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5.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7.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9.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0.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2.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czuvpraze.sharepoint.com/teams/FAPPZ-T-DEKANSKAZPRAVA-VRONZPRVAFAPPZ_1/Sdilene dokumenty/VÝROČNÍ ZPRÁVA FAPPZ_1/VÝROČNÍ ZPRÁVA za rok 2024/1_VZ_FAPPZ_2024/"/>
    </mc:Choice>
  </mc:AlternateContent>
  <xr:revisionPtr revIDLastSave="15" documentId="13_ncr:1_{72731030-D13F-4809-848C-EC80C04EAFBA}" xr6:coauthVersionLast="47" xr6:coauthVersionMax="47" xr10:uidLastSave="{22AB84E3-1740-45DF-A672-719DA1BC2E41}"/>
  <bookViews>
    <workbookView xWindow="-120" yWindow="-120" windowWidth="29040" windowHeight="15840" firstSheet="6" activeTab="6" xr2:uid="{00000000-000D-0000-FFFF-FFFF00000000}"/>
  </bookViews>
  <sheets>
    <sheet name="tab1_23" sheetId="73" state="hidden" r:id="rId1"/>
    <sheet name="tab1_22" sheetId="53" state="hidden" r:id="rId2"/>
    <sheet name="tab1_21" sheetId="4" state="hidden" r:id="rId3"/>
    <sheet name="tab2_21" sheetId="2" state="hidden" r:id="rId4"/>
    <sheet name="tab2_22" sheetId="54" state="hidden" r:id="rId5"/>
    <sheet name="tab3_21" sheetId="6" state="hidden" r:id="rId6"/>
    <sheet name="tab1_24" sheetId="90" r:id="rId7"/>
    <sheet name="tab2_23" sheetId="74" state="hidden" r:id="rId8"/>
    <sheet name="tab3_22" sheetId="55" state="hidden" r:id="rId9"/>
    <sheet name="tab4_21" sheetId="12" state="hidden" r:id="rId10"/>
    <sheet name="tab2_24" sheetId="91" r:id="rId11"/>
    <sheet name="tab3_24" sheetId="92" r:id="rId12"/>
    <sheet name="tab3_23" sheetId="75" state="hidden" r:id="rId13"/>
    <sheet name="tab4_22" sheetId="56" state="hidden" r:id="rId14"/>
    <sheet name="tab_5_21" sheetId="8" state="hidden" r:id="rId15"/>
    <sheet name="tab4_24" sheetId="93" r:id="rId16"/>
    <sheet name="tab4_23" sheetId="76" state="hidden" r:id="rId17"/>
    <sheet name="tab_5_22" sheetId="57" state="hidden" r:id="rId18"/>
    <sheet name="tab6_21" sheetId="10" state="hidden" r:id="rId19"/>
    <sheet name="tab5_24" sheetId="94" r:id="rId20"/>
    <sheet name="tab5_23" sheetId="77" state="hidden" r:id="rId21"/>
    <sheet name="tab6_22" sheetId="58" state="hidden" r:id="rId22"/>
    <sheet name="tab7_21" sheetId="14" state="hidden" r:id="rId23"/>
    <sheet name="tab6_24" sheetId="95" r:id="rId24"/>
    <sheet name="tab6_23" sheetId="78" state="hidden" r:id="rId25"/>
    <sheet name="tab7_22" sheetId="59" state="hidden" r:id="rId26"/>
    <sheet name="tab8_21" sheetId="16" state="hidden" r:id="rId27"/>
    <sheet name="tab8_22" sheetId="60" state="hidden" r:id="rId28"/>
    <sheet name="tab9_21" sheetId="18" state="hidden" r:id="rId29"/>
    <sheet name="tab9_22" sheetId="61" state="hidden" r:id="rId30"/>
    <sheet name="tab10_21" sheetId="52" state="hidden" r:id="rId31"/>
    <sheet name="tab11_21" sheetId="50" state="hidden" r:id="rId32"/>
    <sheet name="tab7_24" sheetId="96" r:id="rId33"/>
    <sheet name="tab7_23" sheetId="79" state="hidden" r:id="rId34"/>
    <sheet name="tab8_24" sheetId="97" r:id="rId35"/>
    <sheet name="tab8_23" sheetId="80" state="hidden" r:id="rId36"/>
    <sheet name="tab9_24" sheetId="98" r:id="rId37"/>
    <sheet name="tab9_23" sheetId="81" state="hidden" r:id="rId38"/>
    <sheet name="tab10_24" sheetId="99" r:id="rId39"/>
    <sheet name="tab10_23" sheetId="82" state="hidden" r:id="rId40"/>
    <sheet name="tab10_22" sheetId="69" state="hidden" r:id="rId41"/>
    <sheet name="tab11_24" sheetId="100" r:id="rId42"/>
    <sheet name="tab12_24" sheetId="108" r:id="rId43"/>
    <sheet name="tab11_23" sheetId="83" state="hidden" r:id="rId44"/>
    <sheet name="tab11_22" sheetId="62" state="hidden" r:id="rId45"/>
    <sheet name="tab12_21" sheetId="51" state="hidden" r:id="rId46"/>
    <sheet name="tab13_24" sheetId="107" r:id="rId47"/>
    <sheet name="tab12_23" sheetId="84" state="hidden" r:id="rId48"/>
    <sheet name="tab12_22" sheetId="63" state="hidden" r:id="rId49"/>
    <sheet name="tab13_21" sheetId="30" state="hidden" r:id="rId50"/>
    <sheet name="tab13_22" sheetId="64" state="hidden" r:id="rId51"/>
    <sheet name="tab14_21" sheetId="34" state="hidden" r:id="rId52"/>
    <sheet name="tab14_24" sheetId="102" r:id="rId53"/>
    <sheet name="tab13_23" sheetId="85" state="hidden" r:id="rId54"/>
    <sheet name="tab13a_21" sheetId="71" state="hidden" r:id="rId55"/>
    <sheet name="tab13a_22" sheetId="70" state="hidden" r:id="rId56"/>
    <sheet name="tab15_24" sheetId="103" r:id="rId57"/>
    <sheet name="tab14_23" sheetId="86" state="hidden" r:id="rId58"/>
    <sheet name="tab16_24" sheetId="104" r:id="rId59"/>
    <sheet name="tab15_23" sheetId="87" state="hidden" r:id="rId60"/>
    <sheet name="tab17_24" sheetId="105" r:id="rId61"/>
    <sheet name="tab16_23" sheetId="88" state="hidden" r:id="rId62"/>
    <sheet name="tab18_24" sheetId="106" r:id="rId63"/>
    <sheet name="tab17_23" sheetId="89" state="hidden" r:id="rId64"/>
    <sheet name="tab14_22" sheetId="65" state="hidden" r:id="rId65"/>
    <sheet name="tab15_21" sheetId="32" state="hidden" r:id="rId66"/>
    <sheet name="tab16_21" sheetId="36" state="hidden" r:id="rId67"/>
    <sheet name="tab15_22" sheetId="66" state="hidden" r:id="rId68"/>
    <sheet name="tab16_22" sheetId="67" state="hidden" r:id="rId69"/>
    <sheet name="tab17_21" sheetId="38" state="hidden" r:id="rId70"/>
    <sheet name="tab17_22" sheetId="68" state="hidden" r:id="rId71"/>
  </sheets>
  <definedNames>
    <definedName name="_xlnm._FilterDatabase" localSheetId="30" hidden="1">tab10_21!$A$3:$E$953</definedName>
    <definedName name="_xlnm._FilterDatabase" localSheetId="40" hidden="1">tab10_22!$A$3:$E$889</definedName>
    <definedName name="_xlnm._FilterDatabase" localSheetId="39" hidden="1">tab10_23!$A$3:$E$754</definedName>
    <definedName name="_xlnm._FilterDatabase" localSheetId="38" hidden="1">tab10_24!$A$3:$E$687</definedName>
    <definedName name="_xlnm._FilterDatabase" localSheetId="47" hidden="1">tab12_23!$A$3:$F$37</definedName>
    <definedName name="_xlnm._FilterDatabase" localSheetId="46" hidden="1">tab13_24!$A$3:$F$26</definedName>
    <definedName name="_xlnm._FilterDatabase" localSheetId="19" hidden="1">tab5_24!$A$3:$I$63</definedName>
    <definedName name="_xlnm._FilterDatabase" localSheetId="23" hidden="1">tab6_24!$A$3:$I$61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05" l="1"/>
  <c r="D6" i="105"/>
  <c r="D7" i="105"/>
  <c r="D8" i="105"/>
  <c r="D9" i="105"/>
  <c r="D10" i="105"/>
  <c r="D4" i="105"/>
  <c r="C6" i="105"/>
  <c r="C7" i="105"/>
  <c r="C8" i="105"/>
  <c r="C9" i="105"/>
  <c r="C10" i="105"/>
  <c r="C11" i="105"/>
  <c r="C12" i="105"/>
  <c r="C5" i="105"/>
  <c r="C4" i="105"/>
  <c r="B47" i="102" l="1"/>
  <c r="B46" i="102"/>
  <c r="B45" i="102"/>
  <c r="C40" i="102"/>
  <c r="C27" i="102"/>
  <c r="B27" i="102"/>
  <c r="D7" i="93"/>
  <c r="D27" i="102" l="1"/>
  <c r="B48" i="102"/>
  <c r="M6" i="90"/>
  <c r="D12" i="90"/>
  <c r="D13" i="90"/>
  <c r="D14" i="90"/>
  <c r="G106" i="102"/>
  <c r="D105" i="102"/>
  <c r="D104" i="102"/>
  <c r="D103" i="102"/>
  <c r="D102" i="102"/>
  <c r="D101" i="102"/>
  <c r="D100" i="102"/>
  <c r="D99" i="102"/>
  <c r="D98" i="102"/>
  <c r="D97" i="102"/>
  <c r="D96" i="102"/>
  <c r="H23" i="102"/>
  <c r="F8" i="97"/>
  <c r="B8" i="97"/>
  <c r="F7" i="93"/>
  <c r="E7" i="93"/>
  <c r="C7" i="93"/>
  <c r="B7" i="93"/>
  <c r="G12" i="92"/>
  <c r="F12" i="92"/>
  <c r="D12" i="92"/>
  <c r="C12" i="92"/>
  <c r="B12" i="92"/>
  <c r="F12" i="91"/>
  <c r="E12" i="91"/>
  <c r="D12" i="91"/>
  <c r="C12" i="91"/>
  <c r="B12" i="91"/>
  <c r="G11" i="91"/>
  <c r="G10" i="91"/>
  <c r="F8" i="91"/>
  <c r="F13" i="91" s="1"/>
  <c r="E8" i="91"/>
  <c r="E13" i="91" s="1"/>
  <c r="D8" i="91"/>
  <c r="C8" i="91"/>
  <c r="C13" i="91" s="1"/>
  <c r="B8" i="91"/>
  <c r="B13" i="91" s="1"/>
  <c r="G7" i="91"/>
  <c r="G6" i="91"/>
  <c r="I16" i="90"/>
  <c r="H16" i="90"/>
  <c r="J16" i="90" s="1"/>
  <c r="F16" i="90"/>
  <c r="E16" i="90"/>
  <c r="G16" i="90" s="1"/>
  <c r="C16" i="90"/>
  <c r="L16" i="90" s="1"/>
  <c r="B16" i="90"/>
  <c r="K16" i="90" s="1"/>
  <c r="L15" i="90"/>
  <c r="K15" i="90"/>
  <c r="M15" i="90" s="1"/>
  <c r="J15" i="90"/>
  <c r="L14" i="90"/>
  <c r="K14" i="90"/>
  <c r="M14" i="90" s="1"/>
  <c r="J14" i="90"/>
  <c r="L13" i="90"/>
  <c r="K13" i="90"/>
  <c r="M13" i="90" s="1"/>
  <c r="J13" i="90"/>
  <c r="G13" i="90"/>
  <c r="L12" i="90"/>
  <c r="K12" i="90"/>
  <c r="M12" i="90" s="1"/>
  <c r="J12" i="90"/>
  <c r="G12" i="90"/>
  <c r="L11" i="90"/>
  <c r="K11" i="90"/>
  <c r="M11" i="90" s="1"/>
  <c r="I10" i="90"/>
  <c r="I17" i="90" s="1"/>
  <c r="H10" i="90"/>
  <c r="J10" i="90" s="1"/>
  <c r="F10" i="90"/>
  <c r="E10" i="90"/>
  <c r="E17" i="90" s="1"/>
  <c r="C10" i="90"/>
  <c r="L10" i="90" s="1"/>
  <c r="B10" i="90"/>
  <c r="D10" i="90" s="1"/>
  <c r="L9" i="90"/>
  <c r="K9" i="90"/>
  <c r="M9" i="90" s="1"/>
  <c r="J9" i="90"/>
  <c r="L8" i="90"/>
  <c r="K8" i="90"/>
  <c r="M8" i="90" s="1"/>
  <c r="J8" i="90"/>
  <c r="D8" i="90"/>
  <c r="L7" i="90"/>
  <c r="K7" i="90"/>
  <c r="M7" i="90" s="1"/>
  <c r="J7" i="90"/>
  <c r="G7" i="90"/>
  <c r="D7" i="90"/>
  <c r="L6" i="90"/>
  <c r="K6" i="90"/>
  <c r="J6" i="90"/>
  <c r="G6" i="90"/>
  <c r="D6" i="90"/>
  <c r="H23" i="85"/>
  <c r="D88" i="85"/>
  <c r="D89" i="85"/>
  <c r="D90" i="85"/>
  <c r="D91" i="85"/>
  <c r="D92" i="85"/>
  <c r="D93" i="85"/>
  <c r="D94" i="85"/>
  <c r="D95" i="85"/>
  <c r="D96" i="85"/>
  <c r="D97" i="85"/>
  <c r="D98" i="85"/>
  <c r="D99" i="85"/>
  <c r="B11" i="88"/>
  <c r="B13" i="88"/>
  <c r="R9" i="87"/>
  <c r="Q9" i="87"/>
  <c r="Q12" i="87"/>
  <c r="Q13" i="87"/>
  <c r="Q16" i="87"/>
  <c r="R22" i="87"/>
  <c r="Q22" i="87"/>
  <c r="D28" i="87"/>
  <c r="E28" i="87"/>
  <c r="F28" i="87"/>
  <c r="G28" i="87"/>
  <c r="H28" i="87"/>
  <c r="I28" i="87"/>
  <c r="J28" i="87"/>
  <c r="K28" i="87"/>
  <c r="L28" i="87"/>
  <c r="M28" i="87"/>
  <c r="N28" i="87"/>
  <c r="O28" i="87"/>
  <c r="P28" i="87"/>
  <c r="Q28" i="87"/>
  <c r="R28" i="87"/>
  <c r="C28" i="87"/>
  <c r="E28" i="86"/>
  <c r="F28" i="86"/>
  <c r="G28" i="86"/>
  <c r="H28" i="86"/>
  <c r="D28" i="86"/>
  <c r="C28" i="86"/>
  <c r="J6" i="86"/>
  <c r="J7" i="86"/>
  <c r="J8" i="86"/>
  <c r="J9" i="86"/>
  <c r="J10" i="86"/>
  <c r="J11" i="86"/>
  <c r="J12" i="86"/>
  <c r="J13" i="86"/>
  <c r="J14" i="86"/>
  <c r="J15" i="86"/>
  <c r="J16" i="86"/>
  <c r="J17" i="86"/>
  <c r="J18" i="86"/>
  <c r="J19" i="86"/>
  <c r="J20" i="86"/>
  <c r="J21" i="86"/>
  <c r="J22" i="86"/>
  <c r="J23" i="86"/>
  <c r="J24" i="86"/>
  <c r="J25" i="86"/>
  <c r="J26" i="86"/>
  <c r="J5" i="86"/>
  <c r="J28" i="86" s="1"/>
  <c r="I6" i="86"/>
  <c r="I7" i="86"/>
  <c r="I8" i="86"/>
  <c r="I9" i="86"/>
  <c r="I10" i="86"/>
  <c r="I11" i="86"/>
  <c r="I12" i="86"/>
  <c r="I13" i="86"/>
  <c r="I14" i="86"/>
  <c r="I15" i="86"/>
  <c r="I16" i="86"/>
  <c r="I17" i="86"/>
  <c r="I18" i="86"/>
  <c r="I19" i="86"/>
  <c r="I20" i="86"/>
  <c r="I21" i="86"/>
  <c r="I22" i="86"/>
  <c r="I23" i="86"/>
  <c r="I24" i="86"/>
  <c r="I25" i="86"/>
  <c r="I26" i="86"/>
  <c r="I5" i="86"/>
  <c r="I28" i="86" s="1"/>
  <c r="R25" i="87"/>
  <c r="Q25" i="87"/>
  <c r="R21" i="87"/>
  <c r="Q21" i="87"/>
  <c r="R20" i="87"/>
  <c r="Q20" i="87"/>
  <c r="R19" i="87"/>
  <c r="Q19" i="87"/>
  <c r="R18" i="87"/>
  <c r="Q18" i="87"/>
  <c r="R17" i="87"/>
  <c r="Q17" i="87"/>
  <c r="R16" i="87"/>
  <c r="R13" i="87"/>
  <c r="R12" i="87"/>
  <c r="R11" i="87"/>
  <c r="Q11" i="87"/>
  <c r="R10" i="87"/>
  <c r="Q10" i="87"/>
  <c r="R8" i="87"/>
  <c r="Q8" i="87"/>
  <c r="R7" i="87"/>
  <c r="Q7" i="87"/>
  <c r="R6" i="87"/>
  <c r="Q6" i="87"/>
  <c r="R5" i="87"/>
  <c r="Q5" i="87"/>
  <c r="C11" i="89"/>
  <c r="D11" i="89"/>
  <c r="E11" i="89"/>
  <c r="F11" i="89"/>
  <c r="G11" i="89"/>
  <c r="H11" i="89"/>
  <c r="I11" i="89"/>
  <c r="J11" i="89"/>
  <c r="K11" i="89"/>
  <c r="L11" i="89"/>
  <c r="M11" i="89"/>
  <c r="N11" i="89"/>
  <c r="O11" i="89"/>
  <c r="P11" i="89"/>
  <c r="Q11" i="89"/>
  <c r="R11" i="89"/>
  <c r="S11" i="89"/>
  <c r="B11" i="89"/>
  <c r="G7" i="76"/>
  <c r="H12" i="75"/>
  <c r="G13" i="74"/>
  <c r="G7" i="74"/>
  <c r="G8" i="74"/>
  <c r="G10" i="74"/>
  <c r="G11" i="74"/>
  <c r="G12" i="74"/>
  <c r="G6" i="74"/>
  <c r="F13" i="74"/>
  <c r="F12" i="74"/>
  <c r="F8" i="74"/>
  <c r="D12" i="74"/>
  <c r="D8" i="74"/>
  <c r="D13" i="74" s="1"/>
  <c r="E13" i="74"/>
  <c r="C13" i="74"/>
  <c r="E12" i="74"/>
  <c r="C12" i="74"/>
  <c r="E8" i="74"/>
  <c r="C8" i="74"/>
  <c r="B13" i="74"/>
  <c r="B12" i="74"/>
  <c r="B8" i="74"/>
  <c r="L7" i="73"/>
  <c r="L8" i="73"/>
  <c r="L9" i="73"/>
  <c r="L11" i="73"/>
  <c r="L12" i="73"/>
  <c r="L13" i="73"/>
  <c r="L14" i="73"/>
  <c r="L15" i="73"/>
  <c r="L6" i="73"/>
  <c r="K7" i="73"/>
  <c r="K8" i="73"/>
  <c r="K9" i="73"/>
  <c r="M9" i="73" s="1"/>
  <c r="K11" i="73"/>
  <c r="M11" i="73" s="1"/>
  <c r="K12" i="73"/>
  <c r="M12" i="73" s="1"/>
  <c r="K13" i="73"/>
  <c r="M13" i="73" s="1"/>
  <c r="K14" i="73"/>
  <c r="K15" i="73"/>
  <c r="M15" i="73" s="1"/>
  <c r="K6" i="73"/>
  <c r="J7" i="73"/>
  <c r="J8" i="73"/>
  <c r="J9" i="73"/>
  <c r="J12" i="73"/>
  <c r="J13" i="73"/>
  <c r="J14" i="73"/>
  <c r="J15" i="73"/>
  <c r="J6" i="73"/>
  <c r="I16" i="73"/>
  <c r="H16" i="73"/>
  <c r="I10" i="73"/>
  <c r="H10" i="73"/>
  <c r="G7" i="73"/>
  <c r="G12" i="73"/>
  <c r="G13" i="73"/>
  <c r="G6" i="73"/>
  <c r="F16" i="73"/>
  <c r="E16" i="73"/>
  <c r="G16" i="73" s="1"/>
  <c r="F10" i="73"/>
  <c r="F17" i="73" s="1"/>
  <c r="E10" i="73"/>
  <c r="D7" i="73"/>
  <c r="D8" i="73"/>
  <c r="D12" i="73"/>
  <c r="D13" i="73"/>
  <c r="D14" i="73"/>
  <c r="D6" i="73"/>
  <c r="C16" i="73"/>
  <c r="B16" i="73"/>
  <c r="C10" i="73"/>
  <c r="C17" i="73" s="1"/>
  <c r="B10" i="73"/>
  <c r="B22" i="89"/>
  <c r="H22" i="89" s="1"/>
  <c r="B21" i="89"/>
  <c r="H21" i="89" s="1"/>
  <c r="E24" i="89"/>
  <c r="F24" i="89" s="1"/>
  <c r="B24" i="89"/>
  <c r="E23" i="89"/>
  <c r="F23" i="89" s="1"/>
  <c r="B23" i="89"/>
  <c r="E22" i="89"/>
  <c r="F22" i="89" s="1"/>
  <c r="E21" i="89"/>
  <c r="F21" i="89" s="1"/>
  <c r="E20" i="89"/>
  <c r="F20" i="89" s="1"/>
  <c r="B20" i="89"/>
  <c r="E25" i="89"/>
  <c r="B19" i="89"/>
  <c r="G106" i="85"/>
  <c r="D105" i="85"/>
  <c r="D104" i="85"/>
  <c r="D103" i="85"/>
  <c r="D102" i="85"/>
  <c r="D101" i="85"/>
  <c r="D100" i="85"/>
  <c r="B52" i="83"/>
  <c r="B53" i="83" s="1"/>
  <c r="B40" i="83"/>
  <c r="D39" i="83"/>
  <c r="D38" i="83"/>
  <c r="D37" i="83"/>
  <c r="D36" i="83"/>
  <c r="D34" i="83"/>
  <c r="D33" i="83"/>
  <c r="D40" i="83" s="1"/>
  <c r="E27" i="83"/>
  <c r="E8" i="80"/>
  <c r="D8" i="80"/>
  <c r="C8" i="80"/>
  <c r="B8" i="80"/>
  <c r="F7" i="76"/>
  <c r="E7" i="76"/>
  <c r="D7" i="76"/>
  <c r="F12" i="75"/>
  <c r="E12" i="75"/>
  <c r="D12" i="75"/>
  <c r="C12" i="75"/>
  <c r="B12" i="75"/>
  <c r="D28" i="74"/>
  <c r="C28" i="74"/>
  <c r="D27" i="74"/>
  <c r="C27" i="74"/>
  <c r="G22" i="73"/>
  <c r="F22" i="73"/>
  <c r="H22" i="73" s="1"/>
  <c r="G21" i="73"/>
  <c r="F21" i="73"/>
  <c r="H21" i="73" s="1"/>
  <c r="G20" i="73"/>
  <c r="F20" i="73"/>
  <c r="H20" i="73" s="1"/>
  <c r="D5" i="67"/>
  <c r="D6" i="67"/>
  <c r="D7" i="67"/>
  <c r="D8" i="67"/>
  <c r="D9" i="67"/>
  <c r="D10" i="67"/>
  <c r="D4" i="67"/>
  <c r="G48" i="64"/>
  <c r="D31" i="64"/>
  <c r="D32" i="64"/>
  <c r="D33" i="64"/>
  <c r="D34" i="64"/>
  <c r="D35" i="64"/>
  <c r="D36" i="64"/>
  <c r="D37" i="64"/>
  <c r="D38" i="64"/>
  <c r="D39" i="64"/>
  <c r="D40" i="64"/>
  <c r="D41" i="64"/>
  <c r="D42" i="64"/>
  <c r="D43" i="64"/>
  <c r="D44" i="64"/>
  <c r="D45" i="64"/>
  <c r="D46" i="64"/>
  <c r="D47" i="64"/>
  <c r="D30" i="64"/>
  <c r="D28" i="54"/>
  <c r="D27" i="54"/>
  <c r="C28" i="54"/>
  <c r="C27" i="54"/>
  <c r="H21" i="53"/>
  <c r="H20" i="53"/>
  <c r="B52" i="62"/>
  <c r="B53" i="62" s="1"/>
  <c r="I5" i="64"/>
  <c r="I9" i="64"/>
  <c r="I10" i="64"/>
  <c r="I11" i="64"/>
  <c r="I12" i="64"/>
  <c r="I13" i="64"/>
  <c r="I15" i="64"/>
  <c r="I16" i="64"/>
  <c r="I17" i="64"/>
  <c r="I18" i="64"/>
  <c r="I20" i="64"/>
  <c r="I21" i="64"/>
  <c r="R5" i="68"/>
  <c r="B19" i="68" s="1"/>
  <c r="R6" i="68"/>
  <c r="B20" i="68" s="1"/>
  <c r="R7" i="68"/>
  <c r="B21" i="68" s="1"/>
  <c r="R8" i="68"/>
  <c r="B22" i="68" s="1"/>
  <c r="R9" i="68"/>
  <c r="B23" i="68" s="1"/>
  <c r="R10" i="68"/>
  <c r="B24" i="68" s="1"/>
  <c r="G12" i="91" l="1"/>
  <c r="D13" i="91"/>
  <c r="G13" i="91" s="1"/>
  <c r="G8" i="91"/>
  <c r="G10" i="90"/>
  <c r="M16" i="90"/>
  <c r="B17" i="90"/>
  <c r="D16" i="90"/>
  <c r="K10" i="90"/>
  <c r="M10" i="90" s="1"/>
  <c r="C17" i="90"/>
  <c r="F17" i="90"/>
  <c r="G17" i="90" s="1"/>
  <c r="H17" i="90"/>
  <c r="J17" i="90" s="1"/>
  <c r="D10" i="73"/>
  <c r="B17" i="73"/>
  <c r="D17" i="73" s="1"/>
  <c r="K16" i="73"/>
  <c r="D16" i="73"/>
  <c r="G10" i="73"/>
  <c r="E17" i="73"/>
  <c r="G17" i="73" s="1"/>
  <c r="M6" i="73"/>
  <c r="M14" i="73"/>
  <c r="M8" i="73"/>
  <c r="M7" i="73"/>
  <c r="L16" i="73"/>
  <c r="M16" i="73" s="1"/>
  <c r="J16" i="73"/>
  <c r="L10" i="73"/>
  <c r="I17" i="73"/>
  <c r="L17" i="73" s="1"/>
  <c r="K10" i="73"/>
  <c r="M10" i="73" s="1"/>
  <c r="J10" i="73"/>
  <c r="H17" i="73"/>
  <c r="C23" i="89"/>
  <c r="D23" i="89" s="1"/>
  <c r="H23" i="89"/>
  <c r="C20" i="89"/>
  <c r="D20" i="89" s="1"/>
  <c r="H20" i="89"/>
  <c r="C24" i="89"/>
  <c r="D24" i="89" s="1"/>
  <c r="H24" i="89"/>
  <c r="H19" i="89"/>
  <c r="E19" i="89"/>
  <c r="F19" i="89" s="1"/>
  <c r="F25" i="89" s="1"/>
  <c r="C22" i="89"/>
  <c r="D22" i="89" s="1"/>
  <c r="C21" i="89"/>
  <c r="D21" i="89" s="1"/>
  <c r="B25" i="89"/>
  <c r="H24" i="68"/>
  <c r="H23" i="68"/>
  <c r="H22" i="68"/>
  <c r="H21" i="68"/>
  <c r="H20" i="68"/>
  <c r="H19" i="68"/>
  <c r="I22" i="64"/>
  <c r="D39" i="62"/>
  <c r="D38" i="62"/>
  <c r="D37" i="62"/>
  <c r="D36" i="62"/>
  <c r="D34" i="62"/>
  <c r="D33" i="62"/>
  <c r="E27" i="62"/>
  <c r="B40" i="62"/>
  <c r="L17" i="90" l="1"/>
  <c r="D17" i="90"/>
  <c r="K17" i="90"/>
  <c r="M17" i="90" s="1"/>
  <c r="K17" i="73"/>
  <c r="M17" i="73" s="1"/>
  <c r="J17" i="73"/>
  <c r="C19" i="89"/>
  <c r="D19" i="89" s="1"/>
  <c r="H25" i="89"/>
  <c r="C25" i="89"/>
  <c r="D25" i="89" s="1"/>
  <c r="D40" i="62"/>
  <c r="G21" i="53"/>
  <c r="G22" i="53"/>
  <c r="G20" i="53"/>
  <c r="F21" i="53"/>
  <c r="F22" i="53"/>
  <c r="H22" i="53" s="1"/>
  <c r="F20" i="53"/>
  <c r="F13" i="71" l="1"/>
  <c r="E13" i="71"/>
  <c r="D13" i="71"/>
  <c r="C13" i="71"/>
  <c r="B13" i="71"/>
  <c r="H11" i="70"/>
  <c r="H10" i="70"/>
  <c r="D28" i="66"/>
  <c r="E28" i="66"/>
  <c r="F28" i="66"/>
  <c r="G28" i="66"/>
  <c r="H28" i="66"/>
  <c r="I28" i="66"/>
  <c r="J28" i="66"/>
  <c r="K28" i="66"/>
  <c r="L28" i="66"/>
  <c r="M28" i="66"/>
  <c r="N28" i="66"/>
  <c r="O28" i="66"/>
  <c r="P28" i="66"/>
  <c r="C28" i="66"/>
  <c r="R18" i="66"/>
  <c r="Q13" i="66"/>
  <c r="R12" i="66"/>
  <c r="R9" i="66"/>
  <c r="R10" i="66"/>
  <c r="Q7" i="66"/>
  <c r="R6" i="66"/>
  <c r="R7" i="66"/>
  <c r="R8" i="66"/>
  <c r="R11" i="66"/>
  <c r="R13" i="66"/>
  <c r="R14" i="66"/>
  <c r="R15" i="66"/>
  <c r="R28" i="66" s="1"/>
  <c r="R16" i="66"/>
  <c r="R17" i="66"/>
  <c r="R19" i="66"/>
  <c r="R20" i="66"/>
  <c r="R21" i="66"/>
  <c r="R22" i="66"/>
  <c r="R23" i="66"/>
  <c r="R24" i="66"/>
  <c r="R25" i="66"/>
  <c r="R26" i="66"/>
  <c r="R27" i="66"/>
  <c r="Q6" i="66"/>
  <c r="Q8" i="66"/>
  <c r="Q9" i="66"/>
  <c r="Q10" i="66"/>
  <c r="Q11" i="66"/>
  <c r="Q12" i="66"/>
  <c r="Q14" i="66"/>
  <c r="Q15" i="66"/>
  <c r="Q16" i="66"/>
  <c r="Q17" i="66"/>
  <c r="Q18" i="66"/>
  <c r="Q19" i="66"/>
  <c r="Q20" i="66"/>
  <c r="Q21" i="66"/>
  <c r="Q22" i="66"/>
  <c r="Q23" i="66"/>
  <c r="Q24" i="66"/>
  <c r="Q25" i="66"/>
  <c r="Q26" i="66"/>
  <c r="Q27" i="66"/>
  <c r="R5" i="66"/>
  <c r="Q5" i="66"/>
  <c r="J26" i="65"/>
  <c r="J27" i="65"/>
  <c r="E14" i="64"/>
  <c r="I14" i="64" s="1"/>
  <c r="D28" i="65"/>
  <c r="E28" i="65"/>
  <c r="F28" i="65"/>
  <c r="G28" i="65"/>
  <c r="H28" i="65"/>
  <c r="C28" i="65"/>
  <c r="J6" i="65"/>
  <c r="J7" i="65"/>
  <c r="J8" i="65"/>
  <c r="J9" i="65"/>
  <c r="J10" i="65"/>
  <c r="J11" i="65"/>
  <c r="J12" i="65"/>
  <c r="J13" i="65"/>
  <c r="J14" i="65"/>
  <c r="J15" i="65"/>
  <c r="J16" i="65"/>
  <c r="J17" i="65"/>
  <c r="J18" i="65"/>
  <c r="J19" i="65"/>
  <c r="J20" i="65"/>
  <c r="J21" i="65"/>
  <c r="J22" i="65"/>
  <c r="J23" i="65"/>
  <c r="J24" i="65"/>
  <c r="J25" i="65"/>
  <c r="J5" i="65"/>
  <c r="E7" i="64"/>
  <c r="I7" i="64" s="1"/>
  <c r="E4" i="64"/>
  <c r="I4" i="64" s="1"/>
  <c r="E6" i="64"/>
  <c r="I6" i="64" s="1"/>
  <c r="E19" i="64"/>
  <c r="I19" i="64" s="1"/>
  <c r="E8" i="64"/>
  <c r="I8" i="64" s="1"/>
  <c r="I6" i="65"/>
  <c r="I7" i="65"/>
  <c r="I8" i="65"/>
  <c r="I9" i="65"/>
  <c r="I10" i="65"/>
  <c r="I11" i="65"/>
  <c r="I12" i="65"/>
  <c r="I13" i="65"/>
  <c r="I14" i="65"/>
  <c r="I15" i="65"/>
  <c r="I16" i="65"/>
  <c r="I17" i="65"/>
  <c r="I18" i="65"/>
  <c r="I19" i="65"/>
  <c r="I20" i="65"/>
  <c r="I21" i="65"/>
  <c r="I22" i="65"/>
  <c r="I23" i="65"/>
  <c r="I24" i="65"/>
  <c r="I25" i="65"/>
  <c r="I27" i="65"/>
  <c r="I5" i="65"/>
  <c r="I28" i="65" s="1"/>
  <c r="C11" i="68"/>
  <c r="D11" i="68"/>
  <c r="E11" i="68"/>
  <c r="F11" i="68"/>
  <c r="G11" i="68"/>
  <c r="H11" i="68"/>
  <c r="I11" i="68"/>
  <c r="J11" i="68"/>
  <c r="K11" i="68"/>
  <c r="L11" i="68"/>
  <c r="M11" i="68"/>
  <c r="N11" i="68"/>
  <c r="O11" i="68"/>
  <c r="P11" i="68"/>
  <c r="Q11" i="68"/>
  <c r="R11" i="68"/>
  <c r="B25" i="68" s="1"/>
  <c r="B11" i="68"/>
  <c r="S6" i="68"/>
  <c r="E20" i="68" s="1"/>
  <c r="S7" i="68"/>
  <c r="E21" i="68" s="1"/>
  <c r="S8" i="68"/>
  <c r="E22" i="68" s="1"/>
  <c r="S9" i="68"/>
  <c r="E23" i="68" s="1"/>
  <c r="S10" i="68"/>
  <c r="E24" i="68" s="1"/>
  <c r="S5" i="68"/>
  <c r="F7" i="56"/>
  <c r="B12" i="54"/>
  <c r="B13" i="54" s="1"/>
  <c r="D8" i="54"/>
  <c r="E8" i="54"/>
  <c r="E13" i="54" s="1"/>
  <c r="F8" i="54"/>
  <c r="F13" i="54" s="1"/>
  <c r="C8" i="54"/>
  <c r="C13" i="54" s="1"/>
  <c r="G7" i="54"/>
  <c r="G10" i="54"/>
  <c r="G11" i="54"/>
  <c r="G12" i="54"/>
  <c r="G6" i="54"/>
  <c r="L17" i="53"/>
  <c r="H17" i="53"/>
  <c r="M7" i="53"/>
  <c r="M9" i="53"/>
  <c r="M12" i="53"/>
  <c r="M13" i="53"/>
  <c r="M14" i="53"/>
  <c r="M15" i="53"/>
  <c r="M16" i="53"/>
  <c r="M6" i="53"/>
  <c r="L7" i="53"/>
  <c r="L8" i="53"/>
  <c r="L9" i="53"/>
  <c r="L10" i="53"/>
  <c r="L12" i="53"/>
  <c r="L13" i="53"/>
  <c r="L14" i="53"/>
  <c r="L15" i="53"/>
  <c r="L16" i="53"/>
  <c r="L6" i="53"/>
  <c r="K10" i="53"/>
  <c r="M10" i="53" s="1"/>
  <c r="K8" i="53"/>
  <c r="M8" i="53" s="1"/>
  <c r="K7" i="53"/>
  <c r="K9" i="53"/>
  <c r="K12" i="53"/>
  <c r="K13" i="53"/>
  <c r="K14" i="53"/>
  <c r="K15" i="53"/>
  <c r="K16" i="53"/>
  <c r="K6" i="53"/>
  <c r="I17" i="53"/>
  <c r="K17" i="53"/>
  <c r="G17" i="53"/>
  <c r="F17" i="53"/>
  <c r="E17" i="53"/>
  <c r="D17" i="53"/>
  <c r="C17" i="53"/>
  <c r="B17" i="53"/>
  <c r="F13" i="70"/>
  <c r="E13" i="70"/>
  <c r="D13" i="70"/>
  <c r="C13" i="70"/>
  <c r="B13" i="70"/>
  <c r="S11" i="68" l="1"/>
  <c r="E25" i="68" s="1"/>
  <c r="E19" i="68"/>
  <c r="F24" i="68"/>
  <c r="C24" i="68"/>
  <c r="D24" i="68" s="1"/>
  <c r="F23" i="68"/>
  <c r="C23" i="68"/>
  <c r="D23" i="68" s="1"/>
  <c r="F22" i="68"/>
  <c r="C22" i="68"/>
  <c r="D22" i="68" s="1"/>
  <c r="F21" i="68"/>
  <c r="C21" i="68"/>
  <c r="D21" i="68" s="1"/>
  <c r="F20" i="68"/>
  <c r="C20" i="68"/>
  <c r="D20" i="68" s="1"/>
  <c r="H25" i="68"/>
  <c r="C25" i="68"/>
  <c r="D25" i="68" s="1"/>
  <c r="D13" i="54"/>
  <c r="G13" i="54" s="1"/>
  <c r="G8" i="54"/>
  <c r="Q28" i="66"/>
  <c r="J28" i="65"/>
  <c r="E8" i="60"/>
  <c r="D8" i="60"/>
  <c r="C8" i="60"/>
  <c r="B8" i="60"/>
  <c r="E7" i="56"/>
  <c r="D7" i="56"/>
  <c r="B12" i="55"/>
  <c r="C12" i="55"/>
  <c r="D12" i="55"/>
  <c r="E12" i="55"/>
  <c r="F12" i="55"/>
  <c r="B12" i="6"/>
  <c r="C12" i="6"/>
  <c r="D12" i="6"/>
  <c r="F19" i="68" l="1"/>
  <c r="F25" i="68" s="1"/>
  <c r="C19" i="68"/>
  <c r="D19" i="68" s="1"/>
  <c r="F12" i="6"/>
  <c r="E7" i="12"/>
  <c r="D14" i="4"/>
  <c r="D13" i="4"/>
  <c r="D12" i="4"/>
  <c r="D10" i="4"/>
  <c r="D7" i="4"/>
  <c r="D8" i="4"/>
  <c r="D6" i="4"/>
  <c r="J7" i="4"/>
  <c r="J8" i="4"/>
  <c r="J9" i="4"/>
  <c r="J12" i="4"/>
  <c r="J13" i="4"/>
  <c r="J14" i="4"/>
  <c r="J15" i="4"/>
  <c r="J6" i="4"/>
  <c r="G11" i="2"/>
  <c r="G10" i="2"/>
  <c r="G7" i="2"/>
  <c r="G6" i="2"/>
  <c r="M27" i="32" l="1"/>
  <c r="Q27" i="32"/>
  <c r="D27" i="32"/>
  <c r="E27" i="32"/>
  <c r="F27" i="32"/>
  <c r="G27" i="32"/>
  <c r="H27" i="32"/>
  <c r="I27" i="32"/>
  <c r="J27" i="32"/>
  <c r="K27" i="32"/>
  <c r="L27" i="32"/>
  <c r="N27" i="32"/>
  <c r="P27" i="32"/>
  <c r="R27" i="32"/>
  <c r="C27" i="32"/>
  <c r="F27" i="34"/>
  <c r="J27" i="34" s="1"/>
  <c r="E27" i="34"/>
  <c r="J25" i="34"/>
  <c r="I25" i="34"/>
  <c r="D27" i="34"/>
  <c r="C27" i="34"/>
  <c r="J6" i="34"/>
  <c r="J7" i="34"/>
  <c r="J8" i="34"/>
  <c r="J9" i="34"/>
  <c r="J10" i="34"/>
  <c r="J11" i="34"/>
  <c r="J12" i="34"/>
  <c r="J13" i="34"/>
  <c r="J14" i="34"/>
  <c r="J15" i="34"/>
  <c r="J16" i="34"/>
  <c r="J17" i="34"/>
  <c r="J18" i="34"/>
  <c r="J19" i="34"/>
  <c r="J20" i="34"/>
  <c r="J21" i="34"/>
  <c r="J22" i="34"/>
  <c r="J23" i="34"/>
  <c r="J24" i="34"/>
  <c r="J26" i="34"/>
  <c r="I6" i="34"/>
  <c r="I7" i="34"/>
  <c r="I8" i="34"/>
  <c r="I9" i="34"/>
  <c r="I10" i="34"/>
  <c r="I11" i="34"/>
  <c r="I12" i="34"/>
  <c r="I13" i="34"/>
  <c r="I14" i="34"/>
  <c r="I15" i="34"/>
  <c r="I16" i="34"/>
  <c r="I17" i="34"/>
  <c r="I18" i="34"/>
  <c r="I19" i="34"/>
  <c r="I20" i="34"/>
  <c r="I21" i="34"/>
  <c r="I22" i="34"/>
  <c r="I23" i="34"/>
  <c r="I24" i="34"/>
  <c r="I26" i="34"/>
  <c r="I27" i="34"/>
  <c r="J5" i="34"/>
  <c r="I5" i="34"/>
  <c r="E21" i="30"/>
  <c r="B11" i="36"/>
  <c r="B13" i="36" s="1"/>
  <c r="C12" i="38"/>
  <c r="D12" i="38"/>
  <c r="E12" i="38"/>
  <c r="F12" i="38"/>
  <c r="G12" i="38"/>
  <c r="H12" i="38"/>
  <c r="I12" i="38"/>
  <c r="J12" i="38"/>
  <c r="K12" i="38"/>
  <c r="L12" i="38"/>
  <c r="M12" i="38"/>
  <c r="N12" i="38"/>
  <c r="O12" i="38"/>
  <c r="R12" i="38"/>
  <c r="S12" i="38"/>
  <c r="B12" i="38"/>
  <c r="T10" i="38"/>
  <c r="U10" i="38"/>
  <c r="U9" i="38"/>
  <c r="U11" i="38"/>
  <c r="T9" i="38"/>
  <c r="T11" i="38"/>
  <c r="U8" i="38"/>
  <c r="T8" i="38"/>
  <c r="U7" i="38"/>
  <c r="T7" i="38"/>
  <c r="U6" i="38"/>
  <c r="T6" i="38"/>
  <c r="L13" i="4"/>
  <c r="L14" i="4"/>
  <c r="L15" i="4"/>
  <c r="L12" i="4"/>
  <c r="K13" i="4"/>
  <c r="M13" i="4" s="1"/>
  <c r="K14" i="4"/>
  <c r="K15" i="4"/>
  <c r="M15" i="4" s="1"/>
  <c r="K12" i="4"/>
  <c r="M12" i="4" s="1"/>
  <c r="K6" i="4"/>
  <c r="L7" i="4"/>
  <c r="L8" i="4"/>
  <c r="L9" i="4"/>
  <c r="K7" i="4"/>
  <c r="K8" i="4"/>
  <c r="M8" i="4" s="1"/>
  <c r="K9" i="4"/>
  <c r="M9" i="4" s="1"/>
  <c r="L6" i="4"/>
  <c r="M6" i="4" s="1"/>
  <c r="G16" i="4"/>
  <c r="G13" i="4"/>
  <c r="G12" i="4"/>
  <c r="G10" i="4"/>
  <c r="G7" i="4"/>
  <c r="G6" i="4"/>
  <c r="F17" i="4"/>
  <c r="E17" i="4"/>
  <c r="G17" i="4" s="1"/>
  <c r="D17" i="4"/>
  <c r="C17" i="4"/>
  <c r="B17" i="4"/>
  <c r="C12" i="2"/>
  <c r="D12" i="2"/>
  <c r="E12" i="2"/>
  <c r="F12" i="2"/>
  <c r="G12" i="2"/>
  <c r="C8" i="2"/>
  <c r="C13" i="2" s="1"/>
  <c r="D8" i="2"/>
  <c r="D13" i="2" s="1"/>
  <c r="E8" i="2"/>
  <c r="E13" i="2" s="1"/>
  <c r="F8" i="2"/>
  <c r="B12" i="2"/>
  <c r="B8" i="2"/>
  <c r="B13" i="2" s="1"/>
  <c r="I10" i="4"/>
  <c r="L10" i="4" s="1"/>
  <c r="I16" i="4"/>
  <c r="L16" i="4" s="1"/>
  <c r="L17" i="4" s="1"/>
  <c r="H16" i="4"/>
  <c r="H10" i="4"/>
  <c r="P11" i="38"/>
  <c r="U12" i="38" l="1"/>
  <c r="T12" i="38"/>
  <c r="P12" i="38" s="1"/>
  <c r="F13" i="2"/>
  <c r="G8" i="2"/>
  <c r="G13" i="2" s="1"/>
  <c r="M14" i="4"/>
  <c r="M7" i="4"/>
  <c r="P6" i="38"/>
  <c r="H17" i="4"/>
  <c r="J10" i="4"/>
  <c r="K10" i="4"/>
  <c r="M10" i="4" s="1"/>
  <c r="J16" i="4"/>
  <c r="K16" i="4"/>
  <c r="I17" i="4"/>
  <c r="B8" i="16"/>
  <c r="C8" i="16"/>
  <c r="D8" i="16"/>
  <c r="E8" i="16"/>
  <c r="K17" i="4" l="1"/>
  <c r="M16" i="4"/>
  <c r="M17" i="4" s="1"/>
  <c r="J17" i="4"/>
  <c r="D7" i="12"/>
  <c r="Q11" i="38" l="1"/>
  <c r="Q10" i="38"/>
  <c r="P10" i="38"/>
  <c r="Q9" i="38"/>
  <c r="P9" i="38"/>
  <c r="Q8" i="38"/>
  <c r="P8" i="38"/>
  <c r="Q7" i="38"/>
  <c r="P7" i="38"/>
  <c r="Q6" i="38"/>
  <c r="E12" i="6"/>
  <c r="Q12" i="3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295BE3C-BA7D-4409-B154-A16E90194CB0}" keepAlive="1" name="Dotaz – Tabulka1" description="Připojení k dotazu produktu Tabulka1 v sešitě" type="5" refreshedVersion="8" background="1" saveData="1">
    <dbPr connection="Provider=Microsoft.Mashup.OleDb.1;Data Source=$Workbook$;Location=Tabulka1;Extended Properties=&quot;&quot;" command="SELECT * FROM [Tabulka1]"/>
  </connection>
  <connection id="2" xr16:uid="{695349AF-1255-4C5C-80A1-A303E360655F}" keepAlive="1" name="Dotaz – Tabulka1 (2)" description="Připojení k dotazu produktu Tabulka1 (2) v sešitě" type="5" refreshedVersion="0" background="1" saveData="1">
    <dbPr connection="Provider=Microsoft.Mashup.OleDb.1;Data Source=$Workbook$;Location=&quot;Tabulka1 (2)&quot;;Extended Properties=&quot;&quot;" command="SELECT * FROM [Tabulka1 (2)]"/>
  </connection>
</connections>
</file>

<file path=xl/sharedStrings.xml><?xml version="1.0" encoding="utf-8"?>
<sst xmlns="http://schemas.openxmlformats.org/spreadsheetml/2006/main" count="17958" uniqueCount="4242">
  <si>
    <t>Tab. 1  Přehled počtu studentek a studentů k 31. 10. 2023</t>
  </si>
  <si>
    <t>Ročník</t>
  </si>
  <si>
    <t>Bakalářské</t>
  </si>
  <si>
    <t>Navazující magisterské</t>
  </si>
  <si>
    <t>Doktorské</t>
  </si>
  <si>
    <t>FAPPZ celkem</t>
  </si>
  <si>
    <t>FAPPZ celkem (ČR a zahr.)</t>
  </si>
  <si>
    <t>ČR</t>
  </si>
  <si>
    <t>zahr.</t>
  </si>
  <si>
    <t>Celkem</t>
  </si>
  <si>
    <t>Prezenční forma</t>
  </si>
  <si>
    <t>Kombinovaná forma</t>
  </si>
  <si>
    <t>Prezenční a kombinovaná forma celkem</t>
  </si>
  <si>
    <t>upraveno, použita data od Katky</t>
  </si>
  <si>
    <t>total</t>
  </si>
  <si>
    <t>zahr</t>
  </si>
  <si>
    <t>komb</t>
  </si>
  <si>
    <t>Zahraniční studenti</t>
  </si>
  <si>
    <t>Kombinované studium</t>
  </si>
  <si>
    <t>Studenti z ČR</t>
  </si>
  <si>
    <t>Bc</t>
  </si>
  <si>
    <t>Mgr</t>
  </si>
  <si>
    <t>PhD</t>
  </si>
  <si>
    <t>Studenti ze zahraničí</t>
  </si>
  <si>
    <t>Tab. 1  Přehled počtu studentek a studentů k 31. 10. 2022</t>
  </si>
  <si>
    <t>Tab. 1  Přehled počtu studentek a studentů k 31. 10. 2021</t>
  </si>
  <si>
    <t>Tab. 2  Přehled přijatých studentek a  studentů ke studiu v akademickém roce 2021/2022</t>
  </si>
  <si>
    <t>Podaných přihlášek</t>
  </si>
  <si>
    <t>Řádné přijetí</t>
  </si>
  <si>
    <t>Odvolání</t>
  </si>
  <si>
    <t>Celkem zapsáno</t>
  </si>
  <si>
    <t>přijato</t>
  </si>
  <si>
    <t>zapsáno</t>
  </si>
  <si>
    <t>Bakalářské studium</t>
  </si>
  <si>
    <t>Prezenční</t>
  </si>
  <si>
    <t>Kombinované</t>
  </si>
  <si>
    <t>Navazující magisterské studium</t>
  </si>
  <si>
    <t>Bakalářské a navazující magisterské studium celkem</t>
  </si>
  <si>
    <t>Tab. 2  Přehled přijatých studentek a  studentů ke studiu v akademickém roce 2022/2023</t>
  </si>
  <si>
    <t>podané přihlášky</t>
  </si>
  <si>
    <t>Bc.</t>
  </si>
  <si>
    <t>Mgr.</t>
  </si>
  <si>
    <t>Tab. 3  Vývoj počtu studentek a studentů od akademického roku 2017/2018 do 2021/2022 (k 31.10. daného akademického roku)</t>
  </si>
  <si>
    <t>Studium</t>
  </si>
  <si>
    <t>Bc. prezenční</t>
  </si>
  <si>
    <t>Navazující Mgr. prezenční</t>
  </si>
  <si>
    <t>Bc. kombinované</t>
  </si>
  <si>
    <t>Navazující Mgr. komb.</t>
  </si>
  <si>
    <t>Doktorské prezenční</t>
  </si>
  <si>
    <t>Doktorské kombinované</t>
  </si>
  <si>
    <t>Tab. 2  Přehled přijatých studentek a studentů ke studiu v akademickém roce 2023/2024</t>
  </si>
  <si>
    <t>Tab. 3  Vývoj počtu studentek a studentů od akademického roku 2017/2018 do 2022/2023 (k 31.10. daného akademického roku)</t>
  </si>
  <si>
    <t>2018/2019</t>
  </si>
  <si>
    <t>2019/2020</t>
  </si>
  <si>
    <t>2020/2021</t>
  </si>
  <si>
    <t>2021/2022</t>
  </si>
  <si>
    <t>2022/2023</t>
  </si>
  <si>
    <t>Ph.D.</t>
  </si>
  <si>
    <t>Tab. 4  Přehled absolventek a absolventů fakulty od akademického roku 2017/2018 do 2020/2021</t>
  </si>
  <si>
    <t>2017/2018</t>
  </si>
  <si>
    <t xml:space="preserve">Bc. studium                              </t>
  </si>
  <si>
    <t xml:space="preserve">Mgr. studium          </t>
  </si>
  <si>
    <t xml:space="preserve">Ph.D. studium                              </t>
  </si>
  <si>
    <t>původně</t>
  </si>
  <si>
    <t>Tab. 3  Vývoj počtu studentek a studentů od akademického roku 2017/2018 do 2023/2024 (k 31.10. daného akademického roku)</t>
  </si>
  <si>
    <t>opraveno po konzultaci s Tomem a Katkou</t>
  </si>
  <si>
    <t>Tab. 4  Přehled absolventek a absolventů fakulty od akademického roku 2017/2018 do 2021/2022</t>
  </si>
  <si>
    <t xml:space="preserve">Bc.                           </t>
  </si>
  <si>
    <t>Tab. 5  Počty studentek a studentů bakalářských programů/oborů od akademického roku 2017/2018 do 2021/2022 (k 31.10. daného akademického roku)</t>
  </si>
  <si>
    <t>Obor studia (končící akreditace)</t>
  </si>
  <si>
    <t>Program studia (nová akreditace)</t>
  </si>
  <si>
    <t>Forma studia</t>
  </si>
  <si>
    <t>P - prezenční</t>
  </si>
  <si>
    <t>K - kombinov.</t>
  </si>
  <si>
    <t>Rostlinná produkce</t>
  </si>
  <si>
    <t>P</t>
  </si>
  <si>
    <t>Rostlinná produkce K</t>
  </si>
  <si>
    <t>K</t>
  </si>
  <si>
    <t>Zahradnictví</t>
  </si>
  <si>
    <t>Zahradnictví K</t>
  </si>
  <si>
    <t>Zahradní a krajinářské úpravy</t>
  </si>
  <si>
    <t>Zahradní a krajinářská architektura</t>
  </si>
  <si>
    <t>Krajinářská architektura</t>
  </si>
  <si>
    <t>Trávníkářství</t>
  </si>
  <si>
    <t>Trávníkářství K</t>
  </si>
  <si>
    <t>Živočišná produkce</t>
  </si>
  <si>
    <t>Živočišná produkce K</t>
  </si>
  <si>
    <t>Chov hospodářských zvířat</t>
  </si>
  <si>
    <t>Chov hospodářských zvířat K</t>
  </si>
  <si>
    <t>Chov koní</t>
  </si>
  <si>
    <t>Chov koní K</t>
  </si>
  <si>
    <t>Speciální chovy</t>
  </si>
  <si>
    <t>Speciální chovy K</t>
  </si>
  <si>
    <t>Chov zájmových zvířat</t>
  </si>
  <si>
    <t>Chov zájmových zvířat K</t>
  </si>
  <si>
    <t>Kynologie</t>
  </si>
  <si>
    <t>Kynologie K</t>
  </si>
  <si>
    <t>Zoorehabilitace a asistenční aktivity se zvířaty</t>
  </si>
  <si>
    <t>Rybářství a akvaristika</t>
  </si>
  <si>
    <t>/</t>
  </si>
  <si>
    <t>Akvakultura a péče o vodní ekosystémy</t>
  </si>
  <si>
    <t>Ekologické zemědělství</t>
  </si>
  <si>
    <t>Ekologické zemědělství K</t>
  </si>
  <si>
    <t>Veřejná správa v zemědělství a krajině</t>
  </si>
  <si>
    <t>Veřejná správa v zemědělství a krajině K</t>
  </si>
  <si>
    <t>Zemědělství a rozvoj venkova</t>
  </si>
  <si>
    <t>Zemědělství a rozvoj venkova K</t>
  </si>
  <si>
    <t>Chovatelství</t>
  </si>
  <si>
    <t>Chovatelství K</t>
  </si>
  <si>
    <t>Pěstování rostlin</t>
  </si>
  <si>
    <t>Pěstování rostlin K</t>
  </si>
  <si>
    <t>Produkční a okrasné zahradnictví</t>
  </si>
  <si>
    <t>Rozvoj venkova</t>
  </si>
  <si>
    <t>Rozvoj venkova K</t>
  </si>
  <si>
    <t>Kvalita produkce</t>
  </si>
  <si>
    <t>Kvalita potravin a zpracování zemědělských produktů</t>
  </si>
  <si>
    <t>Výživa a potraviny</t>
  </si>
  <si>
    <t>Ochrana krajiny a využívání přírodních zdrojů</t>
  </si>
  <si>
    <t>Ochrana krajiny a využívání přírodních zdrojů K</t>
  </si>
  <si>
    <t>Sustainable Use of Natural Resources</t>
  </si>
  <si>
    <t>Agriculture and Food</t>
  </si>
  <si>
    <t>Rostlinolékařství</t>
  </si>
  <si>
    <t>Veterinární asistent</t>
  </si>
  <si>
    <t>2023/2024</t>
  </si>
  <si>
    <t>Tab. 4  Přehled absolventek a absolventů fakulty od akademického roku 2017/2018 do 2022/2023</t>
  </si>
  <si>
    <t>opraveno po konzultaci s Tomem a Katkou, původně 40</t>
  </si>
  <si>
    <t>Tab. 5  Počty studentek a studentů bakalářských programů/oborů od akademického roku 2017/2018 do 2022/2023 (k 31.10. daného akademického roku)</t>
  </si>
  <si>
    <t>Tab. 6  Počty studentek a studentů navazujících magisterských programů/oborů  od akademického roku 2017/2018 do 2021/2022 (k 31.10. daného akademického roku)</t>
  </si>
  <si>
    <t>K - kombinovaná</t>
  </si>
  <si>
    <t>Zájmové chovy zvířat</t>
  </si>
  <si>
    <t>Zájmové chovy zvířat K</t>
  </si>
  <si>
    <t>Výživa zvířat a dietetika</t>
  </si>
  <si>
    <t>Výživa zvířat</t>
  </si>
  <si>
    <t>Výživa a ochrana rostlin</t>
  </si>
  <si>
    <t>Produkční zahradnictví</t>
  </si>
  <si>
    <t>Zahradní tvorba</t>
  </si>
  <si>
    <t>Šlechtění rostlin</t>
  </si>
  <si>
    <t>Šlechtění zvířat</t>
  </si>
  <si>
    <t>Reprodukční biotechnologie</t>
  </si>
  <si>
    <t>Biotechnologie</t>
  </si>
  <si>
    <t>Hospodaření v zemědělství</t>
  </si>
  <si>
    <t>Zemědělství</t>
  </si>
  <si>
    <t>Rozvoj venkovského prostoru</t>
  </si>
  <si>
    <t>Rozvoj venkovského prostoru K</t>
  </si>
  <si>
    <t>Kvalita a zpracování zemědělských produktů</t>
  </si>
  <si>
    <t>Technologie zpracování a využití odpadů</t>
  </si>
  <si>
    <t>Technologie odpadů</t>
  </si>
  <si>
    <t>Ochrana a využívání přírodních zdrojů</t>
  </si>
  <si>
    <t>Ochrana a využívání přírodních zdrojů K</t>
  </si>
  <si>
    <t>Hodnocení a ochrana půdy</t>
  </si>
  <si>
    <t>Hodnocení a ochrana půdy</t>
  </si>
  <si>
    <t>Natural Resources and Environment</t>
  </si>
  <si>
    <t>Sustainable Agriculture and Food Security</t>
  </si>
  <si>
    <t xml:space="preserve">Natural  Resources Management And Ecological Engineering </t>
  </si>
  <si>
    <t>Management zakládání a péče o zeleň</t>
  </si>
  <si>
    <t>Management zdraví a welfare zvířat</t>
  </si>
  <si>
    <t>2024/2025</t>
  </si>
  <si>
    <t>Tab. 5  Počty studentek a studentů bakalářských programů/oborů od akademického roku 2017/2018 do 2023/2024 (k 31.10. daného akademického roku)</t>
  </si>
  <si>
    <t>Tab. 6  Počty studentek a studentů navazujících magisterských programů/oborů  od akademického roku 2017/2018 do 2022/2023 (k 31.10. daného akademického roku)</t>
  </si>
  <si>
    <t>Danube AgriFood Master</t>
  </si>
  <si>
    <t>Tab. 7  Počty studentů/tek a absolventů/tek doktorských programů/oborů (počty studentů k 31. 10. 2021, počty absolventů za celý rok)</t>
  </si>
  <si>
    <t>Aktivní studenti</t>
  </si>
  <si>
    <t>Absolventi</t>
  </si>
  <si>
    <t>Vědy o živé přírodě</t>
  </si>
  <si>
    <t>Life Sciences</t>
  </si>
  <si>
    <t>Výživa a potraviny</t>
  </si>
  <si>
    <t>Nutrition and Food</t>
  </si>
  <si>
    <t>Aplikovaná zoologie</t>
  </si>
  <si>
    <t>Applied Zoology</t>
  </si>
  <si>
    <t>Obecná produkce rostlinná</t>
  </si>
  <si>
    <t>Plant Sciences</t>
  </si>
  <si>
    <t>Speciální produkce rostlinná</t>
  </si>
  <si>
    <t>Crop Science</t>
  </si>
  <si>
    <t>Vědy o zvířatech</t>
  </si>
  <si>
    <t>Animal Science</t>
  </si>
  <si>
    <t>Zootechnika</t>
  </si>
  <si>
    <t>Applied Animal Science</t>
  </si>
  <si>
    <t>Zemědělská chemie</t>
  </si>
  <si>
    <t>Agricultural Chemistry</t>
  </si>
  <si>
    <t>Obor studia (obory dle končící akreditace)</t>
  </si>
  <si>
    <t>Zemědělská a lesnická fytopatologie a ochrana rostlin – akreditace do 31.12.2024</t>
  </si>
  <si>
    <t>Využití a ochrana přírodních zdrojů - akreditace do 31.12.2024</t>
  </si>
  <si>
    <t>Agricultural and Forestry Phytopatology and Plant Protection – akreditace do 31.12.2024</t>
  </si>
  <si>
    <t>Exploitation and Conservation of Natural Resources – akreditace do 31.12.2024</t>
  </si>
  <si>
    <t>Obecná produkce rostlinná/Fytotechnika</t>
  </si>
  <si>
    <t>x</t>
  </si>
  <si>
    <t>Obecná zootechnika/Zootechnika</t>
  </si>
  <si>
    <t>Speciální zootechnika/Zootechnika</t>
  </si>
  <si>
    <t>Zemědělská chemie/Zemědělská specializace</t>
  </si>
  <si>
    <t>Veterinární asistent - specialista</t>
  </si>
  <si>
    <t>Tab. 6  Počty studentek a studentů navazujících magisterských programů/oborů od akademického roku 2017/2018 do 2023/2024 (k 31.10. daného akademického roku)</t>
  </si>
  <si>
    <t>Tab. 7  Počty studentů/tek a absolventů/tek doktorských programů/oborů (počty studentů k 31. 10. 2022, počty absolventů za celý rok)</t>
  </si>
  <si>
    <t>Tab. 8  Počty přijímaných studentek a studentů v DSP na FAPPZ v letech 2017-2021</t>
  </si>
  <si>
    <t>Rok</t>
  </si>
  <si>
    <t>Počet přijímaných studentek/studentů</t>
  </si>
  <si>
    <t xml:space="preserve"> - prezenční forma</t>
  </si>
  <si>
    <t xml:space="preserve"> - kombinovaná forma</t>
  </si>
  <si>
    <t>Tab. 8  Počty přijímaných studentek a studentů v DSP na FAPPZ v letech 2017-2022</t>
  </si>
  <si>
    <t>Tab. 9  Počty studentů/tek v DSP na FAPPZ (stav k 31.10. každého roku) a počet absolventů/tek DSP na FAPPZ v letech 2017 – 2021</t>
  </si>
  <si>
    <t>Počet studentek/studentů</t>
  </si>
  <si>
    <t>Počet absoventek/absolventů</t>
  </si>
  <si>
    <t>Tab. 9  Počty studentů/tek v DSP na FAPPZ (stav k 31.10. každého roku) a počet absolventů/tek DSP na FAPPZ v letech 2017 – 2022</t>
  </si>
  <si>
    <t>Tab. 10  Seznam tvůrčích výstupů na FAPPZ v roce 2021</t>
  </si>
  <si>
    <r>
      <rPr>
        <b/>
        <sz val="11"/>
        <color rgb="FF000000"/>
        <rFont val="Calibri"/>
        <family val="2"/>
        <charset val="238"/>
        <scheme val="minor"/>
      </rPr>
      <t xml:space="preserve">Tvůrčí výstup </t>
    </r>
    <r>
      <rPr>
        <sz val="11"/>
        <color rgb="FF000000"/>
        <rFont val="Calibri"/>
        <family val="2"/>
        <charset val="238"/>
        <scheme val="minor"/>
      </rPr>
      <t>(název, autor / autoři, rok vydání, časopis, …...)</t>
    </r>
  </si>
  <si>
    <t>Katedra</t>
  </si>
  <si>
    <t>Typ výstupu</t>
  </si>
  <si>
    <t>Kvartil dle AIS - u WoS</t>
  </si>
  <si>
    <t>Pozn.</t>
  </si>
  <si>
    <r>
      <t xml:space="preserve">SHARIPOV, U. – KOČÁREK, M. – JURSÍK, M. – NIKODEM, A. – BORŮVKA, L. Adsorption and degradation behavior of six herbicides in different agricultural soils. </t>
    </r>
    <r>
      <rPr>
        <i/>
        <sz val="11"/>
        <rFont val="Calibri"/>
        <family val="2"/>
        <charset val="238"/>
        <scheme val="minor"/>
      </rPr>
      <t xml:space="preserve">Environmental Earth Sciences, </t>
    </r>
    <r>
      <rPr>
        <sz val="11"/>
        <rFont val="Calibri"/>
        <family val="2"/>
        <charset val="238"/>
        <scheme val="minor"/>
      </rPr>
      <t>2021, roč. 80, č. 20, s. 0-0. ISSN: 1866-6280.</t>
    </r>
  </si>
  <si>
    <t>DEP, KPOP</t>
  </si>
  <si>
    <t>Jimp</t>
  </si>
  <si>
    <t>Q3</t>
  </si>
  <si>
    <r>
      <t xml:space="preserve">ŠUK, J. – HAMOUZOVÁ, K. – **HAJŠLOVÁ, J. – JURSÍK, M. Dynamics of herbicides degradation in carrot (Daucus carota L.) roots and leaves. </t>
    </r>
    <r>
      <rPr>
        <i/>
        <sz val="11"/>
        <rFont val="Calibri"/>
        <family val="2"/>
        <charset val="238"/>
        <scheme val="minor"/>
      </rPr>
      <t xml:space="preserve">Plant, Soil and Environment, </t>
    </r>
    <r>
      <rPr>
        <sz val="11"/>
        <rFont val="Calibri"/>
        <family val="2"/>
        <charset val="238"/>
        <scheme val="minor"/>
      </rPr>
      <t>2021, roč. 67, č. 6, s. 353-359. ISSN: 1214-1178.</t>
    </r>
  </si>
  <si>
    <t>DEP, KARP</t>
  </si>
  <si>
    <r>
      <t xml:space="preserve">JURSÍK, M. – HAMOUZOVÁ, K. – **HAJŠLOVÁ, J. Dynamics of the degradation of acetyl-CoA carboxylase herbicides in vegetables. </t>
    </r>
    <r>
      <rPr>
        <i/>
        <sz val="11"/>
        <rFont val="Calibri"/>
        <family val="2"/>
        <charset val="238"/>
        <scheme val="minor"/>
      </rPr>
      <t xml:space="preserve">Foods, </t>
    </r>
    <r>
      <rPr>
        <sz val="11"/>
        <rFont val="Calibri"/>
        <family val="2"/>
        <charset val="238"/>
        <scheme val="minor"/>
      </rPr>
      <t>2021, roč. 10, č. 2, s. 0-0. ISSN: 2304-8158.</t>
    </r>
  </si>
  <si>
    <t>Q2</t>
  </si>
  <si>
    <r>
      <t xml:space="preserve">JURSÍK, M. – SOUKUP, J. Možnosti regulace plevelů v cukrové řepě bez účinné látky desmedipham. </t>
    </r>
    <r>
      <rPr>
        <i/>
        <sz val="11"/>
        <rFont val="Calibri"/>
        <family val="2"/>
        <charset val="238"/>
        <scheme val="minor"/>
      </rPr>
      <t xml:space="preserve">Listy cukrovarnické a řepařské, </t>
    </r>
    <r>
      <rPr>
        <sz val="11"/>
        <rFont val="Calibri"/>
        <family val="2"/>
        <charset val="238"/>
        <scheme val="minor"/>
      </rPr>
      <t>2021, roč. 137, č. 7-8, s. 248-253. ISSN: 1210-3306.</t>
    </r>
  </si>
  <si>
    <t>Q4</t>
  </si>
  <si>
    <r>
      <t xml:space="preserve">**SOBOTA, O. – JURSÍK, M. – KOLÁŘOVÁ, M. Vliv utužení půdy při setí cukrovky na polní vzcházivost Conviso Smart odrůd v extrémních povětrnostních podmínkách. </t>
    </r>
    <r>
      <rPr>
        <i/>
        <sz val="11"/>
        <rFont val="Calibri"/>
        <family val="2"/>
        <charset val="238"/>
        <scheme val="minor"/>
      </rPr>
      <t xml:space="preserve">Listy cukrovarnické a řepařské, </t>
    </r>
    <r>
      <rPr>
        <sz val="11"/>
        <rFont val="Calibri"/>
        <family val="2"/>
        <charset val="238"/>
        <scheme val="minor"/>
      </rPr>
      <t>2021, roč. 137, č. 11, s. 365-369. ISSN: 1210-3306.</t>
    </r>
  </si>
  <si>
    <r>
      <t xml:space="preserve">KOŠNAROVÁ, P. – HAMOUZ, P. – HAMOUZOVÁ, K. – **LINN, A. – SEN, M. – MIKULKA, J. – ŠUK, J. – SOUKUP, J. Apera spica-venti in the Czech Republic develops resistance to three herbicide modes of action. </t>
    </r>
    <r>
      <rPr>
        <i/>
        <sz val="11"/>
        <rFont val="Calibri"/>
        <family val="2"/>
        <charset val="238"/>
        <scheme val="minor"/>
      </rPr>
      <t xml:space="preserve">Weed Research, </t>
    </r>
    <r>
      <rPr>
        <sz val="11"/>
        <rFont val="Calibri"/>
        <family val="2"/>
        <charset val="238"/>
        <scheme val="minor"/>
      </rPr>
      <t>2021, roč. 61, č. 5, s. 420-429. ISSN: 0043-1737.</t>
    </r>
  </si>
  <si>
    <t>KARP</t>
  </si>
  <si>
    <r>
      <t xml:space="preserve">**DVOŘÁČEK, V. – **JÁGR, M. – **KOTRBOVÁ-KOZAK, A. – CAPOUCHOVÁ, I. – **KONVALINA, P. – FAMĚRA, O. – **HLÁSNÁ-ČEPKOVÁ, P. Avenanthramides: Unique Bioactive Substances of Oat Grain in the Context of Cultivar, Cropping System, Weather Conditions and Other Grain Parameters. </t>
    </r>
    <r>
      <rPr>
        <i/>
        <sz val="11"/>
        <rFont val="Calibri"/>
        <family val="2"/>
        <charset val="238"/>
        <scheme val="minor"/>
      </rPr>
      <t xml:space="preserve">Plants-BASEL, </t>
    </r>
    <r>
      <rPr>
        <sz val="11"/>
        <rFont val="Calibri"/>
        <family val="2"/>
        <charset val="238"/>
        <scheme val="minor"/>
      </rPr>
      <t>2021, roč. 10, č. 11, s. 0-0. ISSN: 2223-7747.</t>
    </r>
  </si>
  <si>
    <t>KARP, KKBP</t>
  </si>
  <si>
    <t>bez AIS</t>
  </si>
  <si>
    <r>
      <t xml:space="preserve">POLÁKOVÁ, J. – HOLEC, J. – SOUKUP, J. Biomass production in farms in Less Favoured Areas: is it feasible to reconcile energy objectives with production and soil protection?. </t>
    </r>
    <r>
      <rPr>
        <i/>
        <sz val="11"/>
        <rFont val="Calibri"/>
        <family val="2"/>
        <charset val="238"/>
        <scheme val="minor"/>
      </rPr>
      <t xml:space="preserve">BIOMASS &amp; BIOENERGY, </t>
    </r>
    <r>
      <rPr>
        <sz val="11"/>
        <rFont val="Calibri"/>
        <family val="2"/>
        <charset val="238"/>
        <scheme val="minor"/>
      </rPr>
      <t>2021, roč. 148, č. May, s. 0-0. ISSN: 0961-9534.</t>
    </r>
  </si>
  <si>
    <r>
      <t xml:space="preserve">SMUTKA, L. – HINKE, J. – PULKRÁBEK, J. – KOTYZA, P. – **ZIELIŃSKA-CHMIELEWSKA, A. Disponibilní kapacity cukrovarů ve světě s důrazem na mimoevropský prostor. </t>
    </r>
    <r>
      <rPr>
        <i/>
        <sz val="11"/>
        <rFont val="Calibri"/>
        <family val="2"/>
        <charset val="238"/>
        <scheme val="minor"/>
      </rPr>
      <t xml:space="preserve">Listy cukrovarnické a řepařské, </t>
    </r>
    <r>
      <rPr>
        <sz val="11"/>
        <rFont val="Calibri"/>
        <family val="2"/>
        <charset val="238"/>
        <scheme val="minor"/>
      </rPr>
      <t>2021, roč. 137, č. 5-6, s. 218-223. ISSN: 1210-3306.</t>
    </r>
  </si>
  <si>
    <r>
      <t xml:space="preserve">PISARČIK, M. – HAKL, J. – SZABÓ, O. – HREVUŠOVÁ, Z. Efficacy of variable timing of Pythium oligandrum applications on red clover grown under field conditions. </t>
    </r>
    <r>
      <rPr>
        <i/>
        <sz val="11"/>
        <rFont val="Calibri"/>
        <family val="2"/>
        <charset val="238"/>
        <scheme val="minor"/>
      </rPr>
      <t xml:space="preserve">Crop Protection, </t>
    </r>
    <r>
      <rPr>
        <sz val="11"/>
        <rFont val="Calibri"/>
        <family val="2"/>
        <charset val="238"/>
        <scheme val="minor"/>
      </rPr>
      <t>2021, roč. 149, č. November, s. 0-0. ISSN: 0261-2194.</t>
    </r>
  </si>
  <si>
    <r>
      <t xml:space="preserve">**TIWARI, R. – REINHARDT PISKACKOVA, T. – **DEVKOTA, P. – **MULVANEY, M. – **FERRELL, J. – **LEON, R. Emergence patterns of winter and summer annual weeds in Ethiopian mustard (Brassica carinata) cropping system. </t>
    </r>
    <r>
      <rPr>
        <i/>
        <sz val="11"/>
        <rFont val="Calibri"/>
        <family val="2"/>
        <charset val="238"/>
        <scheme val="minor"/>
      </rPr>
      <t xml:space="preserve">Weed Science, </t>
    </r>
    <r>
      <rPr>
        <sz val="11"/>
        <rFont val="Calibri"/>
        <family val="2"/>
        <charset val="238"/>
        <scheme val="minor"/>
      </rPr>
      <t>2021, roč. 69, č. 4, s. 446-453. ISSN: 0043-1745.</t>
    </r>
  </si>
  <si>
    <t>Q1</t>
  </si>
  <si>
    <r>
      <t xml:space="preserve">SEN, M. – HAMOUZOVÁ, K. – MIKULKA, J. – BHARATI, R. – KOŠNAROVÁ, P. – HAMOUZ, P. – ROY, A. – SOUKUP, J. Enhanced metabolism and target gene overexpression confer resistance against acetolactate synthase-inhibiting herbicides in Bromus sterilis. </t>
    </r>
    <r>
      <rPr>
        <i/>
        <sz val="11"/>
        <rFont val="Calibri"/>
        <family val="2"/>
        <charset val="238"/>
        <scheme val="minor"/>
      </rPr>
      <t xml:space="preserve">PEST MANAGEMENT SCIENCE, </t>
    </r>
    <r>
      <rPr>
        <sz val="11"/>
        <rFont val="Calibri"/>
        <family val="2"/>
        <charset val="238"/>
        <scheme val="minor"/>
      </rPr>
      <t>2021, roč. 77, č. 4, s. 2122-2128. ISSN: 1526-498X.</t>
    </r>
  </si>
  <si>
    <r>
      <t xml:space="preserve">MELNIKOVOVÁ, I. – **RUSSO, D. – **FAIT, T. – KOLÁŘOVÁ, M. – TAUCHEN, J. – **KUSHNIRUK, N. – **FALABELLA, R. – **MILELLA, L. – FERNÁNDEZ CUSIMAMANI, E. Evaluation of the effect of Lepidium meyenii Walpers in infertile patients: A randomized, double-blind, placebo-controlled trial. </t>
    </r>
    <r>
      <rPr>
        <i/>
        <sz val="11"/>
        <rFont val="Calibri"/>
        <family val="2"/>
        <charset val="238"/>
        <scheme val="minor"/>
      </rPr>
      <t xml:space="preserve">PHYTOTHERAPY RESEARCH, </t>
    </r>
    <r>
      <rPr>
        <sz val="11"/>
        <rFont val="Calibri"/>
        <family val="2"/>
        <charset val="238"/>
        <scheme val="minor"/>
      </rPr>
      <t>2021, roč. 35, č. 11, s. 6359-6368. ISSN: 0951-418X.</t>
    </r>
  </si>
  <si>
    <r>
      <t xml:space="preserve">CAPOUCHOVÁ, I. – KOUŘIMSKÁ, L. – PAZDERŮ, K. – ŠKVOROVÁ, P. – BOŽIK, M. – **KONVALINA, P. – DVOŘÁK, P. – **DVOŘÁČEK, V. Fatty acid profile of new oat cultivars grown via organic and conventional farming. </t>
    </r>
    <r>
      <rPr>
        <i/>
        <sz val="11"/>
        <rFont val="Calibri"/>
        <family val="2"/>
        <charset val="238"/>
        <scheme val="minor"/>
      </rPr>
      <t xml:space="preserve">JOURNAL OF CEREAL SCIENCE, </t>
    </r>
    <r>
      <rPr>
        <sz val="11"/>
        <rFont val="Calibri"/>
        <family val="2"/>
        <charset val="238"/>
        <scheme val="minor"/>
      </rPr>
      <t>2021, roč. 98, č. March 2021, s. 0-0. ISSN: 0733-5210.</t>
    </r>
  </si>
  <si>
    <t>KARP, KKBP, KMVD</t>
  </si>
  <si>
    <r>
      <t xml:space="preserve">**ŻELAZNY, W. – **CHRPOVÁ, J. – HAMOUZ, P. Fusarium head blight detection from spectral measurements in a field phenotyping setting — A pre-registered study. </t>
    </r>
    <r>
      <rPr>
        <i/>
        <sz val="11"/>
        <rFont val="Calibri"/>
        <family val="2"/>
        <charset val="238"/>
        <scheme val="minor"/>
      </rPr>
      <t xml:space="preserve">Biosystems Engineering, </t>
    </r>
    <r>
      <rPr>
        <sz val="11"/>
        <rFont val="Calibri"/>
        <family val="2"/>
        <charset val="238"/>
        <scheme val="minor"/>
      </rPr>
      <t>2021, roč. 211, č. November, s. 97-113. ISSN: 1537-5110.</t>
    </r>
  </si>
  <si>
    <r>
      <t xml:space="preserve">**TIWARI, R. – REINHARDT PISKACKOVA, T. – **DEVKOTA, P. – **MULVANEY, M. – **FERRELL, J. – **LEON, R. Growing winter Brassica carinata as part of a diversified crop rotation for integrated weed management. </t>
    </r>
    <r>
      <rPr>
        <i/>
        <sz val="11"/>
        <rFont val="Calibri"/>
        <family val="2"/>
        <charset val="238"/>
        <scheme val="minor"/>
      </rPr>
      <t xml:space="preserve">Global Change Biology Bioenergy, </t>
    </r>
    <r>
      <rPr>
        <sz val="11"/>
        <rFont val="Calibri"/>
        <family val="2"/>
        <charset val="238"/>
        <scheme val="minor"/>
      </rPr>
      <t>2021, roč. 13, č. 3, s. 425-435. ISSN: 1757-1693.</t>
    </r>
  </si>
  <si>
    <t>D1</t>
  </si>
  <si>
    <r>
      <t xml:space="preserve">BEČKA, D. – BEČKOVÁ, L. – KUCHTOVÁ, P. – CIHLÁŘ, P. – PAZDERŮ, K. – MIKŠÍK, V. – VAŠÁK, J. Growth and yield of winter oilseed rape under strip-tillage compared to conventional tillage. </t>
    </r>
    <r>
      <rPr>
        <i/>
        <sz val="11"/>
        <rFont val="Calibri"/>
        <family val="2"/>
        <charset val="238"/>
        <scheme val="minor"/>
      </rPr>
      <t xml:space="preserve">Plant, Soil and Environment, </t>
    </r>
    <r>
      <rPr>
        <sz val="11"/>
        <rFont val="Calibri"/>
        <family val="2"/>
        <charset val="238"/>
        <scheme val="minor"/>
      </rPr>
      <t>2021, roč. 67, č. 2, s. 85-91. ISSN: 1214-1178.</t>
    </r>
  </si>
  <si>
    <r>
      <t xml:space="preserve">KUMAR, R. – MAZÁKOVÁ, J. – ALI, A. – **SUR, V. – SEN, M. – **BOLTON, M. – MAŇASOVÁ, M. – RYŠÁNEK, P. – ZOUHAR, M. Characterization of the molecular mechanisms of resistance against DMI fungicides in Cercospora beticola populations from the Czech Republic. </t>
    </r>
    <r>
      <rPr>
        <i/>
        <sz val="11"/>
        <rFont val="Calibri"/>
        <family val="2"/>
        <charset val="238"/>
        <scheme val="minor"/>
      </rPr>
      <t xml:space="preserve">Journal of Fungi, </t>
    </r>
    <r>
      <rPr>
        <sz val="11"/>
        <rFont val="Calibri"/>
        <family val="2"/>
        <charset val="238"/>
        <scheme val="minor"/>
      </rPr>
      <t>2021, roč. 7, č. 12, s. 0-0. ISSN: 2309-608X.</t>
    </r>
  </si>
  <si>
    <t>KARP, KOR</t>
  </si>
  <si>
    <r>
      <t xml:space="preserve">SEN, M. – HAMOUZOVÁ, K. – KOŠNAROVÁ, P. – ROY, A. – SOUKUP, J. Identification of the most suitable reference gene for gene expression studies with development and abiotic stress response in Bromus sterilis. </t>
    </r>
    <r>
      <rPr>
        <i/>
        <sz val="11"/>
        <rFont val="Calibri"/>
        <family val="2"/>
        <charset val="238"/>
        <scheme val="minor"/>
      </rPr>
      <t xml:space="preserve">Scientific Reports, </t>
    </r>
    <r>
      <rPr>
        <sz val="11"/>
        <rFont val="Calibri"/>
        <family val="2"/>
        <charset val="238"/>
        <scheme val="minor"/>
      </rPr>
      <t>2021, roč. 11, č. 1, s. 0-0. ISSN: 2045-2322.</t>
    </r>
  </si>
  <si>
    <r>
      <t xml:space="preserve">SEN, M. – HAMOUZOVÁ, K. – **MONDAL, S. – SOUKUP, J. Identification of the optimal codons for acetolactate synthase from weeds: an in-silico study. </t>
    </r>
    <r>
      <rPr>
        <i/>
        <sz val="11"/>
        <rFont val="Calibri"/>
        <family val="2"/>
        <charset val="238"/>
        <scheme val="minor"/>
      </rPr>
      <t xml:space="preserve">Plant, Soil and Environment, </t>
    </r>
    <r>
      <rPr>
        <sz val="11"/>
        <rFont val="Calibri"/>
        <family val="2"/>
        <charset val="238"/>
        <scheme val="minor"/>
      </rPr>
      <t>2021, roč. 67, č. 6, s. 331-336. ISSN: 1214-1178.</t>
    </r>
  </si>
  <si>
    <r>
      <t xml:space="preserve">HAKL, J. – **KUNZOVÁ, E. – TOCAUEROVÁ, Š. – **MENŠÍK, L. – **MRÁZKOVÁ, M. – **POZDÍŠEK, J. Impact of long-term manure and mineral fertilization on yield and nutritive value of lucerne (Medicago sativa) in relation to changes in canopy structure. </t>
    </r>
    <r>
      <rPr>
        <i/>
        <sz val="11"/>
        <rFont val="Calibri"/>
        <family val="2"/>
        <charset val="238"/>
        <scheme val="minor"/>
      </rPr>
      <t xml:space="preserve">European Journal of Agronomy, </t>
    </r>
    <r>
      <rPr>
        <sz val="11"/>
        <rFont val="Calibri"/>
        <family val="2"/>
        <charset val="238"/>
        <scheme val="minor"/>
      </rPr>
      <t>2021, roč. 123, č. February, s. 0-0. ISSN: 1161-0301.</t>
    </r>
  </si>
  <si>
    <r>
      <t xml:space="preserve">MUSIOLKOVÁ, M. – **HUSZÁR, P. – **NAVRÁTIL, M. – **ŠPUNDA, V. Impact of season, cloud cover, and air pollution on different spectral regions of ultraviolet and visible incident solar radiation at the surface. </t>
    </r>
    <r>
      <rPr>
        <i/>
        <sz val="11"/>
        <rFont val="Calibri"/>
        <family val="2"/>
        <charset val="238"/>
        <scheme val="minor"/>
      </rPr>
      <t xml:space="preserve">QUARTERLY JOURNAL OF THE ROYAL METEOROLOGICAL SOCIETY, </t>
    </r>
    <r>
      <rPr>
        <sz val="11"/>
        <rFont val="Calibri"/>
        <family val="2"/>
        <charset val="238"/>
        <scheme val="minor"/>
      </rPr>
      <t>2021, roč. 147, č. 738, s. 2834-2849. ISSN: 0035-9009.</t>
    </r>
  </si>
  <si>
    <r>
      <t xml:space="preserve">**MONDAL, S. – **MUKHOTY, S. – **KUNDU, H. – **GHOSH, S. – SEN, M. – **DAS, S. – **BROGI, S. In silico analysis of RNA-dependent RNA polymerase of the SARS-CoV-2 and therapeutic potential of existing antiviral drugs. </t>
    </r>
    <r>
      <rPr>
        <i/>
        <sz val="11"/>
        <rFont val="Calibri"/>
        <family val="2"/>
        <charset val="238"/>
        <scheme val="minor"/>
      </rPr>
      <t xml:space="preserve">COMPUTERS IN BIOLOGY AND MEDICINE, </t>
    </r>
    <r>
      <rPr>
        <sz val="11"/>
        <rFont val="Calibri"/>
        <family val="2"/>
        <charset val="238"/>
        <scheme val="minor"/>
      </rPr>
      <t>2021, roč. 135, č. August, s. 0-0. ISSN: 0010-4825.</t>
    </r>
  </si>
  <si>
    <r>
      <t xml:space="preserve">**SUR, V. – SEN, M. – **KOMRSKOVA, K. In Silico Identification and Validation of Organic Triazole Based Ligands as Potential Inhibitory Drug Compounds of SARS-CoV-2 Main Protease. </t>
    </r>
    <r>
      <rPr>
        <i/>
        <sz val="11"/>
        <rFont val="Calibri"/>
        <family val="2"/>
        <charset val="238"/>
        <scheme val="minor"/>
      </rPr>
      <t xml:space="preserve">Molecules, </t>
    </r>
    <r>
      <rPr>
        <sz val="11"/>
        <rFont val="Calibri"/>
        <family val="2"/>
        <charset val="238"/>
        <scheme val="minor"/>
      </rPr>
      <t>2021, roč. 26, č. 20, s. 0-0. ISSN: 1420-3049.</t>
    </r>
  </si>
  <si>
    <r>
      <t xml:space="preserve">**VOLTR, V. – **WOLLNEROVÁ, J. – FUKSA, P. – **HRUŠKA, M. Influence of tillage on the production inputs, outputs, soil compaction and GHG emissions. </t>
    </r>
    <r>
      <rPr>
        <i/>
        <sz val="11"/>
        <rFont val="Calibri"/>
        <family val="2"/>
        <charset val="238"/>
        <scheme val="minor"/>
      </rPr>
      <t xml:space="preserve">Agriculture-BASEL, </t>
    </r>
    <r>
      <rPr>
        <sz val="11"/>
        <rFont val="Calibri"/>
        <family val="2"/>
        <charset val="238"/>
        <scheme val="minor"/>
      </rPr>
      <t>2021, roč. 11, č. 5, s. 0-0. ISSN: 2077-0472.</t>
    </r>
  </si>
  <si>
    <r>
      <t xml:space="preserve">**SPASOJEVIC, T. – **BROAD, G. – **SÄÄKSJÄRVI, I. – **SCHWARZ, M. – **ITO, M. – KORENKO, S. – **KLOPFSTEIN, S. Mind the Outgroup and Bare Branches in Total-Evidence Dating: a Case Study of Pimpliform Darwin Wasps (Hymenoptera, Ichneumonidae). </t>
    </r>
    <r>
      <rPr>
        <i/>
        <sz val="11"/>
        <rFont val="Calibri"/>
        <family val="2"/>
        <charset val="238"/>
        <scheme val="minor"/>
      </rPr>
      <t xml:space="preserve">SYSTEMATIC BIOLOGY, </t>
    </r>
    <r>
      <rPr>
        <sz val="11"/>
        <rFont val="Calibri"/>
        <family val="2"/>
        <charset val="238"/>
        <scheme val="minor"/>
      </rPr>
      <t>2021, roč. 70, č. 2, s. 322-339. ISSN: 1063-5157.</t>
    </r>
  </si>
  <si>
    <r>
      <t xml:space="preserve">TYŠER, L. – KOLÁŘOVÁ, M. Occurrence of native weed species on arable land - Effect of different environmental factors. </t>
    </r>
    <r>
      <rPr>
        <i/>
        <sz val="11"/>
        <rFont val="Calibri"/>
        <family val="2"/>
        <charset val="238"/>
        <scheme val="minor"/>
      </rPr>
      <t xml:space="preserve">Plant Protection Science  (Ochrana rostlin), </t>
    </r>
    <r>
      <rPr>
        <sz val="11"/>
        <rFont val="Calibri"/>
        <family val="2"/>
        <charset val="238"/>
        <scheme val="minor"/>
      </rPr>
      <t>2021, roč. 57, č. 2, s. 159-166. ISSN: 1212-2580.</t>
    </r>
  </si>
  <si>
    <r>
      <t xml:space="preserve">SATRANSKÝ, M. – FRAŇKOVÁ, A. – KUCHTOVÁ, P. – PAZDERŮ, K. – CAPOUCHOVÁ, I. Oil content and fatty acid profile of selected poppy (Papaver somniferum L.) landraces and modern cultivars. </t>
    </r>
    <r>
      <rPr>
        <i/>
        <sz val="11"/>
        <rFont val="Calibri"/>
        <family val="2"/>
        <charset val="238"/>
        <scheme val="minor"/>
      </rPr>
      <t xml:space="preserve">Plant, Soil and Environment, </t>
    </r>
    <r>
      <rPr>
        <sz val="11"/>
        <rFont val="Calibri"/>
        <family val="2"/>
        <charset val="238"/>
        <scheme val="minor"/>
      </rPr>
      <t>2021, roč. 67, č. 10, s. 579-587. ISSN: 1214-1178.</t>
    </r>
  </si>
  <si>
    <r>
      <t xml:space="preserve">**AL-MUEED, M. – CHAWDHERY, R. – **HARERA, E. – **ALHAZMI, R. – **MOBRAD, A. – **ALTHUNAYYAN, S. – **AL-WATHINANI, A. Potential of Community Volunteers in Flood Early Warning Dissemination: A Case Study of Bangladesh. </t>
    </r>
    <r>
      <rPr>
        <i/>
        <sz val="11"/>
        <rFont val="Calibri"/>
        <family val="2"/>
        <charset val="238"/>
        <scheme val="minor"/>
      </rPr>
      <t xml:space="preserve">International Journal of Environmental Research and Public Health, </t>
    </r>
    <r>
      <rPr>
        <sz val="11"/>
        <rFont val="Calibri"/>
        <family val="2"/>
        <charset val="238"/>
        <scheme val="minor"/>
      </rPr>
      <t>2021, roč. 18, č. 24, s. 0-0. ISSN: 1660-4601.</t>
    </r>
  </si>
  <si>
    <r>
      <t xml:space="preserve">HAKL, J. – PISARČIK, M. – FUKSA, P. – ŠANTRŮČEK, J. Potential of lucerne sowing rate to influence root development and its implications for field stand productivity. </t>
    </r>
    <r>
      <rPr>
        <i/>
        <sz val="11"/>
        <rFont val="Calibri"/>
        <family val="2"/>
        <charset val="238"/>
        <scheme val="minor"/>
      </rPr>
      <t xml:space="preserve">Grass and Forage Science, </t>
    </r>
    <r>
      <rPr>
        <sz val="11"/>
        <rFont val="Calibri"/>
        <family val="2"/>
        <charset val="238"/>
        <scheme val="minor"/>
      </rPr>
      <t>2021, roč. 76, č. 3, s. 378-389. ISSN: 0142-5242.</t>
    </r>
  </si>
  <si>
    <r>
      <t xml:space="preserve">SELLAMUTHU, G. – SHAN, A. - BÍLÝ, J. – SYNEK, J. – MODLINGER, R. – SEN, M. – CHAKRABORTY, A. – ROY, A. Reference Gene Selection for Normalizing Gene Expression in Ips Sexdentatus (Coleoptera: Curculionidae: Scolytinae) Under Different Experimental Conditions. </t>
    </r>
    <r>
      <rPr>
        <i/>
        <sz val="11"/>
        <rFont val="Calibri"/>
        <family val="2"/>
        <charset val="238"/>
        <scheme val="minor"/>
      </rPr>
      <t xml:space="preserve">Frontiers in Physiology, </t>
    </r>
    <r>
      <rPr>
        <sz val="11"/>
        <rFont val="Calibri"/>
        <family val="2"/>
        <charset val="238"/>
        <scheme val="minor"/>
      </rPr>
      <t>2021, roč. 12, č. October, s. 1-18. ISSN: 1664-042X.</t>
    </r>
  </si>
  <si>
    <r>
      <t xml:space="preserve">DVOŘÁK, M. – SMUTKA, L. – **KRAJČÍROVÁ, R. – **KÁDEKOVÁ, Z. – PULKRÁBEK, J. Slovenské cukrovary v procesu transformace Evropského trhu s cukrem. </t>
    </r>
    <r>
      <rPr>
        <i/>
        <sz val="11"/>
        <rFont val="Calibri"/>
        <family val="2"/>
        <charset val="238"/>
        <scheme val="minor"/>
      </rPr>
      <t xml:space="preserve">Listy cukrovarnické a řepařské, </t>
    </r>
    <r>
      <rPr>
        <sz val="11"/>
        <rFont val="Calibri"/>
        <family val="2"/>
        <charset val="238"/>
        <scheme val="minor"/>
      </rPr>
      <t>2021, roč. 137, č. 12, s. 426-431. ISSN: 1210-3306.</t>
    </r>
  </si>
  <si>
    <r>
      <t xml:space="preserve">MUNTEAN, N. – CHAWDHERY, R. – POTOPOVÁ, V. – TÜRKOTT, L. The ability of CROPGRO-Tomato model to simulate the growth characteristics of Thomas F1 tomato cultivar grown under open field conditions. </t>
    </r>
    <r>
      <rPr>
        <i/>
        <sz val="11"/>
        <rFont val="Calibri"/>
        <family val="2"/>
        <charset val="238"/>
        <scheme val="minor"/>
      </rPr>
      <t xml:space="preserve">JOURNAL OF AGRICULTURAL SCIENCE, </t>
    </r>
    <r>
      <rPr>
        <sz val="11"/>
        <rFont val="Calibri"/>
        <family val="2"/>
        <charset val="238"/>
        <scheme val="minor"/>
      </rPr>
      <t>2021, roč. 159, č. 7-8, s. 473-487. ISSN: 0021-8596.</t>
    </r>
  </si>
  <si>
    <r>
      <t xml:space="preserve">POTOPOVÁ, V. – TÜRKOTT, L. – MUSIOLKOVÁ, M. – MOŽNÝ, M. – **LHOTKA, O. The compound nature of soil temperature anomalies at various depths in the Czech Republic. </t>
    </r>
    <r>
      <rPr>
        <i/>
        <sz val="11"/>
        <rFont val="Calibri"/>
        <family val="2"/>
        <charset val="238"/>
        <scheme val="minor"/>
      </rPr>
      <t xml:space="preserve">Theoretical and Applied Climatology, </t>
    </r>
    <r>
      <rPr>
        <sz val="11"/>
        <rFont val="Calibri"/>
        <family val="2"/>
        <charset val="238"/>
        <scheme val="minor"/>
      </rPr>
      <t>2021, roč. 146, č. 3-4, s. 1257-1275. ISSN: 0177-798X.</t>
    </r>
  </si>
  <si>
    <r>
      <t xml:space="preserve">VACEK, T. – SMUTKA, L. – PULKRÁBEK, J. – KOTYZA, P. Tři dekády v oblasti konkurenceschopnosti a produktivity českého obchodu s cukrem. </t>
    </r>
    <r>
      <rPr>
        <i/>
        <sz val="11"/>
        <rFont val="Calibri"/>
        <family val="2"/>
        <charset val="238"/>
        <scheme val="minor"/>
      </rPr>
      <t xml:space="preserve">Listy cukrovarnické a řepařské, </t>
    </r>
    <r>
      <rPr>
        <sz val="11"/>
        <rFont val="Calibri"/>
        <family val="2"/>
        <charset val="238"/>
        <scheme val="minor"/>
      </rPr>
      <t>2021, roč. 137, č. 7-8, s. 283-290. ISSN: 1210-3306.</t>
    </r>
  </si>
  <si>
    <r>
      <t xml:space="preserve">POTOPOVÁ, V. – **LHOTKA, O. – MOŽNÝ, M. – MUSIOLKOVÁ, M. Vulnerability of hop-yields due to compound drought and heat events over European key-hop regions. </t>
    </r>
    <r>
      <rPr>
        <i/>
        <sz val="11"/>
        <rFont val="Calibri"/>
        <family val="2"/>
        <charset val="238"/>
        <scheme val="minor"/>
      </rPr>
      <t xml:space="preserve">INTERNATIONAL JOURNAL OF CLIMATOLOGY, </t>
    </r>
    <r>
      <rPr>
        <sz val="11"/>
        <rFont val="Calibri"/>
        <family val="2"/>
        <charset val="238"/>
        <scheme val="minor"/>
      </rPr>
      <t>2021, roč. 41, č. S1, s. 2136-2158. ISSN: 0899-8418.</t>
    </r>
  </si>
  <si>
    <r>
      <t xml:space="preserve">KOTYZA, P. – SMUTKA, L. – **CZECH, K. – **WIELECHOWSKI, M. – PULKRÁBEK, J. Vývoj ceny cukru na pozadí pandemie COVID-19. </t>
    </r>
    <r>
      <rPr>
        <i/>
        <sz val="11"/>
        <rFont val="Calibri"/>
        <family val="2"/>
        <charset val="238"/>
        <scheme val="minor"/>
      </rPr>
      <t xml:space="preserve">Listy cukrovarnické a řepařské, </t>
    </r>
    <r>
      <rPr>
        <sz val="11"/>
        <rFont val="Calibri"/>
        <family val="2"/>
        <charset val="238"/>
        <scheme val="minor"/>
      </rPr>
      <t>2021, roč. 137, č. 3, s. 121-127. ISSN: 1210-3306.</t>
    </r>
  </si>
  <si>
    <r>
      <t xml:space="preserve">TYŠER, L. – KOLÁŘOVÁ, M. – TULAČKA, O. – HAMOUZ, P. Weed vegetation in conventional and organic farming in West Bohemia (Czech Republic). </t>
    </r>
    <r>
      <rPr>
        <i/>
        <sz val="11"/>
        <rFont val="Calibri"/>
        <family val="2"/>
        <charset val="238"/>
        <scheme val="minor"/>
      </rPr>
      <t xml:space="preserve">Plant, Soil and Environment, </t>
    </r>
    <r>
      <rPr>
        <sz val="11"/>
        <rFont val="Calibri"/>
        <family val="2"/>
        <charset val="238"/>
        <scheme val="minor"/>
      </rPr>
      <t>2021, roč. 67, č. 7, s. 376-382. ISSN: 1214-1178.</t>
    </r>
  </si>
  <si>
    <r>
      <t xml:space="preserve">PULKRÁBEK, J. – BRINAR, J. – **JAVOR, T. – DVOŘÁK, P. – BEČKOVÁ, L. – KUCHTOVÁ, P. – **HUBÁČKOVÁ, J. Zkušenosti s variabilním přihnojením cukrové řepy. </t>
    </r>
    <r>
      <rPr>
        <i/>
        <sz val="11"/>
        <rFont val="Calibri"/>
        <family val="2"/>
        <charset val="238"/>
        <scheme val="minor"/>
      </rPr>
      <t xml:space="preserve">Listy cukrovarnické a řepařské, </t>
    </r>
    <r>
      <rPr>
        <sz val="11"/>
        <rFont val="Calibri"/>
        <family val="2"/>
        <charset val="238"/>
        <scheme val="minor"/>
      </rPr>
      <t>2021, roč. 137, č. 5-6, s. 184-193. ISSN: 1210-3306.</t>
    </r>
  </si>
  <si>
    <t>ASARE,MO. - SZABO, O - AFRIYIE, JO. Chemical properties and magnetic susceptibility as proxy indicators of past settlement activities on contemporary arable soil in the Czech Republic. Geoderma Regional, 2021, roč. 24, č. mar. ISSN: 2352-0094.</t>
  </si>
  <si>
    <r>
      <t xml:space="preserve">MERCL, F. – KOŠNÁŘ, Z. – MARŠÍK, P. – VOJTÍŠEK, M. – **DUŠEK, J. – SZÁKOVÁ, J. – TLUSTOŠ, P.  Pyrolysis of biosolids as an effective tool to reduce the uptake of pharmaceuticals by plants. </t>
    </r>
    <r>
      <rPr>
        <i/>
        <sz val="11"/>
        <rFont val="Calibri"/>
        <family val="2"/>
        <charset val="238"/>
        <scheme val="minor"/>
      </rPr>
      <t xml:space="preserve">Journal of Hazardous Materials, </t>
    </r>
    <r>
      <rPr>
        <sz val="11"/>
        <rFont val="Calibri"/>
        <family val="2"/>
        <charset val="238"/>
        <scheme val="minor"/>
      </rPr>
      <t>2021, roč. 405, č. mar, s. 1-12. ISSN: 0304-3894.</t>
    </r>
  </si>
  <si>
    <t>KAVR, KKBP</t>
  </si>
  <si>
    <r>
      <t xml:space="preserve">ZEMANOVÁ, V. – PAVLÍKOVÁ, D. – HNILIČKA, F. – PAVLÍK, M. – ZÁMEČNÍKOVÁ, H. – HLAVSA, T. A comparison of the photosynthesis response to arsenic stress in two Pteris cretica ferns. </t>
    </r>
    <r>
      <rPr>
        <i/>
        <sz val="11"/>
        <rFont val="Calibri"/>
        <family val="2"/>
        <charset val="238"/>
        <scheme val="minor"/>
      </rPr>
      <t xml:space="preserve">Photosynthetica, </t>
    </r>
    <r>
      <rPr>
        <sz val="11"/>
        <rFont val="Calibri"/>
        <family val="2"/>
        <charset val="238"/>
        <scheme val="minor"/>
      </rPr>
      <t>2021, roč. 59, č. 1, s. 228-236. ISSN: 0300-3604.</t>
    </r>
  </si>
  <si>
    <t>KAVR, KBFR</t>
  </si>
  <si>
    <r>
      <t xml:space="preserve">VELECHOVSKÝ, J. – MALÍK, M. – KAPLAN, L. – TLUSTOŠ, P. Application of individual digestate forms for the improvement of hemp production. </t>
    </r>
    <r>
      <rPr>
        <i/>
        <sz val="11"/>
        <rFont val="Calibri"/>
        <family val="2"/>
        <charset val="238"/>
        <scheme val="minor"/>
      </rPr>
      <t xml:space="preserve">Agriculture-BASEL, </t>
    </r>
    <r>
      <rPr>
        <sz val="11"/>
        <rFont val="Calibri"/>
        <family val="2"/>
        <charset val="238"/>
        <scheme val="minor"/>
      </rPr>
      <t>2021, roč. 11, č. 11, s. 1-16. ISSN: 2077-0472.</t>
    </r>
  </si>
  <si>
    <t>KAVR</t>
  </si>
  <si>
    <r>
      <t xml:space="preserve">POPOV, M. – ZEMANOVÁ, V. – **SÁCKÝ, J. – **PAVLÍK, M. – **LEONHARDT, T. – **MATOUŠEK, T. – **KAŇA, A. – PAVLÍKOVÁ, D. – **KOTRBA, P. Arsenic accumulation and speciation in two cultivars of Pteris cretica L. and characterization of arsenate reductase PcACR2 and arsenite transporter PcACR3 genes in the hyperaccumulating cv. Albo-lineata. </t>
    </r>
    <r>
      <rPr>
        <i/>
        <sz val="11"/>
        <rFont val="Calibri"/>
        <family val="2"/>
        <charset val="238"/>
        <scheme val="minor"/>
      </rPr>
      <t xml:space="preserve">Ecotoxicology and Environmental Safety, </t>
    </r>
    <r>
      <rPr>
        <sz val="11"/>
        <rFont val="Calibri"/>
        <family val="2"/>
        <charset val="238"/>
        <scheme val="minor"/>
      </rPr>
      <t>2021, roč. 216, č. N, s. 1-13. ISSN: 0147-6513.</t>
    </r>
  </si>
  <si>
    <r>
      <t xml:space="preserve">**SKÁLA, J. – BOAHEN, F. – SZÁKOVÁ, J. – **VÁCHA, R. – TLUSTOŠ, P. Arsenic and lead in soil: impacts on element mobility and bioaccessibility. </t>
    </r>
    <r>
      <rPr>
        <i/>
        <sz val="11"/>
        <rFont val="Calibri"/>
        <family val="2"/>
        <charset val="238"/>
        <scheme val="minor"/>
      </rPr>
      <t xml:space="preserve">ENVIRONMENTAL GEOCHEMISTRY AND HEALTH, </t>
    </r>
    <r>
      <rPr>
        <sz val="11"/>
        <rFont val="Calibri"/>
        <family val="2"/>
        <charset val="238"/>
        <scheme val="minor"/>
      </rPr>
      <t>2021, roč. neuvedeno, č. neuvedeno, s. 1-17. ISSN: 0269-4042.</t>
    </r>
  </si>
  <si>
    <r>
      <t xml:space="preserve">ZEMANOVÁ, V. – PAVLÍKOVÁ, D. – HNILIČKA, F. – PAVLÍK, M. Arsenic toxicity-induced physiological and metabolic changes in the shoots of Pteris cretica and Spinacia oleracea. </t>
    </r>
    <r>
      <rPr>
        <i/>
        <sz val="11"/>
        <rFont val="Calibri"/>
        <family val="2"/>
        <charset val="238"/>
        <scheme val="minor"/>
      </rPr>
      <t xml:space="preserve">Plants-BASEL, </t>
    </r>
    <r>
      <rPr>
        <sz val="11"/>
        <rFont val="Calibri"/>
        <family val="2"/>
        <charset val="238"/>
        <scheme val="minor"/>
      </rPr>
      <t>2021, roč. 10, č. 10, s. 1-19. ISSN: 2223-7747.</t>
    </r>
  </si>
  <si>
    <r>
      <t xml:space="preserve">PRAČKE, K. – SZÁKOVÁ, J. – TLUSTOŠ, P. Biochar applications enhance the phytoextraction potential of Salix smithiana [Willd.] (willow) in heavily contaminated soil: potential for a sustainable remediation method?. </t>
    </r>
    <r>
      <rPr>
        <i/>
        <sz val="11"/>
        <rFont val="Calibri"/>
        <family val="2"/>
        <charset val="238"/>
        <scheme val="minor"/>
      </rPr>
      <t xml:space="preserve">JOURNAL OF SOILS AND SEDIMENTS, </t>
    </r>
    <r>
      <rPr>
        <sz val="11"/>
        <rFont val="Calibri"/>
        <family val="2"/>
        <charset val="238"/>
        <scheme val="minor"/>
      </rPr>
      <t>2021, roč. neuvedeno, č. neuvedeno, s. 1-11. ISSN: 1439-0108.</t>
    </r>
  </si>
  <si>
    <r>
      <t xml:space="preserve">GARI, B. – HANČ, A. – ŠVEHLA, P. – MÍCHAL, P. – CHANE, A. – **NIGUSSIE, A. Carbon dioxide and methane emissions during the composting and vermicomposting of sewage sludge under the effect of different proportions of straw pellets. </t>
    </r>
    <r>
      <rPr>
        <i/>
        <sz val="11"/>
        <rFont val="Calibri"/>
        <family val="2"/>
        <charset val="238"/>
        <scheme val="minor"/>
      </rPr>
      <t xml:space="preserve">Atmosphere, </t>
    </r>
    <r>
      <rPr>
        <sz val="11"/>
        <rFont val="Calibri"/>
        <family val="2"/>
        <charset val="238"/>
        <scheme val="minor"/>
      </rPr>
      <t>2021, roč. 12, č. 11, s. 1-13. ISSN: 2073-4433.</t>
    </r>
  </si>
  <si>
    <r>
      <t xml:space="preserve">HAILEGNAW NIGUSS, S. – MERCL, F. – KULHÁNEK, M. – SZÁKOVÁ, J. – TLUSTOŠ, P. Co-application of high temperature biochar with 3,4-dimethylpyrazole-phosphate treated ammonium sulphate improves nitrogen use efficiency in maize. </t>
    </r>
    <r>
      <rPr>
        <i/>
        <sz val="11"/>
        <rFont val="Calibri"/>
        <family val="2"/>
        <charset val="238"/>
        <scheme val="minor"/>
      </rPr>
      <t xml:space="preserve">Scientific Reports, </t>
    </r>
    <r>
      <rPr>
        <sz val="11"/>
        <rFont val="Calibri"/>
        <family val="2"/>
        <charset val="238"/>
        <scheme val="minor"/>
      </rPr>
      <t>2021, roč. 11, č. 5711, s. 1-13. ISSN: 2045-2322.</t>
    </r>
  </si>
  <si>
    <r>
      <t xml:space="preserve">KEBEDE, M. – **NEBIYU, A. – **ELIAS, E. – **BERECHA, G. Combined use of organic and inorganic nutrient sources improved maize productivity and soil fertility in southwestern Ethiopia. </t>
    </r>
    <r>
      <rPr>
        <i/>
        <sz val="11"/>
        <rFont val="Calibri"/>
        <family val="2"/>
        <charset val="238"/>
        <scheme val="minor"/>
      </rPr>
      <t xml:space="preserve">International Journal of Plant Production, </t>
    </r>
    <r>
      <rPr>
        <sz val="11"/>
        <rFont val="Calibri"/>
        <family val="2"/>
        <charset val="238"/>
        <scheme val="minor"/>
      </rPr>
      <t>2021, roč. 15, č. 3, s. 407-418. ISSN: 1735-6814.</t>
    </r>
  </si>
  <si>
    <r>
      <t xml:space="preserve">SEDLÁŘ, O. – BALÍK, J. – KULHÁNEK, M. – ČERNÝ, J. – MATĚCHOVÁ, M. – SURAN, P. Crop sulfur status in relation to soil sulfur determined using anion exchange membranes and Mehlich 3. </t>
    </r>
    <r>
      <rPr>
        <i/>
        <sz val="11"/>
        <rFont val="Calibri"/>
        <family val="2"/>
        <charset val="238"/>
        <scheme val="minor"/>
      </rPr>
      <t xml:space="preserve">JOURNAL OF PLANT NUTRITION, </t>
    </r>
    <r>
      <rPr>
        <sz val="11"/>
        <rFont val="Calibri"/>
        <family val="2"/>
        <charset val="238"/>
        <scheme val="minor"/>
      </rPr>
      <t>2021, roč. 44, č. 11, s. 1563-1570. ISSN: 0190-4167.</t>
    </r>
  </si>
  <si>
    <r>
      <t xml:space="preserve">**NIGUSSIE, A. – GARI, B. – **AHMED, M. – **MAMUYE, M. – **AMBAW, G. – **BERHIUN, G. – **BIRESAW, A. – **ATICHO, A. Effect of microbial inoculation on nutrient turnover and lignocellulose degradation during composting: A meta-analysis. </t>
    </r>
    <r>
      <rPr>
        <i/>
        <sz val="11"/>
        <rFont val="Calibri"/>
        <family val="2"/>
        <charset val="238"/>
        <scheme val="minor"/>
      </rPr>
      <t xml:space="preserve">Waste Management, </t>
    </r>
    <r>
      <rPr>
        <sz val="11"/>
        <rFont val="Calibri"/>
        <family val="2"/>
        <charset val="238"/>
        <scheme val="minor"/>
      </rPr>
      <t>2021, roč. 125, č. APR 15 2021, s. 220-234. ISSN: 0956-053X.</t>
    </r>
  </si>
  <si>
    <r>
      <t xml:space="preserve">SURAN, P. – KULHÁNEK, M. – BALÍK, J. – ČERNÝ, J. – SEDLÁŘ, O. Evaluation of soil S pools under 23 years of maize monoculture. </t>
    </r>
    <r>
      <rPr>
        <i/>
        <sz val="11"/>
        <rFont val="Calibri"/>
        <family val="2"/>
        <charset val="238"/>
        <scheme val="minor"/>
      </rPr>
      <t xml:space="preserve">Agronomy, </t>
    </r>
    <r>
      <rPr>
        <sz val="11"/>
        <rFont val="Calibri"/>
        <family val="2"/>
        <charset val="238"/>
        <scheme val="minor"/>
      </rPr>
      <t>2021, roč. 11, č. 12, s. 1-19. ISSN: 2073-4395.</t>
    </r>
  </si>
  <si>
    <r>
      <t xml:space="preserve">SLOUP, V. – JANKOVSKÁ, I. – SZÁKOVÁ, J. – KAREŠOVÁ, V. – LANKOVÁ, S. – SLOUP, S. – LANGROVÁ, I. Excretion of dietary zinc in mammals (rats) fed overdoses of zinc lactate and infected with tapeworms. </t>
    </r>
    <r>
      <rPr>
        <i/>
        <sz val="11"/>
        <rFont val="Calibri"/>
        <family val="2"/>
        <charset val="238"/>
        <scheme val="minor"/>
      </rPr>
      <t xml:space="preserve">Helminthologia, </t>
    </r>
    <r>
      <rPr>
        <sz val="11"/>
        <rFont val="Calibri"/>
        <family val="2"/>
        <charset val="238"/>
        <scheme val="minor"/>
      </rPr>
      <t>2021, roč. 58, č. 4, s. 339-345. ISSN: 0440-6605.</t>
    </r>
  </si>
  <si>
    <t>KAVR, KZR</t>
  </si>
  <si>
    <r>
      <t xml:space="preserve">**JAKLOVÁ DYTRTOVÁ DOC. RNDR. PHDR. ING.,PH.D., J. – **MOSLOVA, K. – JAKL, M. – **SIRÉN, H. – **RIEKKOLA, M. Fluorescein isothiocyanate stability in different solvents. </t>
    </r>
    <r>
      <rPr>
        <i/>
        <sz val="11"/>
        <rFont val="Calibri"/>
        <family val="2"/>
        <charset val="238"/>
        <scheme val="minor"/>
      </rPr>
      <t xml:space="preserve">MONATSHEFTE FUR CHEMIE, </t>
    </r>
    <r>
      <rPr>
        <sz val="11"/>
        <rFont val="Calibri"/>
        <family val="2"/>
        <charset val="238"/>
        <scheme val="minor"/>
      </rPr>
      <t>2021, roč. 152, č. 11, s. 1299-1306. ISSN: 0026-9247.</t>
    </r>
  </si>
  <si>
    <r>
      <t xml:space="preserve">SEDLÁKOVÁ, M. – SZÁKOVÁ, J. – **LHOTKA, M. – HAILEGNAW NIGUSS, S. – HOLEČKOVÁ, Z. – PRAČKE, K. – ROBLEDO MAHON, T. – TLUSTOŠ, P. Changes in soil carbon and nitrogen accessibility with the application of biochars with different morphological and physical characteristics. </t>
    </r>
    <r>
      <rPr>
        <i/>
        <sz val="11"/>
        <rFont val="Calibri"/>
        <family val="2"/>
        <charset val="238"/>
        <scheme val="minor"/>
      </rPr>
      <t xml:space="preserve">JOURNAL OF SOILS AND SEDIMENTS, </t>
    </r>
    <r>
      <rPr>
        <sz val="11"/>
        <rFont val="Calibri"/>
        <family val="2"/>
        <charset val="238"/>
        <scheme val="minor"/>
      </rPr>
      <t>2021, roč. 21, č. 4, s. 1644-1658. ISSN: 1439-0108.</t>
    </r>
  </si>
  <si>
    <r>
      <t xml:space="preserve">**STIBOROVÁ, H. – **KRAČMAROVÁ, M. – **VESELÁ, T. – **BIESIEKIERSKA, M. – ČERNÝ, J. – BALÍK, J. – **DEMNEROVÁ, K. Impact of long-term manure and sewage sludge application to soil as organic fertilizer on the Incidence of pathogenic microorganisms and antibiotic resistance genes. </t>
    </r>
    <r>
      <rPr>
        <i/>
        <sz val="11"/>
        <rFont val="Calibri"/>
        <family val="2"/>
        <charset val="238"/>
        <scheme val="minor"/>
      </rPr>
      <t xml:space="preserve">Agronomy, </t>
    </r>
    <r>
      <rPr>
        <sz val="11"/>
        <rFont val="Calibri"/>
        <family val="2"/>
        <charset val="238"/>
        <scheme val="minor"/>
      </rPr>
      <t>2021, roč. 11, č. 7, s. 1-13. ISSN: 2073-4395.</t>
    </r>
  </si>
  <si>
    <r>
      <t xml:space="preserve">BARTOŠOVÁ, B. – **BARTOŠOVÁ, T. – SZÁKOVÁ, J. – **WIPLER, J. – KOŠNÁŘ, Z. – NAJMANOVÁ, J. – TLUSTOŠ, P. Inorganic and organic pollutant levels in soil and vegetation of a medium-sized urban area. </t>
    </r>
    <r>
      <rPr>
        <i/>
        <sz val="11"/>
        <rFont val="Calibri"/>
        <family val="2"/>
        <charset val="238"/>
        <scheme val="minor"/>
      </rPr>
      <t xml:space="preserve">Polish Journal of Environmental Studies, </t>
    </r>
    <r>
      <rPr>
        <sz val="11"/>
        <rFont val="Calibri"/>
        <family val="2"/>
        <charset val="238"/>
        <scheme val="minor"/>
      </rPr>
      <t>2021, roč. 30, č. 5, s. 4425-4435. ISSN: 1230-1485.</t>
    </r>
  </si>
  <si>
    <r>
      <t xml:space="preserve">BOUČEK, J. – KULHÁNEK, M. – **KOŠNÁR, Z. – PODHORECKÁ, K. – OBERGRUBER, M. – HÖNIG, V. – SZÁKOVÁ, J. – **BEESLEY, L. – BERCHOVÁ, K. – OMARA-OJUNGU, C. – HLAVSA, T. – TRAKAL, L. Is Bacillus amyloliquefaciens inoculation effective for the enhancement of soil and plant nutrient status and fruit quality of Solanum lycopersicum L. in the presence of composted organic fertilisers?. </t>
    </r>
    <r>
      <rPr>
        <i/>
        <sz val="11"/>
        <rFont val="Calibri"/>
        <family val="2"/>
        <charset val="238"/>
        <scheme val="minor"/>
      </rPr>
      <t xml:space="preserve">Archives of Agronomy and Soil Science, </t>
    </r>
    <r>
      <rPr>
        <sz val="11"/>
        <rFont val="Calibri"/>
        <family val="2"/>
        <charset val="238"/>
        <scheme val="minor"/>
      </rPr>
      <t>2021, roč. , č. sep, s. 1-15. ISSN: 0365-0340.</t>
    </r>
  </si>
  <si>
    <t>KAVR, KCh</t>
  </si>
  <si>
    <r>
      <t xml:space="preserve">**WAKWEYA, T. – **NIGUSSIE, A. – **WORKU, G. – **BIRESAW, A. – **ATICHO, A. – **HIRKO, O. – **AMBAW, G. – KEBEDE, M. – GARI, B. – **AHMED, M. Long-term effects of bone char and lignocellulosic biochar-based soil amendments on phosphorus adsorption-desorption and crop yield in low-input acidic soils. </t>
    </r>
    <r>
      <rPr>
        <i/>
        <sz val="11"/>
        <rFont val="Calibri"/>
        <family val="2"/>
        <charset val="238"/>
        <scheme val="minor"/>
      </rPr>
      <t xml:space="preserve">SOIL USE AND MANAGEMENT, </t>
    </r>
    <r>
      <rPr>
        <sz val="11"/>
        <rFont val="Calibri"/>
        <family val="2"/>
        <charset val="238"/>
        <scheme val="minor"/>
      </rPr>
      <t>2021, roč. neuvedeno, č. neuvedeno, s. 1-11. ISSN: 0266-0032.</t>
    </r>
  </si>
  <si>
    <r>
      <t xml:space="preserve">**KOVAČ, I. – JAKL, M. – **ŠOLÍNOVÁ, V. – **KONÁŠOVÁ, R. – **KAŠIČKA, V. – **JAKLOVÁ DYTRTOVÁ, J. Micellar electrokinetic chromatography in the determination of triazoles in fruit peel. </t>
    </r>
    <r>
      <rPr>
        <i/>
        <sz val="11"/>
        <rFont val="Calibri"/>
        <family val="2"/>
        <charset val="238"/>
        <scheme val="minor"/>
      </rPr>
      <t xml:space="preserve">Journal of Chromatography A, </t>
    </r>
    <r>
      <rPr>
        <sz val="11"/>
        <rFont val="Calibri"/>
        <family val="2"/>
        <charset val="238"/>
        <scheme val="minor"/>
      </rPr>
      <t>2021, roč. 1652, č. 462385, s. 1-11. ISSN: 0021-9673.</t>
    </r>
  </si>
  <si>
    <r>
      <t xml:space="preserve">MALÍK, M. – VELECHOVSKÝ, J. – TLUSTOŠ, P. Natural pentacyclic triterpenoid acids potentially useful as biocompatible nanocarriers. </t>
    </r>
    <r>
      <rPr>
        <i/>
        <sz val="11"/>
        <rFont val="Calibri"/>
        <family val="2"/>
        <charset val="238"/>
        <scheme val="minor"/>
      </rPr>
      <t xml:space="preserve">Fitoterapia, </t>
    </r>
    <r>
      <rPr>
        <sz val="11"/>
        <rFont val="Calibri"/>
        <family val="2"/>
        <charset val="238"/>
        <scheme val="minor"/>
      </rPr>
      <t>2021, roč. 151, č. 104845, s. 1-12. ISSN: 0367-326X.</t>
    </r>
  </si>
  <si>
    <r>
      <t xml:space="preserve">KOŠNÁŘ, Z. – MERCL, F. – CHANE, A. – PIERDONA, L. – MÍCHAL, P. – TLUSTOŠ, P. Occurrence of synthetic polycyclic and nitro musk compounds in sewage sludge from municipal wastewater treatment plants. </t>
    </r>
    <r>
      <rPr>
        <i/>
        <sz val="11"/>
        <rFont val="Calibri"/>
        <family val="2"/>
        <charset val="238"/>
        <scheme val="minor"/>
      </rPr>
      <t xml:space="preserve">Science of the Total Environment, </t>
    </r>
    <r>
      <rPr>
        <sz val="11"/>
        <rFont val="Calibri"/>
        <family val="2"/>
        <charset val="238"/>
        <scheme val="minor"/>
      </rPr>
      <t>2021, roč. 801, č. 149777, s. 1-10. ISSN: 0048-9697.</t>
    </r>
  </si>
  <si>
    <r>
      <t xml:space="preserve">**MURILLO, J. – **VILLEGAS, L. – ULLOA MURILLO, L. – **RODRÍGUEZ, A. Recent trends on omics and bioinformatics approaches to study SARS-CoV-2: A bibliometric analysis and mini-review. </t>
    </r>
    <r>
      <rPr>
        <i/>
        <sz val="11"/>
        <rFont val="Calibri"/>
        <family val="2"/>
        <charset val="238"/>
        <scheme val="minor"/>
      </rPr>
      <t xml:space="preserve">COMPUTERS IN BIOLOGY AND MEDICINE, </t>
    </r>
    <r>
      <rPr>
        <sz val="11"/>
        <rFont val="Calibri"/>
        <family val="2"/>
        <charset val="238"/>
        <scheme val="minor"/>
      </rPr>
      <t>2021, roč. 128, č. 104162, s. 1-8. ISSN: 0010-4825.</t>
    </r>
  </si>
  <si>
    <r>
      <t xml:space="preserve">PAUL, C. – **MONIDIPTA, S. – SZÁKOVÁ, J. – **CHANDRA, S. – TLUSTOŠ, P. Response of some characteristics of selected beneficial soil microorganisms under different potassium fertilizer applications. </t>
    </r>
    <r>
      <rPr>
        <i/>
        <sz val="11"/>
        <rFont val="Calibri"/>
        <family val="2"/>
        <charset val="238"/>
        <scheme val="minor"/>
      </rPr>
      <t xml:space="preserve">International Agrophysics, </t>
    </r>
    <r>
      <rPr>
        <sz val="11"/>
        <rFont val="Calibri"/>
        <family val="2"/>
        <charset val="238"/>
        <scheme val="minor"/>
      </rPr>
      <t>2021, roč. 35, č. 3, s. 289-299. ISSN: 0236-8722.</t>
    </r>
  </si>
  <si>
    <r>
      <t xml:space="preserve">JAKL, M. – **ĆAVAR, Z. – **KOVAČ, I. – **BĚLONOŽNÍKOVÁ, K. – **JAKLOVÁ DYTRTOVÁ, J. Side effects of triazoles on treated crops. </t>
    </r>
    <r>
      <rPr>
        <i/>
        <sz val="11"/>
        <rFont val="Calibri"/>
        <family val="2"/>
        <charset val="238"/>
        <scheme val="minor"/>
      </rPr>
      <t xml:space="preserve">Chemosphere, </t>
    </r>
    <r>
      <rPr>
        <sz val="11"/>
        <rFont val="Calibri"/>
        <family val="2"/>
        <charset val="238"/>
        <scheme val="minor"/>
      </rPr>
      <t>2021, roč. 277, č. 130242, s. 1-10. ISSN: 0045-6535.</t>
    </r>
  </si>
  <si>
    <r>
      <t xml:space="preserve">MALÍK, M. – VELECHOVSKÝ, J. – TLUSTOŠ, P. The overview of existing knowledge on medical cannabis plants growing. </t>
    </r>
    <r>
      <rPr>
        <i/>
        <sz val="11"/>
        <rFont val="Calibri"/>
        <family val="2"/>
        <charset val="238"/>
        <scheme val="minor"/>
      </rPr>
      <t xml:space="preserve">Plant, Soil and Environment, </t>
    </r>
    <r>
      <rPr>
        <sz val="11"/>
        <rFont val="Calibri"/>
        <family val="2"/>
        <charset val="238"/>
        <scheme val="minor"/>
      </rPr>
      <t>2021, roč. 67, č. 8, s. 425-442. ISSN: 1214-1178.</t>
    </r>
  </si>
  <si>
    <r>
      <t xml:space="preserve">**TILAHUN, A. – **CORNELIS, W. – **SLEUTEL, S. – **NIGUSSIE, A. – GARI, B. – **VAN RANST, E. The potential of termite mound spreading for soil fertility management under low input subsistence agriculture. </t>
    </r>
    <r>
      <rPr>
        <i/>
        <sz val="11"/>
        <rFont val="Calibri"/>
        <family val="2"/>
        <charset val="238"/>
        <scheme val="minor"/>
      </rPr>
      <t xml:space="preserve">Agriculture-BASEL, </t>
    </r>
    <r>
      <rPr>
        <sz val="11"/>
        <rFont val="Calibri"/>
        <family val="2"/>
        <charset val="238"/>
        <scheme val="minor"/>
      </rPr>
      <t>2021, roč. 11, č. 10, s. 1-16. ISSN: 2077-0472.</t>
    </r>
  </si>
  <si>
    <r>
      <t xml:space="preserve">**HANOUSKOVÁ, B. – SZÁKOVÁ, J. – **RYCHLÍKOVÁ, E. – NAJMANOVÁ, J. – KOŠNÁŘ, Z. – TLUSTOŠ, P. The risk assessment of inorganic and organic pollutant levels in an urban area affected by intensive industry. </t>
    </r>
    <r>
      <rPr>
        <i/>
        <sz val="11"/>
        <rFont val="Calibri"/>
        <family val="2"/>
        <charset val="238"/>
        <scheme val="minor"/>
      </rPr>
      <t xml:space="preserve">Environmental Monitoring and Assessment, </t>
    </r>
    <r>
      <rPr>
        <sz val="11"/>
        <rFont val="Calibri"/>
        <family val="2"/>
        <charset val="238"/>
        <scheme val="minor"/>
      </rPr>
      <t>2021, roč. 193, č. 68, s. 1-14. ISSN: 0167-6369.</t>
    </r>
  </si>
  <si>
    <r>
      <t xml:space="preserve">PAUL, C. – MERCL, F. – SZÁKOVÁ, J. – TEJNECKÝ, V. – TLUSTOŠ, P. The role of low molecular weight organic acids in the release of phosphorus from sewage sludge-based biochar. </t>
    </r>
    <r>
      <rPr>
        <i/>
        <sz val="11"/>
        <rFont val="Calibri"/>
        <family val="2"/>
        <charset val="238"/>
        <scheme val="minor"/>
      </rPr>
      <t xml:space="preserve">All Life, </t>
    </r>
    <r>
      <rPr>
        <sz val="11"/>
        <rFont val="Calibri"/>
        <family val="2"/>
        <charset val="238"/>
        <scheme val="minor"/>
      </rPr>
      <t>2021, roč. 14, č. 1, s. 599-609. ISSN: 2689-5293.</t>
    </r>
  </si>
  <si>
    <t>KAVR, KPOP</t>
  </si>
  <si>
    <r>
      <t xml:space="preserve">JAKL, M. – **KOVAČ, I. – **ĆAVAR ZELJKOVIĆ, S. – **JAKLOVÁ DYTRTOVÁ, J. Triazole fungicides in soil affect the yield of fruit, green biomass, and phenolics production of Solanum lycopersicum L.. </t>
    </r>
    <r>
      <rPr>
        <i/>
        <sz val="11"/>
        <rFont val="Calibri"/>
        <family val="2"/>
        <charset val="238"/>
        <scheme val="minor"/>
      </rPr>
      <t xml:space="preserve">Food Chemistry, </t>
    </r>
    <r>
      <rPr>
        <sz val="11"/>
        <rFont val="Calibri"/>
        <family val="2"/>
        <charset val="238"/>
        <scheme val="minor"/>
      </rPr>
      <t>2021, roč. 351, č. 129328, s. 1-9. ISSN: 0308-8146.</t>
    </r>
  </si>
  <si>
    <r>
      <t xml:space="preserve">VEJVODOVÁ, K. – SZÁKOVÁ, J. – **GARCÍA-SÁNCHEZ, M. – PRAUS, L. – **GARCÍA-ROMERA, I. – TLUSTOŠ, P. Effect of dry olive residue-based biochar and arbuscular mycorrhizal fungi inoculation on the nutrient status and trace element contents in wheat grown in the As-, Cd-, Pb-, and Zn-contaminated soils. </t>
    </r>
    <r>
      <rPr>
        <i/>
        <sz val="11"/>
        <rFont val="Calibri"/>
        <family val="2"/>
        <charset val="238"/>
        <scheme val="minor"/>
      </rPr>
      <t xml:space="preserve">Journal of Soil Science and Plant Nutrition, </t>
    </r>
    <r>
      <rPr>
        <sz val="11"/>
        <rFont val="Calibri"/>
        <family val="2"/>
        <charset val="238"/>
        <scheme val="minor"/>
      </rPr>
      <t>2020, roč. 20, č. 3, s. 1067-1079. ISSN: 0718-9508.</t>
    </r>
  </si>
  <si>
    <r>
      <t xml:space="preserve">**AHMAD, M. – **WARAICH, E. – SKALICKÝ, M. – **HUSSAIN, S. – **ZULFIQAR, U. – **ANJUM, M. – **HABIB UR RAHMAN, M. – BRESTIČ, M. – **RATNASEKERA, D. – LAMILLA TAMAYO, L. – **AL-ASHKAR, I. – **SABAGH, A. Adaptation Strategies to Improve the Resistance of Oilseed Crops to Heat Stress Under a Changing Climate: An Overview. </t>
    </r>
    <r>
      <rPr>
        <i/>
        <sz val="11"/>
        <rFont val="Calibri"/>
        <family val="2"/>
        <charset val="238"/>
        <scheme val="minor"/>
      </rPr>
      <t xml:space="preserve">Frontiers in Plant Science, </t>
    </r>
    <r>
      <rPr>
        <sz val="11"/>
        <rFont val="Calibri"/>
        <family val="2"/>
        <charset val="238"/>
        <scheme val="minor"/>
      </rPr>
      <t>2021, roč. 12, č. dec, s. 1-36. ISSN: 1664-462X.</t>
    </r>
  </si>
  <si>
    <t>KBFR</t>
  </si>
  <si>
    <r>
      <t xml:space="preserve">**QURESHI, M. – **AHMAD, M. – **IQBAL, N. – **WAHEED, H. – **HUSSAIN, S. – BRESTIČ, M. – **ANJUM, A. – **NOORKA, I. Agronomic bio-fortification of iron, zinc and selenium enhance growth, quality and uptake of different sorghum accessions. </t>
    </r>
    <r>
      <rPr>
        <i/>
        <sz val="11"/>
        <rFont val="Calibri"/>
        <family val="2"/>
        <charset val="238"/>
        <scheme val="minor"/>
      </rPr>
      <t xml:space="preserve">Plant, Soil and Environment, </t>
    </r>
    <r>
      <rPr>
        <sz val="11"/>
        <rFont val="Calibri"/>
        <family val="2"/>
        <charset val="238"/>
        <scheme val="minor"/>
      </rPr>
      <t>2021, roč. 67, č. 10, s. 549-557. ISSN: 1214-1178.</t>
    </r>
  </si>
  <si>
    <r>
      <t xml:space="preserve">**EL-SAWAH, A. – **EL-KEBLAWY, A. – **ALI, D. – **IBRAHIM, H. – **EL-SHEIKH, M. – **SHARMA, A. – **HAMOUD, Y. – **SHAGHALEH, H. – BRESTIČ, M. – SKALICKÝ, M. – **XIONG, Y. – **SHETEIWY, M. Arbuscular Mycorrhizal Fungi and Plant Growth-Promoting Rhizobacteria Enhance Soil Key Enzymes, Plant Growth, Seed Yield, and Qualitative Attributes of Guar. </t>
    </r>
    <r>
      <rPr>
        <i/>
        <sz val="11"/>
        <rFont val="Calibri"/>
        <family val="2"/>
        <charset val="238"/>
        <scheme val="minor"/>
      </rPr>
      <t xml:space="preserve">Agriculture-BASEL, </t>
    </r>
    <r>
      <rPr>
        <sz val="11"/>
        <rFont val="Calibri"/>
        <family val="2"/>
        <charset val="238"/>
        <scheme val="minor"/>
      </rPr>
      <t>2021, roč. 11, č. 3, s. 1-19. ISSN: 2077-0472.</t>
    </r>
  </si>
  <si>
    <r>
      <t xml:space="preserve">**IBRAHIMOVA, U. – **SULEYMANOVA, Z. – BRESTIČ, M. – **MAMMADOV, A. – **ALI, O. – **ABDEL LATEF, A. – **HOSSAIN, A. Assessing the Adaptive Mechanisms of Two Bread Wheat (Triticum aestivum L.) Genotypes to Salinity Stress. </t>
    </r>
    <r>
      <rPr>
        <i/>
        <sz val="11"/>
        <rFont val="Calibri"/>
        <family val="2"/>
        <charset val="238"/>
        <scheme val="minor"/>
      </rPr>
      <t xml:space="preserve">Agronomy, </t>
    </r>
    <r>
      <rPr>
        <sz val="11"/>
        <rFont val="Calibri"/>
        <family val="2"/>
        <charset val="238"/>
        <scheme val="minor"/>
      </rPr>
      <t>2021, roč. 11, č. 10, s. 1-15. ISSN: 2073-4395.</t>
    </r>
  </si>
  <si>
    <r>
      <t xml:space="preserve">**RIENZIE, R. – **SENDANAYAKE, L. – **DE COSTA, D. – **HOSSAIN, A. – BRESTIČ, M. – SKALICKÝ, M. – VACHOVÁ, P. – **ADASSOORIYA, N. Assessing the Carboxymethylcellulose Copper-Montmorillonite Nanocomposite for Controlling the Infection of Erwinia carotovora in Potato Solanum tuberosum L.. </t>
    </r>
    <r>
      <rPr>
        <i/>
        <sz val="11"/>
        <rFont val="Calibri"/>
        <family val="2"/>
        <charset val="238"/>
        <scheme val="minor"/>
      </rPr>
      <t xml:space="preserve">Nanomaterials, </t>
    </r>
    <r>
      <rPr>
        <sz val="11"/>
        <rFont val="Calibri"/>
        <family val="2"/>
        <charset val="238"/>
        <scheme val="minor"/>
      </rPr>
      <t>2021, roč. 11, č. 3, s. 1-16. ISSN: 2079-4991.</t>
    </r>
  </si>
  <si>
    <r>
      <t xml:space="preserve">**PERVEEN, S. – **AHMAD, S. – SKALICKÝ, M. – **HUSSAIN, I. – **HABIBUR-RAHMAN, M. – **GHAFFAR, A. – **BASHIR, M. – **BATOOL, M. – **HASSAN, M. – BRESTIČ, M. – **FAHAD, S. – **SABAGH, A. Assessing the Potential of Polymer Coated Urea and Sulphur Fertilization on Growth, Physiology, Yield, Oil Contents and Nitrogen Use Efficiency of Sunflower Crop under Arid Environment. </t>
    </r>
    <r>
      <rPr>
        <i/>
        <sz val="11"/>
        <rFont val="Calibri"/>
        <family val="2"/>
        <charset val="238"/>
        <scheme val="minor"/>
      </rPr>
      <t xml:space="preserve">Agronomy, </t>
    </r>
    <r>
      <rPr>
        <sz val="11"/>
        <rFont val="Calibri"/>
        <family val="2"/>
        <charset val="238"/>
        <scheme val="minor"/>
      </rPr>
      <t>2021, roč. 11, č. 2, s. 1-11. ISSN: 2073-4395.</t>
    </r>
  </si>
  <si>
    <r>
      <t xml:space="preserve">**SABOOR, A. – **ALI, M. – **AHMED, N. – SKALICKÝ, M. – **DANISH, S. – **FAHAD, S. – **HASSAN, F. – **HASSAN, M. – BRESTIČ, M. – **SABAGH, A. – **DATTA, R. Biofertilizer-Based Zinc Application Enhances Maize Growth, Gas Exchange Attributes, and Yield in Zinc-Deficient Soil. </t>
    </r>
    <r>
      <rPr>
        <i/>
        <sz val="11"/>
        <rFont val="Calibri"/>
        <family val="2"/>
        <charset val="238"/>
        <scheme val="minor"/>
      </rPr>
      <t xml:space="preserve">Agriculture-BASEL, </t>
    </r>
    <r>
      <rPr>
        <sz val="11"/>
        <rFont val="Calibri"/>
        <family val="2"/>
        <charset val="238"/>
        <scheme val="minor"/>
      </rPr>
      <t>2021, roč. 11, č. 4, s. 1-20. ISSN: 2077-0472.</t>
    </r>
  </si>
  <si>
    <r>
      <t xml:space="preserve">**KOUR, J. – **KOHLI, S. – **KHANNA, K. – **BAKSHI, P. – **SHARMA, P. – **SINGH, A. – **IBRAHIM, M. – **DEVI, K. – **SHARMA, N. – **OHRI, P. – SKALICKÝ, M. – BRESTIČ, M. – **BHARDWAJ, R. – **LANDI, M. – **SHARMA, A. Brassinosteroid Signaling, Crosstalk and, Physiological Functions in Plants Under Heavy Metal Stress. </t>
    </r>
    <r>
      <rPr>
        <i/>
        <sz val="11"/>
        <rFont val="Calibri"/>
        <family val="2"/>
        <charset val="238"/>
        <scheme val="minor"/>
      </rPr>
      <t xml:space="preserve">Frontiers in Plant Science, </t>
    </r>
    <r>
      <rPr>
        <sz val="11"/>
        <rFont val="Calibri"/>
        <family val="2"/>
        <charset val="238"/>
        <scheme val="minor"/>
      </rPr>
      <t>2021, roč. 12, č. mar, s. 1-19. ISSN: 1664-462X.</t>
    </r>
  </si>
  <si>
    <r>
      <t xml:space="preserve">**TAHJIB - **ZAHAN, M. – **KARIM, M. – **IMRAN, S. – **HUNTER, C. – **ISLAM, M. – **MIA, M. – **HANNAN, M. – **RHAMAN, M. – **HOSSAIN, M. – BRESTIČ, M. – SKALICKÝ, M. – **MURATA, Y. Citric Acid-Mediated Abiotic Stress Tolerance in Plants. </t>
    </r>
    <r>
      <rPr>
        <i/>
        <sz val="11"/>
        <rFont val="Calibri"/>
        <family val="2"/>
        <charset val="238"/>
        <scheme val="minor"/>
      </rPr>
      <t xml:space="preserve">International Journal of Molecular Sciences, </t>
    </r>
    <r>
      <rPr>
        <sz val="11"/>
        <rFont val="Calibri"/>
        <family val="2"/>
        <charset val="238"/>
        <scheme val="minor"/>
      </rPr>
      <t>2021, roč. 22, č. 13, s. 1-26. ISSN: 1422-0067.</t>
    </r>
  </si>
  <si>
    <r>
      <t xml:space="preserve">**MOHIDDIN, F. – **BHAT, N. – **WANI, S. – **BHAT, A. – **AHANGER, M. – **SHIKARI, A. – **SOFI, N. – **PARVEEN, S. – **KHAN, G. – **BASHIR, Z. – VACHOVÁ, P. – **HASSAN, S. – **SABAGH, A. Combination of Strobilurin and Triazole Chemicals for the Management of Blast Disease in Mushk Budji - Aromatic Rice. </t>
    </r>
    <r>
      <rPr>
        <i/>
        <sz val="11"/>
        <rFont val="Calibri"/>
        <family val="2"/>
        <charset val="238"/>
        <scheme val="minor"/>
      </rPr>
      <t xml:space="preserve">Journal of Fungi, </t>
    </r>
    <r>
      <rPr>
        <sz val="11"/>
        <rFont val="Calibri"/>
        <family val="2"/>
        <charset val="238"/>
        <scheme val="minor"/>
      </rPr>
      <t>2021, roč. 7, č. 12, s. 1-13. ISSN: 2309-608X.</t>
    </r>
  </si>
  <si>
    <r>
      <t xml:space="preserve">**HOSSAIN, A. – SKALICKÝ, M. – BRESTIČ, M. – **MAITRA, S. – **ALAM, M. – **ABU SYED, M. – **HOSSAIN, J. – **SARKAR, S. – **SAHA, S. – **BHADRA, P. – **SHANKAR, T. – **BHATT, R. – **CHAKI, A. – **SABAGH, A. – **ISLAM, T. Consequences and Mitigation Strategies of Abiotic Stresses in Wheat (Triticum aestivum L.) under the Changing Climate. </t>
    </r>
    <r>
      <rPr>
        <i/>
        <sz val="11"/>
        <rFont val="Calibri"/>
        <family val="2"/>
        <charset val="238"/>
        <scheme val="minor"/>
      </rPr>
      <t xml:space="preserve">Agronomy, </t>
    </r>
    <r>
      <rPr>
        <sz val="11"/>
        <rFont val="Calibri"/>
        <family val="2"/>
        <charset val="238"/>
        <scheme val="minor"/>
      </rPr>
      <t>2021, roč. 11, č. 2, s. 1-33. ISSN: 2073-4395.</t>
    </r>
  </si>
  <si>
    <r>
      <t xml:space="preserve">**SYTAR, O. – BRESTIČ, M. – **HAJIHASHEMI, S. – SKALICKÝ, M. – KUBEŠ, J. – LAMILLA TAMAYO, L. – **IBRAHIMOVA, U. – **IBADULLAYEVA, S. – **LANDI, M. COVID-19 Prophylaxis Efforts Based on Natural Antiviral Plant Extracts and Their Compounds. </t>
    </r>
    <r>
      <rPr>
        <i/>
        <sz val="11"/>
        <rFont val="Calibri"/>
        <family val="2"/>
        <charset val="238"/>
        <scheme val="minor"/>
      </rPr>
      <t xml:space="preserve">Molecules, </t>
    </r>
    <r>
      <rPr>
        <sz val="11"/>
        <rFont val="Calibri"/>
        <family val="2"/>
        <charset val="238"/>
        <scheme val="minor"/>
      </rPr>
      <t>2021, roč. 26, č. 3, s. 1-19. ISSN: 1420-3049.</t>
    </r>
  </si>
  <si>
    <r>
      <t xml:space="preserve">**MUSHTAQ, M. – **DAR, A. – SKALICKÝ, M. – **TYAGI, A. – **BHAGAT, N. – **BASU, U. – **BHAT, B. – **ZAID, A. – **ALI, S. – **DAR, T. – **RAI, G. – **WANI, S. – **HABIB-UR-RAHMAN, M. – HEJNÁK, V. – VACHOVÁ, P. – BRESTIČ, M. – **ÇIG, A. – **ÇIG, F. – **ERMAN, M. – **SABAGH, A. CRISPRBased Genome Editing Tools: Insights into Technological Breakthroughs and Future Challenges. </t>
    </r>
    <r>
      <rPr>
        <i/>
        <sz val="11"/>
        <rFont val="Calibri"/>
        <family val="2"/>
        <charset val="238"/>
        <scheme val="minor"/>
      </rPr>
      <t xml:space="preserve">Genes, </t>
    </r>
    <r>
      <rPr>
        <sz val="11"/>
        <rFont val="Calibri"/>
        <family val="2"/>
        <charset val="238"/>
        <scheme val="minor"/>
      </rPr>
      <t>2021, roč. 12, č. 6, s. 1-31. ISSN: 2073-4425.</t>
    </r>
  </si>
  <si>
    <r>
      <t xml:space="preserve">**SINGHAL, R. – **SAHA, D. – SKALICKÝ, M. – **MISHRA, U. – **CHAUHAN, J. – **BEHERA, L. – **LENKA, D. – **CHAND, S. – **KUMAR, V. – **DEY, P. – **INDU, x. – **PANDEY, S. – VACHOVÁ, P. – GUPTA, A. – BRESTIČ, M. – **SABAGH, A. Crucial cell signaling compounds crosstalk and integrative multi-omics techniques for salinity stress tolerance in plants. </t>
    </r>
    <r>
      <rPr>
        <i/>
        <sz val="11"/>
        <rFont val="Calibri"/>
        <family val="2"/>
        <charset val="238"/>
        <scheme val="minor"/>
      </rPr>
      <t xml:space="preserve">Frontiers in Plant Science, </t>
    </r>
    <r>
      <rPr>
        <sz val="11"/>
        <rFont val="Calibri"/>
        <family val="2"/>
        <charset val="238"/>
        <scheme val="minor"/>
      </rPr>
      <t>2021, roč. 12, č. aug, s. 1-25. ISSN: 1664-462X.</t>
    </r>
  </si>
  <si>
    <r>
      <t xml:space="preserve">**ASLAM, A. – **KHAN, S. – **IBRAR, D. – **IRSHAD, S. – **BAKHSH, A. – **GARDEZI, S. – **ALI, M. – **HASNAIN, Z. – **AL-HASHIMI, A. – **NOOR, M. – BRESTIČ, M. – SKALICKÝ, M. – **ZUAN, A. Defensive Impact of Foliar Applied Potassium Nitrate on Growth Linked with Improved Physiological and Antioxidative Activities in Sunflower Helianthus annuus L. Hybrids Grown under Salinity Stress. </t>
    </r>
    <r>
      <rPr>
        <i/>
        <sz val="11"/>
        <rFont val="Calibri"/>
        <family val="2"/>
        <charset val="238"/>
        <scheme val="minor"/>
      </rPr>
      <t xml:space="preserve">Agronomy, </t>
    </r>
    <r>
      <rPr>
        <sz val="11"/>
        <rFont val="Calibri"/>
        <family val="2"/>
        <charset val="238"/>
        <scheme val="minor"/>
      </rPr>
      <t>2021, roč. 11, č. 10, s. 1-15. ISSN: 2073-4395.</t>
    </r>
  </si>
  <si>
    <r>
      <t xml:space="preserve">**RASTOGI, A. – **YADAV, S. – **HUSSAIN, S. – **KATARIA, S. – **HAJIHASHEMI, S. – **KUMARI, P. – **YANG, X. – BRESTIČ, M. Does silicon really matter for the photosynthetic machinery in plants…?. </t>
    </r>
    <r>
      <rPr>
        <i/>
        <sz val="11"/>
        <rFont val="Calibri"/>
        <family val="2"/>
        <charset val="238"/>
        <scheme val="minor"/>
      </rPr>
      <t xml:space="preserve">PLANT PHYSIOLOGY AND BIOCHEMISTRY, </t>
    </r>
    <r>
      <rPr>
        <sz val="11"/>
        <rFont val="Calibri"/>
        <family val="2"/>
        <charset val="238"/>
        <scheme val="minor"/>
      </rPr>
      <t>2021, roč. 169, č. dec, s. 40-48. ISSN: 0981-9428.</t>
    </r>
  </si>
  <si>
    <r>
      <t xml:space="preserve">**KABIR, A. – **AKTHER, M. – SKALICKÝ, M. – **DAS, U. – **GOHARI, G. – BRESTIČ, M. – **HOSSAIN, M. Downregulation of Zn-transporters along with Fe and redox imbalance causes growth and photosynthetic disturbance in Zn-deficient tomato. </t>
    </r>
    <r>
      <rPr>
        <i/>
        <sz val="11"/>
        <rFont val="Calibri"/>
        <family val="2"/>
        <charset val="238"/>
        <scheme val="minor"/>
      </rPr>
      <t xml:space="preserve">Scientific Reports, </t>
    </r>
    <r>
      <rPr>
        <sz val="11"/>
        <rFont val="Calibri"/>
        <family val="2"/>
        <charset val="238"/>
        <scheme val="minor"/>
      </rPr>
      <t>2021, roč. 11, č. 1, s. 1-12. ISSN: 2045-2322.</t>
    </r>
  </si>
  <si>
    <r>
      <t xml:space="preserve">**KUMARI, V. – **ROY, A. – **VIJAYAN, R. – **BANERJEE, P. – **VERMA, V. – **NALIA, A. – **PRAMANIK, M. – **MUKHERJEE, B. – **GHOSH, A. – **REJA, M. – **CHANDRAN, M. – **NATH, R. – SKALICKÝ, M. – BRESTIČ, M. – **HOSSAIN, A. Drought and Heat Stress in Cool-Season Food Legumes in Sub-Tropical Regions: Consequences, Adaptation, and Mitigation Strategies. </t>
    </r>
    <r>
      <rPr>
        <i/>
        <sz val="11"/>
        <rFont val="Calibri"/>
        <family val="2"/>
        <charset val="238"/>
        <scheme val="minor"/>
      </rPr>
      <t xml:space="preserve">Plants-BASEL, </t>
    </r>
    <r>
      <rPr>
        <sz val="11"/>
        <rFont val="Calibri"/>
        <family val="2"/>
        <charset val="238"/>
        <scheme val="minor"/>
      </rPr>
      <t>2021, roč. 10, č. 6, s. 1-21. ISSN: 2223-7747.</t>
    </r>
  </si>
  <si>
    <r>
      <t xml:space="preserve">**ŠERÁ, B. – KRAUS, K. – HNILIČKA, F. – **MEDVECKÁ, V. – **ZAHORANOVÁ, A. – **ŠERÝ, M. Effect of atmospheric non-thermal plasma treatment by DCSBD apparatus on sugar beet seeds. </t>
    </r>
    <r>
      <rPr>
        <i/>
        <sz val="11"/>
        <rFont val="Calibri"/>
        <family val="2"/>
        <charset val="238"/>
        <scheme val="minor"/>
      </rPr>
      <t xml:space="preserve">Romanian Reports in Physics, </t>
    </r>
    <r>
      <rPr>
        <sz val="11"/>
        <rFont val="Calibri"/>
        <family val="2"/>
        <charset val="238"/>
        <scheme val="minor"/>
      </rPr>
      <t>2021, roč. 73, č. 1, s. 1-14. ISSN: 1221-1451.</t>
    </r>
  </si>
  <si>
    <r>
      <t xml:space="preserve">ORSÁK, M. – KOTÍKOVÁ, Z. – HNILIČKA, F. – LACHMAN, J. Effect of drought and waterlogging on saccharides and amino acids content in potato tubers. </t>
    </r>
    <r>
      <rPr>
        <i/>
        <sz val="11"/>
        <rFont val="Calibri"/>
        <family val="2"/>
        <charset val="238"/>
        <scheme val="minor"/>
      </rPr>
      <t xml:space="preserve">Plant, Soil and Environment, </t>
    </r>
    <r>
      <rPr>
        <sz val="11"/>
        <rFont val="Calibri"/>
        <family val="2"/>
        <charset val="238"/>
        <scheme val="minor"/>
      </rPr>
      <t>2021, roč. 67, č. 7, s. 408-416. ISSN: 1214-1178.</t>
    </r>
  </si>
  <si>
    <t>KBFR, KCh</t>
  </si>
  <si>
    <r>
      <t xml:space="preserve">**SARRAF, M. – **DEAMICI, K. – **TAIMOURYA, H. – **ISLAM, M. – **KATARIA, S. – **RAIPURIA, R. – **ABDI, G. – BRESTIČ, M. Effect of Magnetopriming on Photosynthetic Performance of Plants . </t>
    </r>
    <r>
      <rPr>
        <i/>
        <sz val="11"/>
        <rFont val="Calibri"/>
        <family val="2"/>
        <charset val="238"/>
        <scheme val="minor"/>
      </rPr>
      <t xml:space="preserve">International Journal of Molecular Sciences, </t>
    </r>
    <r>
      <rPr>
        <sz val="11"/>
        <rFont val="Calibri"/>
        <family val="2"/>
        <charset val="238"/>
        <scheme val="minor"/>
      </rPr>
      <t>2021, roč. 22, č. 17, s. 1-14. ISSN: 1422-0067.</t>
    </r>
  </si>
  <si>
    <r>
      <t xml:space="preserve">**HAJIHASHEMI, S. – SKALICKÝ, M. – BRESTIČ, M. – VACHOVÁ, P. Effect of sodium nitroprusside on physiological and anatomical features of salt-stressed Raphanus sativus. </t>
    </r>
    <r>
      <rPr>
        <i/>
        <sz val="11"/>
        <rFont val="Calibri"/>
        <family val="2"/>
        <charset val="238"/>
        <scheme val="minor"/>
      </rPr>
      <t xml:space="preserve">PLANT PHYSIOLOGY AND BIOCHEMISTRY, </t>
    </r>
    <r>
      <rPr>
        <sz val="11"/>
        <rFont val="Calibri"/>
        <family val="2"/>
        <charset val="238"/>
        <scheme val="minor"/>
      </rPr>
      <t>2021, roč. 169, č. N, s. 160-170. ISSN: 0981-9428.</t>
    </r>
  </si>
  <si>
    <r>
      <t xml:space="preserve">**HUSSAIN, S. – **SHAFIQ, I. – **CHATTHA, M. – **MUMTAZ, M. – BRESTIČ, M. – **RASTOGI, A. – **CHEN, G. – **ALLAKHVERDIEV, S. – **LIU, W. – **YANG, W. Effect of Ti treatments on growth, photosynthesis, phosphorus uptake and yield of soybean Glycine max L. in maize-soybean relay strip intercropping. </t>
    </r>
    <r>
      <rPr>
        <i/>
        <sz val="11"/>
        <rFont val="Calibri"/>
        <family val="2"/>
        <charset val="238"/>
        <scheme val="minor"/>
      </rPr>
      <t xml:space="preserve">Environmental and Experimental Botany, </t>
    </r>
    <r>
      <rPr>
        <sz val="11"/>
        <rFont val="Calibri"/>
        <family val="2"/>
        <charset val="238"/>
        <scheme val="minor"/>
      </rPr>
      <t>2021, roč. 187, č. N, s. 1-7. ISSN: 0098-8472.</t>
    </r>
  </si>
  <si>
    <r>
      <t xml:space="preserve">**HAKIM, M. – **JURAIMI, A. – **KARIM, S. – **KHAN, M. – **ISLAM, M. – **CHOUDHURY, M. – **SOUFAN, W. – **ALHARBY, H. – **BAMAGOOS, A. – **IQBAL, M. – HNILIČKA, F. – KUBEŠ, J. – **RAHMAN, M. – **SAUD, S. – **HASSAN, M. – **SABAGH, A. Effectiveness of Herbicide to Control Rice Weeds in Diverse Saline Environments. </t>
    </r>
    <r>
      <rPr>
        <i/>
        <sz val="11"/>
        <rFont val="Calibri"/>
        <family val="2"/>
        <charset val="238"/>
        <scheme val="minor"/>
      </rPr>
      <t xml:space="preserve">Sustainability, </t>
    </r>
    <r>
      <rPr>
        <sz val="11"/>
        <rFont val="Calibri"/>
        <family val="2"/>
        <charset val="238"/>
        <scheme val="minor"/>
      </rPr>
      <t>2021, roč. 13, č. 4, s. 1-12. ISSN: 2071-1050.</t>
    </r>
  </si>
  <si>
    <r>
      <t xml:space="preserve">**WANG, Z. – **LI, S. – **LIU, S. – **WANG, F. – **KONG, L. – **LI, X. – BRESTIČ, M. Effects of Elevated Atmospheric CO2 Concentration on Phragmites australis and Wastewater Treatment Efficiency in Constructed Wetlands. </t>
    </r>
    <r>
      <rPr>
        <i/>
        <sz val="11"/>
        <rFont val="Calibri"/>
        <family val="2"/>
        <charset val="238"/>
        <scheme val="minor"/>
      </rPr>
      <t xml:space="preserve">Water, </t>
    </r>
    <r>
      <rPr>
        <sz val="11"/>
        <rFont val="Calibri"/>
        <family val="2"/>
        <charset val="238"/>
        <scheme val="minor"/>
      </rPr>
      <t>2021, roč. 13, č. 18, s. 1-13. ISSN: 2073-4441.</t>
    </r>
  </si>
  <si>
    <r>
      <t xml:space="preserve">**KHAN, S. – **KHAN, K. – KUBÍK, Š. – **AHMAD, S. – **GHRAMH, H. – **AHMAD, A. – SKALICKÝ, M. – **NAVEED, Z. – **MALIK, S. – **KHALOFAH, A. – **ALJEDANI, D. Electric field detection as floral cue in hoverfly pollination. </t>
    </r>
    <r>
      <rPr>
        <i/>
        <sz val="11"/>
        <rFont val="Calibri"/>
        <family val="2"/>
        <charset val="238"/>
        <scheme val="minor"/>
      </rPr>
      <t xml:space="preserve">Scientific Reports, </t>
    </r>
    <r>
      <rPr>
        <sz val="11"/>
        <rFont val="Calibri"/>
        <family val="2"/>
        <charset val="238"/>
        <scheme val="minor"/>
      </rPr>
      <t>2021, roč. 11, č. 1, s. 1-9. ISSN: 2045-2322.</t>
    </r>
  </si>
  <si>
    <t>KBFR, KZR</t>
  </si>
  <si>
    <r>
      <t xml:space="preserve">**IBRAHIMOVA, U. – **ŽIVČÁK, M. – **GASPAROVIC, K. – **RASTOGI, A. – **ALLAKHVERDIEV, S. – **YANG, X. – BRESTIČ, M. Electron and proton transport in wheat exposed to salt stress: is the increase of the thylakoid membrane proton conductivity responsible for decreasing the photosynthetic activity in sensitive genotypes?. </t>
    </r>
    <r>
      <rPr>
        <i/>
        <sz val="11"/>
        <rFont val="Calibri"/>
        <family val="2"/>
        <charset val="238"/>
        <scheme val="minor"/>
      </rPr>
      <t xml:space="preserve">PHOTOSYNTHESIS RESEARCH, </t>
    </r>
    <r>
      <rPr>
        <sz val="11"/>
        <rFont val="Calibri"/>
        <family val="2"/>
        <charset val="238"/>
        <scheme val="minor"/>
      </rPr>
      <t>2021, roč. 150, č. 1-3, s. 195-211. ISSN: 0166-8595.</t>
    </r>
  </si>
  <si>
    <r>
      <t xml:space="preserve">**YASIR, T. – **KHAN, A. – SKALICKÝ, M. – **WASAYA, A. – **REHMANI, M. – **SARWAR, N. – **MUBEEN, K. – **AZIZ, M. – **HASSAN, M. – **HASSAN, F. – **IQBAL, M. – **BRESTIČ, M. – **ISLAM, M. – **DANISH, S. – **SABAGH, A. Exogenous Sodium Nitroprusside Mitigates Salt Stress in Lentil (Lens culinaris Medik.) by Affecting the Growth, Yield, and Biochemical Properties. </t>
    </r>
    <r>
      <rPr>
        <i/>
        <sz val="11"/>
        <rFont val="Calibri"/>
        <family val="2"/>
        <charset val="238"/>
        <scheme val="minor"/>
      </rPr>
      <t xml:space="preserve">Molecules, </t>
    </r>
    <r>
      <rPr>
        <sz val="11"/>
        <rFont val="Calibri"/>
        <family val="2"/>
        <charset val="238"/>
        <scheme val="minor"/>
      </rPr>
      <t>2021, roč. 26, č. 9, s. 1-12. ISSN: 1420-3049.</t>
    </r>
  </si>
  <si>
    <r>
      <t xml:space="preserve">**YASIN, M. – **YOUNIS, A. – **RAMZAN, F. – **JAVED, T. – **SHABBIR, R. – **NOUSHAHI, H. – SKALICKÝ, M. – **ONDRISIK, P. – **BRESTIČ, M. – **HASSAN, S. – **SABAGH, A. Extraction of Essential Oil from River Tea Tree Melaleuca bracteata F. Muell.: Antioxidant and Antimicrobial Properties. </t>
    </r>
    <r>
      <rPr>
        <i/>
        <sz val="11"/>
        <rFont val="Calibri"/>
        <family val="2"/>
        <charset val="238"/>
        <scheme val="minor"/>
      </rPr>
      <t xml:space="preserve">Sustainability, </t>
    </r>
    <r>
      <rPr>
        <sz val="11"/>
        <rFont val="Calibri"/>
        <family val="2"/>
        <charset val="238"/>
        <scheme val="minor"/>
      </rPr>
      <t>2021, roč. 13, č. 9, s. 1-10. ISSN: 2071-1050.</t>
    </r>
  </si>
  <si>
    <r>
      <t xml:space="preserve">**HUSSAIN, S. – **MUMTAZ, M. – **MANZOOR, S. – **SHUXIAN, L. – **AHMED, I. – SKALICKÝ, M. – BRESTIČ, M. – **RASTOGI, A. – **ULHASSAN, Z. – **SHAFIQ, I. – **ALLAKHVERDIEV, S. – **KHURSHID, H. – **YANG, W. – **LIU, W. Foliar application of silicon improves growth of soybean by enhancing carbon metabolism under shading conditions. </t>
    </r>
    <r>
      <rPr>
        <i/>
        <sz val="11"/>
        <rFont val="Calibri"/>
        <family val="2"/>
        <charset val="238"/>
        <scheme val="minor"/>
      </rPr>
      <t xml:space="preserve">PLANT PHYSIOLOGY AND BIOCHEMISTRY, </t>
    </r>
    <r>
      <rPr>
        <sz val="11"/>
        <rFont val="Calibri"/>
        <family val="2"/>
        <charset val="238"/>
        <scheme val="minor"/>
      </rPr>
      <t>2021, roč. 159, č. N, s. 43-52. ISSN: 0981-9428.</t>
    </r>
  </si>
  <si>
    <r>
      <t xml:space="preserve">**HUSSAIN, S. – **SHUXIAN, L. – **MUMTAZ, M. – **SHAFIQ, I. – **IQBAL, N. – BRESTIČ, M. – **SHOAIB, M. – **SISI, Q. – **LI, W. – **MEI, X. – **BING, C. – **ŽIVČÁK, M. – **RASTOGI, A. – SKALICKÝ, M. – HEJNÁK, V. – **WEIGUO, L. – **WENYU, Y. Foliar application of silicon improves stem strength under low light stress by regulating lignin biosynthesis genes in soybean Glycine max L. Merr.. </t>
    </r>
    <r>
      <rPr>
        <i/>
        <sz val="11"/>
        <rFont val="Calibri"/>
        <family val="2"/>
        <charset val="238"/>
        <scheme val="minor"/>
      </rPr>
      <t xml:space="preserve">Journal of Hazardous Materials, </t>
    </r>
    <r>
      <rPr>
        <sz val="11"/>
        <rFont val="Calibri"/>
        <family val="2"/>
        <charset val="238"/>
        <scheme val="minor"/>
      </rPr>
      <t>2021, roč. 401, č. N, s. 1-10. ISSN: 0304-3894.</t>
    </r>
  </si>
  <si>
    <r>
      <t xml:space="preserve">**AWAD, M. – **LIU, Z. – SKALICKÝ, M. – **DESSOKY, E. – BRESTIČ, M. – **MBARKI, S. – **RASTOGI, A. – **SABAGH, A. Fractionation of Heavy Metals in Multi-Contaminated Soil Treated with Biochar Using the Sequential Extraction Procedure. </t>
    </r>
    <r>
      <rPr>
        <i/>
        <sz val="11"/>
        <rFont val="Calibri"/>
        <family val="2"/>
        <charset val="238"/>
        <scheme val="minor"/>
      </rPr>
      <t xml:space="preserve">Biomolecules, </t>
    </r>
    <r>
      <rPr>
        <sz val="11"/>
        <rFont val="Calibri"/>
        <family val="2"/>
        <charset val="238"/>
        <scheme val="minor"/>
      </rPr>
      <t>2021, roč. 11, č. 3, s. 1-13. ISSN: 2218-273X.</t>
    </r>
  </si>
  <si>
    <r>
      <t xml:space="preserve">**GABALLAH, M. – **METWALLY, A. – SKALICKÝ, M. – **HASSAN, M. – BRESTIČ, M. – **SABAGH, A. – **FAYED, A. Genetic Diversity of Selected Rice Genotypes under Water Stress Conditions. </t>
    </r>
    <r>
      <rPr>
        <i/>
        <sz val="11"/>
        <rFont val="Calibri"/>
        <family val="2"/>
        <charset val="238"/>
        <scheme val="minor"/>
      </rPr>
      <t xml:space="preserve">Plants-BASEL, </t>
    </r>
    <r>
      <rPr>
        <sz val="11"/>
        <rFont val="Calibri"/>
        <family val="2"/>
        <charset val="238"/>
        <scheme val="minor"/>
      </rPr>
      <t>2021, roč. 10, č. 1, s. 1-19. ISSN: 2223-7747.</t>
    </r>
  </si>
  <si>
    <r>
      <t xml:space="preserve">**SHEIKHALIPOUR, M. – **ESMAIELPOUR, B. – **BEHNAMIAN, M. – **GOHARI, G. – **GIGLOU, M. – VACHOVÁ, P. – **RASTOGI, A. – BRESTIČ, M. – SKALICKÝ, M. Chitosan–Selenium Nanoparticle (Cs–Se NP) Foliar Spray Alleviates Salt Stress in Bitter Melon. </t>
    </r>
    <r>
      <rPr>
        <i/>
        <sz val="11"/>
        <rFont val="Calibri"/>
        <family val="2"/>
        <charset val="238"/>
        <scheme val="minor"/>
      </rPr>
      <t xml:space="preserve">Nanomaterials, </t>
    </r>
    <r>
      <rPr>
        <sz val="11"/>
        <rFont val="Calibri"/>
        <family val="2"/>
        <charset val="238"/>
        <scheme val="minor"/>
      </rPr>
      <t>2021, roč. 11, č. 3, s. 1-22. ISSN: 2079-4991.</t>
    </r>
  </si>
  <si>
    <r>
      <t xml:space="preserve">**SOHAIL, S. – **ANSAR, M. – SKALICKÝ, M. – **WASAYA, A. – **SOUFAN, W. – **YASIR, T. – **EL-SHEHAWI, A. – BRESTIČ, M. – **ISLAM, M. – **RAZA, M. – **SABAGH, A. Influence of Tillage Systems and Cereals–Legume Mixture on Fodder Yield, Quality and Net Returns under Rainfed Conditions. </t>
    </r>
    <r>
      <rPr>
        <i/>
        <sz val="11"/>
        <rFont val="Calibri"/>
        <family val="2"/>
        <charset val="238"/>
        <scheme val="minor"/>
      </rPr>
      <t xml:space="preserve">Sustainability, </t>
    </r>
    <r>
      <rPr>
        <sz val="11"/>
        <rFont val="Calibri"/>
        <family val="2"/>
        <charset val="238"/>
        <scheme val="minor"/>
      </rPr>
      <t>2021, roč. 13, č. 4, s. 1-13. ISSN: 2071-1050.</t>
    </r>
  </si>
  <si>
    <r>
      <t xml:space="preserve">**SHETEIWY, M. – **ELGAWAD, H. – **XIONG, Y. – **MACOVEI, A. – BRESTIČ, M. – SKALICKÝ, M. – **SHAGHALEH, H. – **HAMOUD, Y. – **EL-SAWAH, A. Inoculation with Bacillus amyloliquefaciens and mycorrhiza confers tolerance to drought stress and improve seed yield and quality of soybean plant . </t>
    </r>
    <r>
      <rPr>
        <i/>
        <sz val="11"/>
        <rFont val="Calibri"/>
        <family val="2"/>
        <charset val="238"/>
        <scheme val="minor"/>
      </rPr>
      <t xml:space="preserve">Physilogia Plantarum, </t>
    </r>
    <r>
      <rPr>
        <sz val="11"/>
        <rFont val="Calibri"/>
        <family val="2"/>
        <charset val="238"/>
        <scheme val="minor"/>
      </rPr>
      <t>2021, roč. 172, č. 4, s. 2153-2169. ISSN: 0031-9317.</t>
    </r>
  </si>
  <si>
    <r>
      <t xml:space="preserve">**MAITRA, S. – **HOSSAIN, A. – BRESTIČ, M. – SKALICKÝ, M. – **ONDRISIK, P. – **GITARI, H. – **BRAHMACHARI, K. – **SHANKAR, T. – **BHADRA, P. – **PALAI, J. – **JENA, J. – **BHATTACHARYA, U. – **DUVVADA, S. – **LALICHETTI, S. – **SAIRAM, M. Intercropping—A Low Input Agricultural Strategy for Food and Environmental Security. </t>
    </r>
    <r>
      <rPr>
        <i/>
        <sz val="11"/>
        <rFont val="Calibri"/>
        <family val="2"/>
        <charset val="238"/>
        <scheme val="minor"/>
      </rPr>
      <t xml:space="preserve">Agronomy, </t>
    </r>
    <r>
      <rPr>
        <sz val="11"/>
        <rFont val="Calibri"/>
        <family val="2"/>
        <charset val="238"/>
        <scheme val="minor"/>
      </rPr>
      <t>2021, roč. 11, č. 2, s. 1-28. ISSN: 2073-4395.</t>
    </r>
  </si>
  <si>
    <r>
      <t xml:space="preserve">**ALAM, M. – **NAKASATHIEN, S. – **MOLLA, M. – **ISLAM, M. – **MANIRUZZAMAN, M. – **ALI, M. – **SAROBOL, E. – **VICHUKIT, V. – **HASSAN, M. – **DESSOKY, E. – **EL-GHANY, E. – BRESTIČ, M. – SKALICKÝ, M. – **JAGADISH, S. – **HOSSAIN, A. Kernel Water Relations and Kernel Filling Traits in Maize( Zea mays L.) Are Influenced by Water-Deficit Condition in a Tropical Environment. </t>
    </r>
    <r>
      <rPr>
        <i/>
        <sz val="11"/>
        <rFont val="Calibri"/>
        <family val="2"/>
        <charset val="238"/>
        <scheme val="minor"/>
      </rPr>
      <t xml:space="preserve">Frontiers in Plant Science, </t>
    </r>
    <r>
      <rPr>
        <sz val="11"/>
        <rFont val="Calibri"/>
        <family val="2"/>
        <charset val="238"/>
        <scheme val="minor"/>
      </rPr>
      <t>2021, roč. 12, č. N, s. 1-18. ISSN: 1664-462X.</t>
    </r>
  </si>
  <si>
    <r>
      <t xml:space="preserve">**JAVEED, H. – **ALI, M. – SKALICKÝ, M. – **NAWAZ, F. – **QAMAR, R. – **UR REHMAN, A. – **FAHEEM, M. – **MUBEEN, M. – **IQBAL, M. – **UR RAHMAN, M. – VACHOVÁ, P. – **BRESTIČ, M. – **BAAZEEM, A. – **SABAGH, A. Lipoic Acid Combined with Melatonin Mitigates Oxidative Stress and Promotes Root Formation and Growth in SaltStressed Canola Seedlings Brassica napus L.. </t>
    </r>
    <r>
      <rPr>
        <i/>
        <sz val="11"/>
        <rFont val="Calibri"/>
        <family val="2"/>
        <charset val="238"/>
        <scheme val="minor"/>
      </rPr>
      <t xml:space="preserve">Molecules, </t>
    </r>
    <r>
      <rPr>
        <sz val="11"/>
        <rFont val="Calibri"/>
        <family val="2"/>
        <charset val="238"/>
        <scheme val="minor"/>
      </rPr>
      <t>2021, roč. 26, č. 11, s. 1-16. ISSN: 1420-3049.</t>
    </r>
  </si>
  <si>
    <r>
      <t xml:space="preserve">**AFZAL, I. – **SALEEM, S. – SKALICKÝ, M. – **JAVED, T. – **BAKHTAVAR, M. – **UL HAQ, Z. – **KAMRAN, M. – **SHAHID, M. – **SADDIQ, M. – **AFZAL, A. – **SHAFQAT, N. – **DESSOKY, E. – GUPTA, A. – **KORCZYK-SZABO, J. – BRESTIČ, M. – **SABAGH, A. Magnetic Field Treatments Improves Sunflower Yield by Inducing Physiological and Biochemical Modulations in Seeds. </t>
    </r>
    <r>
      <rPr>
        <i/>
        <sz val="11"/>
        <rFont val="Calibri"/>
        <family val="2"/>
        <charset val="238"/>
        <scheme val="minor"/>
      </rPr>
      <t xml:space="preserve">Molecules, </t>
    </r>
    <r>
      <rPr>
        <sz val="11"/>
        <rFont val="Calibri"/>
        <family val="2"/>
        <charset val="238"/>
        <scheme val="minor"/>
      </rPr>
      <t>2021, roč. 26, č. 7, s. 1-14. ISSN: 1420-3049.</t>
    </r>
  </si>
  <si>
    <r>
      <t xml:space="preserve">**SARWAR, A. – **AHMAD, S. – **REHMANI, M. – **JAVID, J. – **GULZAR, S. – **SHEHZAD, M. – **DAR, J. – **BAAZEEM, A. – **IQBAL, M. – **UR RAHMAN, M. – SKALICKÝ, M. – BRESTIČ, M. – **SABAGH, A. Mapping Groundwater Potential for Irrigation, by Geographical Information System and Remote Sensing Techniques: A Case Study of District Lower Dir, Pakistan . </t>
    </r>
    <r>
      <rPr>
        <i/>
        <sz val="11"/>
        <rFont val="Calibri"/>
        <family val="2"/>
        <charset val="238"/>
        <scheme val="minor"/>
      </rPr>
      <t xml:space="preserve">Atmosphere, </t>
    </r>
    <r>
      <rPr>
        <sz val="11"/>
        <rFont val="Calibri"/>
        <family val="2"/>
        <charset val="238"/>
        <scheme val="minor"/>
      </rPr>
      <t>2021, roč. 12, č. 6, s. 1-19. ISSN: 2073-4433.</t>
    </r>
  </si>
  <si>
    <r>
      <t xml:space="preserve">**HOQUE, M. – **TAHJIB-UI-ARIF, M. – **HANNAN, A. – **SULTANA, N. – **AKHTER, S. – **HASANUZZAMAN, M. – **AKTER, F. – **HOSSAIN, M. – **SAYED, M. – **HASAN, M. – SKALICKÝ, M. – **LI, X. – BRESTIČ, M. Melatonin Modulates Plant Tolerance to Heavy Metal Stress: Morphological Responses to Molecular Mechanisms . </t>
    </r>
    <r>
      <rPr>
        <i/>
        <sz val="11"/>
        <rFont val="Calibri"/>
        <family val="2"/>
        <charset val="238"/>
        <scheme val="minor"/>
      </rPr>
      <t xml:space="preserve">International Journal of Molecular Sciences, </t>
    </r>
    <r>
      <rPr>
        <sz val="11"/>
        <rFont val="Calibri"/>
        <family val="2"/>
        <charset val="238"/>
        <scheme val="minor"/>
      </rPr>
      <t>2021, roč. 22, č. 21, s. 1-24. ISSN: 1422-0067.</t>
    </r>
  </si>
  <si>
    <r>
      <t xml:space="preserve">**LI, S. – **GUO, J. – **WANG, T. – **GONG, L. – **LIU, F. – BRESTIČ, M. – **LIU, S. – **SONG, F. – **LI, X. Melatonin reduces nanoplastic uptake, translocation, and toxicity in wheat. </t>
    </r>
    <r>
      <rPr>
        <i/>
        <sz val="11"/>
        <rFont val="Calibri"/>
        <family val="2"/>
        <charset val="238"/>
        <scheme val="minor"/>
      </rPr>
      <t xml:space="preserve">JOURNAL OF PINEAL RESEARCH, </t>
    </r>
    <r>
      <rPr>
        <sz val="11"/>
        <rFont val="Calibri"/>
        <family val="2"/>
        <charset val="238"/>
        <scheme val="minor"/>
      </rPr>
      <t>2021, roč. 71, č. 3, s. 1-15. ISSN: 0742-3098.</t>
    </r>
  </si>
  <si>
    <r>
      <t xml:space="preserve">**BUTT, M. – **SATTAR, A. – **ABBAS, T. – **HUSSAIN, R. – **IJAZ, M. – **SHER, A. – **SHAHZAD, U. – **ULLAH, S. – BRESTIČ, M. – **ŽIVČÁK, M. – **GASPAROVIC, K. – **ALJUAID, B. – **EL-SHEHAWI, A. – **ZUAN, A. Morpho-physiological and biochemical attributes of Chili Capsicum annum L. genotypes grown under varying salinity levels. </t>
    </r>
    <r>
      <rPr>
        <i/>
        <sz val="11"/>
        <rFont val="Calibri"/>
        <family val="2"/>
        <charset val="238"/>
        <scheme val="minor"/>
      </rPr>
      <t xml:space="preserve">PLoS One, </t>
    </r>
    <r>
      <rPr>
        <sz val="11"/>
        <rFont val="Calibri"/>
        <family val="2"/>
        <charset val="238"/>
        <scheme val="minor"/>
      </rPr>
      <t>2021, roč. 16, č. 11, s. 1-12. ISSN: 1932-6203.</t>
    </r>
  </si>
  <si>
    <r>
      <t xml:space="preserve">**KHANNA, K. – **KOHLI, S. – **KUMAR, V. – **KOUR, J. – **SINGH, A. – **BHARDWAJ, T. – **OHRI, P. – **SHARMA, A. – SKALICKÝ, M. – **BRESTIČ, M. – **BHARDWAJ, R. Multiple Facets of Plant-Microbiome Associations in Unlocking the Communication Paradigm through Extracellular Vesicles.. </t>
    </r>
    <r>
      <rPr>
        <i/>
        <sz val="11"/>
        <rFont val="Calibri"/>
        <family val="2"/>
        <charset val="238"/>
        <scheme val="minor"/>
      </rPr>
      <t xml:space="preserve">CURRENT PROTEIN &amp; PEPTIDE SCIENCE, </t>
    </r>
    <r>
      <rPr>
        <sz val="11"/>
        <rFont val="Calibri"/>
        <family val="2"/>
        <charset val="238"/>
        <scheme val="minor"/>
      </rPr>
      <t>2021, roč. 22, č. 12, s. 848-872. ISSN: 1389-2037.</t>
    </r>
  </si>
  <si>
    <r>
      <t xml:space="preserve">**AWAD, M. – **EL-DESOKY, M. – **GHALLAB, A. – KUBEŠ, J. – **ABDEL-MAWLY, S. – **DANISH, S. – **RATNASEKERA, D. – **ISLAM, M. – SKALICKÝ, M. – BRESTIČ, M. – **BAAZEEM, A. – **ALOTAIBI, S. – **JAVED, T. – **SHABBIR, R. – **FAHAD, S. – **UR RAHMAN, M. – **SABAGH, A. Ornamental Plant Efficiency for Heavy Metals Phytoextraction from Contaminated Soils Amended with Organic Materials . </t>
    </r>
    <r>
      <rPr>
        <i/>
        <sz val="11"/>
        <rFont val="Calibri"/>
        <family val="2"/>
        <charset val="238"/>
        <scheme val="minor"/>
      </rPr>
      <t xml:space="preserve">Molecules, </t>
    </r>
    <r>
      <rPr>
        <sz val="11"/>
        <rFont val="Calibri"/>
        <family val="2"/>
        <charset val="238"/>
        <scheme val="minor"/>
      </rPr>
      <t>2021, roč. 26, č. 11, s. 1-14. ISSN: 1420-3049.</t>
    </r>
  </si>
  <si>
    <r>
      <t xml:space="preserve">**HASAN, M. – **RAHMAN, M. – SKALICKÝ, M. – **ALABDALLAH, N. – **WASEEM, M. – **JAHAN, M. – **AHAMMED, G. – **EL-MOGY, M. – **EL-YAZIED, A. – **IBRAHIM, M. – **FANG, X. Ozone Induced Stomatal Regulations, MAPK and Phytohormone Signaling in Plants. </t>
    </r>
    <r>
      <rPr>
        <i/>
        <sz val="11"/>
        <rFont val="Calibri"/>
        <family val="2"/>
        <charset val="238"/>
        <scheme val="minor"/>
      </rPr>
      <t xml:space="preserve">International Journal of Molecular Sciences, </t>
    </r>
    <r>
      <rPr>
        <sz val="11"/>
        <rFont val="Calibri"/>
        <family val="2"/>
        <charset val="238"/>
        <scheme val="minor"/>
      </rPr>
      <t>2021, roč. 22, č. 12, s. 1-14. ISSN: 1422-0067.</t>
    </r>
  </si>
  <si>
    <r>
      <t xml:space="preserve">**ALAM, M. – SKALICKÝ, M. – **KABIR, M. – **HOSSAIN, M. – **HAKIM, M. – **MANDAL, M. – **ISLAM, R. – **ANWAR, M. – **HOSSAIN, A. – **HASSAN, F. – **MOHAMMADEIN, A. – **IQBAL, M. – BRESTIČ, M. – **HOSSAIN, M. – **HAKEEM, K. – **SABAGH, A. Phenotypic and Molecular Assessment of Wheat Genotypes Tolerant to Leaf Blight, Rust and Blast Diseases. </t>
    </r>
    <r>
      <rPr>
        <i/>
        <sz val="11"/>
        <rFont val="Calibri"/>
        <family val="2"/>
        <charset val="238"/>
        <scheme val="minor"/>
      </rPr>
      <t xml:space="preserve">PHYTON-INTERNATIONAL JOURNAL OF EXPERIMENTAL BOTANY, </t>
    </r>
    <r>
      <rPr>
        <sz val="11"/>
        <rFont val="Calibri"/>
        <family val="2"/>
        <charset val="238"/>
        <scheme val="minor"/>
      </rPr>
      <t>2021, roč. 90, č. 4, s. 1301-1320. ISSN: 0031-9457.</t>
    </r>
  </si>
  <si>
    <r>
      <t xml:space="preserve">**ISLAM, M. – **KAMAL, M. – **ALAM, M. – **HOSSAIN, J. – **SOUFAN, W. – SKALICKÝ, M. – BRESTIČ, M. – **HABIB-UR-RAHMAN, M. – **SABAGH, A. – **ISLAM, M. Physiochemical Changes of Mung Bean [Vigna radiata L. R. Wilczek] in Responses to Varying Irrigation Regimes. </t>
    </r>
    <r>
      <rPr>
        <i/>
        <sz val="11"/>
        <rFont val="Calibri"/>
        <family val="2"/>
        <charset val="238"/>
        <scheme val="minor"/>
      </rPr>
      <t xml:space="preserve">HORTICULTURAE, </t>
    </r>
    <r>
      <rPr>
        <sz val="11"/>
        <rFont val="Calibri"/>
        <family val="2"/>
        <charset val="238"/>
        <scheme val="minor"/>
      </rPr>
      <t>2021, roč. 7, č. 12, s. 1-20. ISSN: 2311-7524.</t>
    </r>
  </si>
  <si>
    <r>
      <t xml:space="preserve">**SHETEIWY, M. – **ALI, D. – **XIONG, Y. – BRESTIČ, M. – SKALICKÝ, M. – **HAMOUD, Y. – **ULHASSAN, Z. – **SHAGHALEH, H. – **ABDELGAWAD, H. – **FAROOQ, M. – **SHARMA, A. – **EL-SAWAH, A. Physiological and biochemical responses of soybean plants inoculated with Arbuscular mycorrhizal fungi and Bradyrhizobium under drought stress. </t>
    </r>
    <r>
      <rPr>
        <i/>
        <sz val="11"/>
        <rFont val="Calibri"/>
        <family val="2"/>
        <charset val="238"/>
        <scheme val="minor"/>
      </rPr>
      <t xml:space="preserve">BMC PLANT BIOLOGY, </t>
    </r>
    <r>
      <rPr>
        <sz val="11"/>
        <rFont val="Calibri"/>
        <family val="2"/>
        <charset val="238"/>
        <scheme val="minor"/>
      </rPr>
      <t>2021, roč. 21, č. 1, s. 1-21. ISSN: 1471-2229.</t>
    </r>
  </si>
  <si>
    <r>
      <t xml:space="preserve">**RAZA, A. – **EJAZ, S. – **SALEEM, M. – HEJNÁK, V. – **AHMAD, F. – **AHMED, M. – **ALOTAIBI, S. – **EL-SHEHAWI, A. – **ALSUBEIE, M. – **ZUAN, A. Plant growth promoting rhizobacteria improve growth and yield related attributes of chili under low nitrogen availability. </t>
    </r>
    <r>
      <rPr>
        <i/>
        <sz val="11"/>
        <rFont val="Calibri"/>
        <family val="2"/>
        <charset val="238"/>
        <scheme val="minor"/>
      </rPr>
      <t xml:space="preserve">PLoS One, </t>
    </r>
    <r>
      <rPr>
        <sz val="11"/>
        <rFont val="Calibri"/>
        <family val="2"/>
        <charset val="238"/>
        <scheme val="minor"/>
      </rPr>
      <t>2021, roč. 16, č. 12, s. 1-12. ISSN: 1932-6203.</t>
    </r>
  </si>
  <si>
    <r>
      <t xml:space="preserve">**SHANKAR, T. – **MALIK, G. – **BANERJEE, M. – **DUTTA, S. – **MAITRA, S. – **PRAHARAJ, S. – **SAIRAM, M. – **KUMAR, D. – **DESSOKY, E. – **HASSAN, M. – **ISMAIL, I. – **SAIF, T. – SKALICKÝ, M. – BRESTIČ, M. – **HOSSAIN, A. Productivity and Nutrient Balance of an Intensive Rice–Rice Cropping System Are Influenced by Different Nutrient Management in the Red and Lateritic Belt of West Bengal, India. </t>
    </r>
    <r>
      <rPr>
        <i/>
        <sz val="11"/>
        <rFont val="Calibri"/>
        <family val="2"/>
        <charset val="238"/>
        <scheme val="minor"/>
      </rPr>
      <t xml:space="preserve">Plants-BASEL, </t>
    </r>
    <r>
      <rPr>
        <sz val="11"/>
        <rFont val="Calibri"/>
        <family val="2"/>
        <charset val="238"/>
        <scheme val="minor"/>
      </rPr>
      <t>2021, roč. 10, č. 8, s. 1-24. ISSN: 2223-7747.</t>
    </r>
  </si>
  <si>
    <r>
      <t xml:space="preserve">**BILLAH, M. – **AKTAR, S. – BRESTIČ, M. – **ŽIVČÁK, M. – **KHALDUN, A. - **UDDIN – **BAGUM, S. – **YANG, X. – SKALICKÝ, M. – **MEHARI, T. – **MAITRA, S. – **HOSSAIN, A. Progressive Genomic Approaches to Explore Drought- and Salt-Induced Oxidative Stress Responses in Plants under Changing Climate. </t>
    </r>
    <r>
      <rPr>
        <i/>
        <sz val="11"/>
        <rFont val="Calibri"/>
        <family val="2"/>
        <charset val="238"/>
        <scheme val="minor"/>
      </rPr>
      <t xml:space="preserve">Plants-BASEL, </t>
    </r>
    <r>
      <rPr>
        <sz val="11"/>
        <rFont val="Calibri"/>
        <family val="2"/>
        <charset val="238"/>
        <scheme val="minor"/>
      </rPr>
      <t>2021, roč. 10, č. 9, s. 1-34. ISSN: 2223-7747.</t>
    </r>
  </si>
  <si>
    <r>
      <t xml:space="preserve">**RANA, R. – **SIDDIQUI, M. – SKALICKÝ, M. – BRESTIČ, M. – **HOSSAIN, A. – **KAYESH, E. – POPOV, M. – HEJNÁK, V. – **GUPTA, D. – **MAHMUD, N. – **ISLAM, T. Prospects of Nanotechnology in Improving the Productivity and Quality of Horticultural Crops. </t>
    </r>
    <r>
      <rPr>
        <i/>
        <sz val="11"/>
        <rFont val="Calibri"/>
        <family val="2"/>
        <charset val="238"/>
        <scheme val="minor"/>
      </rPr>
      <t xml:space="preserve">HORTICULTURAE, </t>
    </r>
    <r>
      <rPr>
        <sz val="11"/>
        <rFont val="Calibri"/>
        <family val="2"/>
        <charset val="238"/>
        <scheme val="minor"/>
      </rPr>
      <t>2021, roč. 7, č. 10, s. 1-19. ISSN: 2311-7524.</t>
    </r>
  </si>
  <si>
    <r>
      <t xml:space="preserve">HNILIČKOVÁ, H. – KRAUS, K. – VACHOVÁ, P. – HNILIČKA, F. Salinity Stress Affects Photosynthesis, Malondialdehyde Formation, and Proline Content in Portulaca oleracea L.. </t>
    </r>
    <r>
      <rPr>
        <i/>
        <sz val="11"/>
        <rFont val="Calibri"/>
        <family val="2"/>
        <charset val="238"/>
        <scheme val="minor"/>
      </rPr>
      <t xml:space="preserve">Plants-BASEL, </t>
    </r>
    <r>
      <rPr>
        <sz val="11"/>
        <rFont val="Calibri"/>
        <family val="2"/>
        <charset val="238"/>
        <scheme val="minor"/>
      </rPr>
      <t>2021, roč. 10, č. 5, s. 1-14. ISSN: 2223-7747.</t>
    </r>
  </si>
  <si>
    <r>
      <t xml:space="preserve">**RASEL, M. – **TAHJIB-UL-ARIF, M. – **HOSSAIN, M. – **HASSAN, L. – **FARZANA, S. – BRESTIČ, M. Screening of Salt-Tolerant Rice Landraces by Seedling Stage Phenotyping and Dissecting Biochemical Determinants of Tolerance Mechanism. </t>
    </r>
    <r>
      <rPr>
        <i/>
        <sz val="11"/>
        <rFont val="Calibri"/>
        <family val="2"/>
        <charset val="238"/>
        <scheme val="minor"/>
      </rPr>
      <t xml:space="preserve">JOURNAL OF PLANT GROWTH REGULATION, </t>
    </r>
    <r>
      <rPr>
        <sz val="11"/>
        <rFont val="Calibri"/>
        <family val="2"/>
        <charset val="238"/>
        <scheme val="minor"/>
      </rPr>
      <t>2021, roč. 40, č. 5, s. 1853-1868. ISSN: 0721-7595.</t>
    </r>
  </si>
  <si>
    <r>
      <t xml:space="preserve">**MAHMUD, A. – **ALAM, M. – **KUNDU, B. – SKALICKÝ, M. – **RAHMAN, M. – **RAHAMAN, E. – **SULTANA, M. – **MOLLA, M. – **HOSSAIN, A. – **EL-SHEHAWI, A. – BRESTIČ, M. – **SABAGH, A. Selection of Suitable Potato Genotypes for Late-Sown Heat Stress Conditions Based on Field Performance and Stress Tolerance Indices. </t>
    </r>
    <r>
      <rPr>
        <i/>
        <sz val="11"/>
        <rFont val="Calibri"/>
        <family val="2"/>
        <charset val="238"/>
        <scheme val="minor"/>
      </rPr>
      <t xml:space="preserve">Sustainability, </t>
    </r>
    <r>
      <rPr>
        <sz val="11"/>
        <rFont val="Calibri"/>
        <family val="2"/>
        <charset val="238"/>
        <scheme val="minor"/>
      </rPr>
      <t>2021, roč. 13, č. 5, s. 1-14. ISSN: 2071-1050.</t>
    </r>
  </si>
  <si>
    <r>
      <t xml:space="preserve">**AHMAD, Z. – **ANJUM, S. – SKALICKÝ, M. – **WARAICH, E. – **TARIQ, R. – **AYUB, M. – **HOSSAIN, A. – **HASSAN, M. – **BRESTIČ, M. – **ISLAM, M. – **HABIB-UR-RAHMAN, M. – **WASAYA, A. – **IQBAL, M. – **SABAGH, A. Selenium Alleviates the Adverse Effect of Drought in Oilseed Crops Camelina Camelina sativa L. and Canola Brassica napus L.. </t>
    </r>
    <r>
      <rPr>
        <i/>
        <sz val="11"/>
        <rFont val="Calibri"/>
        <family val="2"/>
        <charset val="238"/>
        <scheme val="minor"/>
      </rPr>
      <t xml:space="preserve">Molecules, </t>
    </r>
    <r>
      <rPr>
        <sz val="11"/>
        <rFont val="Calibri"/>
        <family val="2"/>
        <charset val="238"/>
        <scheme val="minor"/>
      </rPr>
      <t>2021, roč. 26, č. 6, s. 1-17. ISSN: 1420-3049.</t>
    </r>
  </si>
  <si>
    <r>
      <t xml:space="preserve">**HOSSAIN, A. – SKALICKÝ, M. – BRESTIČ, M. – **MAITRA, S. – **SARKAR, S. – **AHMAD, Z. – **VEMURI, H. – **GARAI, S. – **MONDAL, M. – **BHATT, R. – **KUMAR, P. – **BANERJEE, P. – **SAHA, S. – **ISLAM, T. – **LAING, A. Selenium Biofortification: Roles, Mechanisms, Responses and Prospects. </t>
    </r>
    <r>
      <rPr>
        <i/>
        <sz val="11"/>
        <rFont val="Calibri"/>
        <family val="2"/>
        <charset val="238"/>
        <scheme val="minor"/>
      </rPr>
      <t xml:space="preserve">Molecules, </t>
    </r>
    <r>
      <rPr>
        <sz val="11"/>
        <rFont val="Calibri"/>
        <family val="2"/>
        <charset val="238"/>
        <scheme val="minor"/>
      </rPr>
      <t>2021, roč. 26, č. 4, s. 1-29. ISSN: 1420-3049.</t>
    </r>
  </si>
  <si>
    <r>
      <t xml:space="preserve">**IHTISHAM, M. – **NOORI, A. – **YADAV, S. – **SARRAF, M. – **KUMARI, P. – BRESTIČ, M. – **IMRAN, M. – **JIANG, F. – **YAN, X. – **RASTOGI, A. Silver Nanoparticle's Toxicological Effects and Phytoremediation. </t>
    </r>
    <r>
      <rPr>
        <i/>
        <sz val="11"/>
        <rFont val="Calibri"/>
        <family val="2"/>
        <charset val="238"/>
        <scheme val="minor"/>
      </rPr>
      <t xml:space="preserve">Nanomaterials, </t>
    </r>
    <r>
      <rPr>
        <sz val="11"/>
        <rFont val="Calibri"/>
        <family val="2"/>
        <charset val="238"/>
        <scheme val="minor"/>
      </rPr>
      <t>2021, roč. 11, č. 9, s. 1-18. ISSN: 2079-4991.</t>
    </r>
  </si>
  <si>
    <r>
      <t xml:space="preserve">**HASAN, M. – SKALICKÝ, M. – **JAHAN, M. – **HOSSAIN, M. – **ANWAR, Z. – **NIE, Z. – **ALABDALLAH, N. – BRESTIČ, M. – HEJNÁK, V. – **FANG, X. Spermine: Its Emerging Role in Regulating Drought Stress Responses in Plants. </t>
    </r>
    <r>
      <rPr>
        <i/>
        <sz val="11"/>
        <rFont val="Calibri"/>
        <family val="2"/>
        <charset val="238"/>
        <scheme val="minor"/>
      </rPr>
      <t xml:space="preserve">Cells, </t>
    </r>
    <r>
      <rPr>
        <sz val="11"/>
        <rFont val="Calibri"/>
        <family val="2"/>
        <charset val="238"/>
        <scheme val="minor"/>
      </rPr>
      <t>2021, roč. 10, č. 2, s. 1-15. ISSN: 2073-4409.</t>
    </r>
  </si>
  <si>
    <r>
      <t xml:space="preserve">**KATARIA, S. – **JAIN, M. – **RASTOGI, A. – BRESTIČ, M. Static magnetic field treatment enhanced photosynthetic performance in soybean under supplemental ultravioletB radiation. </t>
    </r>
    <r>
      <rPr>
        <i/>
        <sz val="11"/>
        <rFont val="Calibri"/>
        <family val="2"/>
        <charset val="238"/>
        <scheme val="minor"/>
      </rPr>
      <t xml:space="preserve">PHOTOSYNTHESIS RESEARCH, </t>
    </r>
    <r>
      <rPr>
        <sz val="11"/>
        <rFont val="Calibri"/>
        <family val="2"/>
        <charset val="238"/>
        <scheme val="minor"/>
      </rPr>
      <t>2021, roč. 150, č. 1-3, s. 263-278. ISSN: 0166-8595.</t>
    </r>
  </si>
  <si>
    <r>
      <t xml:space="preserve">VACH, M. – VACHOVÁ, P. – WALMSLEY, A. – BERKA, M. – **ALBERT, J. – **CIENCIALA, E. – **BRAUN KOHLOVÁ, M. – **MÁCA, V. – **MELICHAR, J. Stochastic evaluation of restoration procedures on post-mining land areas using a game theory approach. </t>
    </r>
    <r>
      <rPr>
        <i/>
        <sz val="11"/>
        <rFont val="Calibri"/>
        <family val="2"/>
        <charset val="238"/>
        <scheme val="minor"/>
      </rPr>
      <t xml:space="preserve">LAND DEGRADATION &amp; DEVELOPMENT, </t>
    </r>
    <r>
      <rPr>
        <sz val="11"/>
        <rFont val="Calibri"/>
        <family val="2"/>
        <charset val="238"/>
        <scheme val="minor"/>
      </rPr>
      <t>2021, roč. N, č. N, s. 1-13. ISSN: 1085-3278.</t>
    </r>
  </si>
  <si>
    <r>
      <t xml:space="preserve">**ALI, S. – **LI, Y. – **UL HAQ, I. – **ABBAS, W. – **SHABBIR, M. – **KHAN, M. – **MAMAY, M. – **NIAZ, Y. – **FAROOQ, T. – SKALICKÝ, M. – **ZUAN, A. – **NASIF, O. – **ANSARI, M. The impact of different plant extracts on population suppression of Helicoverpa armigera Hub. and tomato Lycopersicon esculentum Mill yield under field conditions. </t>
    </r>
    <r>
      <rPr>
        <i/>
        <sz val="11"/>
        <rFont val="Calibri"/>
        <family val="2"/>
        <charset val="238"/>
        <scheme val="minor"/>
      </rPr>
      <t xml:space="preserve">PLoS One, </t>
    </r>
    <r>
      <rPr>
        <sz val="11"/>
        <rFont val="Calibri"/>
        <family val="2"/>
        <charset val="238"/>
        <scheme val="minor"/>
      </rPr>
      <t>2021, roč. 16, č. 12, s. 1-10. ISSN: 1932-6203.</t>
    </r>
  </si>
  <si>
    <r>
      <t xml:space="preserve">**FAROOQ, S. – **ONEN, H. – **TAD, S.  - **OZASLAN, C. – **MAHMOUD, S. – BRESTIČ, M. – **ŽIVČÁK, M. – SKALICKÝ, M. – **EL-SHEHAWI, A. The Influence of Environmental Factors on Seed Germination of Polygonum perfoliatum L.: Implications for Management. </t>
    </r>
    <r>
      <rPr>
        <i/>
        <sz val="11"/>
        <rFont val="Calibri"/>
        <family val="2"/>
        <charset val="238"/>
        <scheme val="minor"/>
      </rPr>
      <t xml:space="preserve">Agronomy, </t>
    </r>
    <r>
      <rPr>
        <sz val="11"/>
        <rFont val="Calibri"/>
        <family val="2"/>
        <charset val="238"/>
        <scheme val="minor"/>
      </rPr>
      <t>2021, roč. 11, č. 6, s. 1-14. ISSN: 2073-4395.</t>
    </r>
  </si>
  <si>
    <r>
      <t xml:space="preserve">**HUSSAIN, S. – **SHAFIQ, I. – SKALICKÝ, M. – **BRESTIČ, M. – **RASTOGI, A. – **MUMTAZ, M. – **HUSSAIN, M. – **IQBAL, N. – **RAZA, M. – **MANZOOR, S. – **WEIGUO, L. – **YANG, W. Titanium Application Increases Phosphorus Uptake Through Changes in Auxin Content and Root Architecture in Soybean Glycine Max L.. </t>
    </r>
    <r>
      <rPr>
        <i/>
        <sz val="11"/>
        <rFont val="Calibri"/>
        <family val="2"/>
        <charset val="238"/>
        <scheme val="minor"/>
      </rPr>
      <t xml:space="preserve">Frontiers in Plant Science, </t>
    </r>
    <r>
      <rPr>
        <sz val="11"/>
        <rFont val="Calibri"/>
        <family val="2"/>
        <charset val="238"/>
        <scheme val="minor"/>
      </rPr>
      <t>2021, roč. 12, č. N, s. 1-18. ISSN: 1664-462X.</t>
    </r>
  </si>
  <si>
    <r>
      <t xml:space="preserve">**MONDAL, M. – **BISWAS, B. – **GARAI, S. – **SARKAR, S. – **BANERJEE, H. – **BRAHMACHARI, K. – **BANDYOPADHYAY, P. – **MAITRA, S. – BRESTIČ, M. – SKALICKÝ, M. – **ONDRISIK, P. – **HOSSAIN, A. Zeolites Enhance Soil Health, Crop Productivity and Environmental Safety. </t>
    </r>
    <r>
      <rPr>
        <i/>
        <sz val="11"/>
        <rFont val="Calibri"/>
        <family val="2"/>
        <charset val="238"/>
        <scheme val="minor"/>
      </rPr>
      <t xml:space="preserve">Agronomy, </t>
    </r>
    <r>
      <rPr>
        <sz val="11"/>
        <rFont val="Calibri"/>
        <family val="2"/>
        <charset val="238"/>
        <scheme val="minor"/>
      </rPr>
      <t>2021, roč. 11, č. 3, s. 1-13. ISSN: 2073-4395.</t>
    </r>
  </si>
  <si>
    <r>
      <t xml:space="preserve">**PRAHARAJ, S. – SKALICKÝ, M. – **MAITRA, S. – **BHADRA, P. – **SHANKAR, T. – BRESTIČ, M. – HEJNÁK, V. – VACHOVÁ, P. – **HOSSAIN, A. Zinc Biofortification in Food Crops Could Alleviate the Zinc Malnutrition in Human Health. </t>
    </r>
    <r>
      <rPr>
        <i/>
        <sz val="11"/>
        <rFont val="Calibri"/>
        <family val="2"/>
        <charset val="238"/>
        <scheme val="minor"/>
      </rPr>
      <t xml:space="preserve">Molecules, </t>
    </r>
    <r>
      <rPr>
        <sz val="11"/>
        <rFont val="Calibri"/>
        <family val="2"/>
        <charset val="238"/>
        <scheme val="minor"/>
      </rPr>
      <t>2021, roč. 26, č. 12, s. 1-17. ISSN: 1420-3049.</t>
    </r>
  </si>
  <si>
    <r>
      <t xml:space="preserve">**BANO, N. – **NADEEM, A. – **MAALIK, S. – **MUSHTAQ, S. – **IQBAL, N. – **KHAN, A. – **SHABBIR, A. – **IMRAN, M. – **NIAZ, S. – **YASIN, M. – **QAYYUM, M. – **AHMAD, B. – SKALICKÝ, M. – **ALHARBI, S. – **ALFARRAJ, S. Effect of pesticides on erythrocytes of indigenous fish Labeo rohita. </t>
    </r>
    <r>
      <rPr>
        <i/>
        <sz val="11"/>
        <rFont val="Calibri"/>
        <family val="2"/>
        <charset val="238"/>
        <scheme val="minor"/>
      </rPr>
      <t xml:space="preserve">Journal of King Saud University - Science, </t>
    </r>
    <r>
      <rPr>
        <sz val="11"/>
        <rFont val="Calibri"/>
        <family val="2"/>
        <charset val="238"/>
        <scheme val="minor"/>
      </rPr>
      <t>2021, roč. 33, č. 7, s. 1-4. ISSN: 1018-3647.</t>
    </r>
  </si>
  <si>
    <r>
      <t xml:space="preserve">**AHMAD, S. – **KHALOFAH, A. – **KHAN, S. – **KHAN, K. – **JILANI, M. – **HUSSAIN, T. – SKALICKÝ, M. – **GHRAMH, H. – **AHMAD, Z. Effects of native pollinator communities on the physiological and chemical parameters of loquat tree (Eriobotrya japonica) under open field condition. </t>
    </r>
    <r>
      <rPr>
        <i/>
        <sz val="11"/>
        <rFont val="Calibri"/>
        <family val="2"/>
        <charset val="238"/>
        <scheme val="minor"/>
      </rPr>
      <t xml:space="preserve">Saudi Journal of Biological Sciences, </t>
    </r>
    <r>
      <rPr>
        <sz val="11"/>
        <rFont val="Calibri"/>
        <family val="2"/>
        <charset val="238"/>
        <scheme val="minor"/>
      </rPr>
      <t>2021, roč. 28, č. 6, s. 3235-3241. ISSN: 1319-562X.</t>
    </r>
  </si>
  <si>
    <r>
      <t xml:space="preserve">**BIJALWAN, A. – **BAHUGUNA, K. – **VASISHTH, A. – **SINGH, A. – **CHAUDHARY, S. – **DONGARIYAL, A. – **THAKUR, T. – **KAUSHIK, S. – **ANSARI, M. – **ALFARRAJ, S. – **ALHARBI, S. – SKALICKÝ, M. – **BRESTIČ, M. Growth performance of Ganoderma lucidum using billet method in Garhwal Himalaya, India. </t>
    </r>
    <r>
      <rPr>
        <i/>
        <sz val="11"/>
        <rFont val="Calibri"/>
        <family val="2"/>
        <charset val="238"/>
        <scheme val="minor"/>
      </rPr>
      <t xml:space="preserve">Saudi Journal of Biological Sciences, </t>
    </r>
    <r>
      <rPr>
        <sz val="11"/>
        <rFont val="Calibri"/>
        <family val="2"/>
        <charset val="238"/>
        <scheme val="minor"/>
      </rPr>
      <t>2021, roč. 28, č. 5, s. 2709-2717. ISSN: 1319-562X.</t>
    </r>
  </si>
  <si>
    <r>
      <t xml:space="preserve">**ASHFAQ, M. – **WAQAS, M. – **AHMED, N. – **RAHEEL, M. – **ABBAS, H. – **MASROOR, A. – **IKRAM, R. – **RIAZ, H. – **ISHTIAQ, M. – **KHAN, Z. – **SAEED, A. – SKALICKÝ, M. – **ALHARBI, S. – **ALFARRAJ, S. Molecular Characterization and Identification of Economically Important Potyviruses in Cucurbitaceae Family from Gujranwala Division of Punjab, Pakistan. </t>
    </r>
    <r>
      <rPr>
        <i/>
        <sz val="11"/>
        <rFont val="Calibri"/>
        <family val="2"/>
        <charset val="238"/>
        <scheme val="minor"/>
      </rPr>
      <t xml:space="preserve">Journal of King Saud University - Science, </t>
    </r>
    <r>
      <rPr>
        <sz val="11"/>
        <rFont val="Calibri"/>
        <family val="2"/>
        <charset val="238"/>
        <scheme val="minor"/>
      </rPr>
      <t>2021, roč. 33, č. 8, s. 1-8. ISSN: 1018-3647.</t>
    </r>
  </si>
  <si>
    <r>
      <t xml:space="preserve">**ZAHID, A. – **YIKE, G. – KUBÍK, Š. – **FOZIA, F. – **RAMZAN, M. – **SARDAR, H. – **AKRAM, M. – **KHATANA, M. – **SHABBIR, S. – **ALHARBI, S. – **ALFARRAJ, S. – SKALICKÝ, M. Plant growth regulators modulate the growth, physiology, and flower quality in rose (Rosa hybirda). </t>
    </r>
    <r>
      <rPr>
        <i/>
        <sz val="11"/>
        <rFont val="Calibri"/>
        <family val="2"/>
        <charset val="238"/>
        <scheme val="minor"/>
      </rPr>
      <t xml:space="preserve">Journal of King Saud University - Science, </t>
    </r>
    <r>
      <rPr>
        <sz val="11"/>
        <rFont val="Calibri"/>
        <family val="2"/>
        <charset val="238"/>
        <scheme val="minor"/>
      </rPr>
      <t>2021, roč. 33, č. 6, s. 0-0. ISSN: 1018-3647.</t>
    </r>
  </si>
  <si>
    <r>
      <t xml:space="preserve">PŘIBYLOVÁ, L. – **PILNÁ, V. – PINC, L. – VOSTRÁ VYDROVÁ, H. Ability of dog owners to identify their dogs by smell. </t>
    </r>
    <r>
      <rPr>
        <i/>
        <sz val="11"/>
        <rFont val="Calibri"/>
        <family val="2"/>
        <charset val="238"/>
        <scheme val="minor"/>
      </rPr>
      <t xml:space="preserve">Scientific Reports, </t>
    </r>
    <r>
      <rPr>
        <sz val="11"/>
        <rFont val="Calibri"/>
        <family val="2"/>
        <charset val="238"/>
        <scheme val="minor"/>
      </rPr>
      <t>2021, roč. 11, č. 1, s. 0-0. ISSN: 2045-2322.</t>
    </r>
  </si>
  <si>
    <t>KEZCH</t>
  </si>
  <si>
    <r>
      <t xml:space="preserve">MAKOVSKÁ, M. – MODRÁČKOVÁ, N. – BOLECHOVÁ, P. – **DRNKOVÁ, B. – NEUŽIL BUNEŠOVÁ, V. Antibiotic susceptibility screening of primate-associated Clostridium ventriculi. </t>
    </r>
    <r>
      <rPr>
        <i/>
        <sz val="11"/>
        <rFont val="Calibri"/>
        <family val="2"/>
        <charset val="238"/>
        <scheme val="minor"/>
      </rPr>
      <t xml:space="preserve">Anaerobe, </t>
    </r>
    <r>
      <rPr>
        <sz val="11"/>
        <rFont val="Calibri"/>
        <family val="2"/>
        <charset val="238"/>
        <scheme val="minor"/>
      </rPr>
      <t>2021, roč. 69, č. jun, s. 1-6. ISSN: 1075-9964.</t>
    </r>
  </si>
  <si>
    <t>KEZCH, KMVD</t>
  </si>
  <si>
    <r>
      <t xml:space="preserve">ILLMANN, G. – **GOUMON, S. – CHALOUPKOVÁ, H. Assessment of lying down behaviour in temporarily crated lactating sows. </t>
    </r>
    <r>
      <rPr>
        <i/>
        <sz val="11"/>
        <rFont val="Calibri"/>
        <family val="2"/>
        <charset val="238"/>
        <scheme val="minor"/>
      </rPr>
      <t xml:space="preserve">Animal, </t>
    </r>
    <r>
      <rPr>
        <sz val="11"/>
        <rFont val="Calibri"/>
        <family val="2"/>
        <charset val="238"/>
        <scheme val="minor"/>
      </rPr>
      <t>2021, roč. 15, č. 2, s. 0-0. ISSN: 1751-7311.</t>
    </r>
  </si>
  <si>
    <r>
      <t xml:space="preserve">MACHOVÁ, K. – **MILERSKI, M. – **RYCHTÁŘOVÁ, PH.D., I. – HOFMANOVÁ, B. – VOSTRÁ VYDROVÁ, H. – **MORAVČÍKOVÁ, N. – **KASARDA, R. – VOSTRÝ, L. Assessment of the genetic diversity of Two Czech autochthonous sheep breeds. </t>
    </r>
    <r>
      <rPr>
        <i/>
        <sz val="11"/>
        <rFont val="Calibri"/>
        <family val="2"/>
        <charset val="238"/>
        <scheme val="minor"/>
      </rPr>
      <t xml:space="preserve">Small Ruminant Research, </t>
    </r>
    <r>
      <rPr>
        <sz val="11"/>
        <rFont val="Calibri"/>
        <family val="2"/>
        <charset val="238"/>
        <scheme val="minor"/>
      </rPr>
      <t>2021, roč. 195, č. feb, s. 0-0. ISSN: 0921-4488.</t>
    </r>
  </si>
  <si>
    <t>KEZCH, KGŠ</t>
  </si>
  <si>
    <r>
      <t xml:space="preserve">VOSTRÝ, L. – VOSTRÁ VYDROVÁ, H. – **ČÍTEK, J. – **GORJANC, G. – **CURIK, I. Association of inbreeding and regional equine leucocyte antigen homozygosity with the prevalence of insect bite hypersensitivity in Old Kladruber horse. </t>
    </r>
    <r>
      <rPr>
        <i/>
        <sz val="11"/>
        <rFont val="Calibri"/>
        <family val="2"/>
        <charset val="238"/>
        <scheme val="minor"/>
      </rPr>
      <t xml:space="preserve">Animal Genetics, </t>
    </r>
    <r>
      <rPr>
        <sz val="11"/>
        <rFont val="Calibri"/>
        <family val="2"/>
        <charset val="238"/>
        <scheme val="minor"/>
      </rPr>
      <t>2021, roč. 52, č. 4, s. 422-430. ISSN: 0268-9146.</t>
    </r>
  </si>
  <si>
    <r>
      <t xml:space="preserve">SOMMESE, A. – **VALSECCHI, P. – **PELOSI, A. – **PRATO-PREVIDE, E. Comparing behavioural characteristics of Czechoslovakian Wolfdogs, German shepherds and Labrador retrievers in Italy and the Czech Republic. </t>
    </r>
    <r>
      <rPr>
        <i/>
        <sz val="11"/>
        <rFont val="Calibri"/>
        <family val="2"/>
        <charset val="238"/>
        <scheme val="minor"/>
      </rPr>
      <t xml:space="preserve">Applied Animal Behaviour Science, </t>
    </r>
    <r>
      <rPr>
        <sz val="11"/>
        <rFont val="Calibri"/>
        <family val="2"/>
        <charset val="238"/>
        <scheme val="minor"/>
      </rPr>
      <t>2021, roč. 237, č. April 2021, s. 0-0. ISSN: 0168-1591.</t>
    </r>
  </si>
  <si>
    <r>
      <t xml:space="preserve">**MORAVČÍKOVÁ, N. – **KASARDA, R. – **ŽIDEK, R. – VOSTRÝ, L. – VOSTRÁ VYDROVÁ, H. – VAŠEK, J. – ČÍLOVÁ, D. Czechoslovakian Wolfdog Genomic Divergence from Its Ancestors Canis lupus, German Shepherd Dog, and Different Sheepdogs of European Origin. </t>
    </r>
    <r>
      <rPr>
        <i/>
        <sz val="11"/>
        <rFont val="Calibri"/>
        <family val="2"/>
        <charset val="238"/>
        <scheme val="minor"/>
      </rPr>
      <t xml:space="preserve">Genes, </t>
    </r>
    <r>
      <rPr>
        <sz val="11"/>
        <rFont val="Calibri"/>
        <family val="2"/>
        <charset val="238"/>
        <scheme val="minor"/>
      </rPr>
      <t>2021, roč. 12, č. 6, s. 1-18. ISSN: 2073-4425.</t>
    </r>
  </si>
  <si>
    <r>
      <t xml:space="preserve">NEUŽIL BUNEŠOVÁ, V. – **LUGLI, G. – MODRÁČKOVÁ, N. – VLKOVÁ, E. – BOLECHOVÁ, P. – **BURTSCHER, J. – **LONGHI, G. – **MANCABELLI, L. – KILLER, J. – **DOMIG, K. – **VENTURA, M. Five novel bifidobacterial species isolated from faeces of primates in two Czech zoos: Bifidobacterium erythrocebi sp. nov., Bifidobacterium moraviense sp. nov., Bifidobacterium oedipodis sp. nov., Bifidobacterium olomucense sp. nov. and Bifidobacterium panos sp. nov.. </t>
    </r>
    <r>
      <rPr>
        <i/>
        <sz val="11"/>
        <rFont val="Calibri"/>
        <family val="2"/>
        <charset val="238"/>
        <scheme val="minor"/>
      </rPr>
      <t xml:space="preserve">International Journal of Systematic and Evolutionary Microbiology, </t>
    </r>
    <r>
      <rPr>
        <sz val="11"/>
        <rFont val="Calibri"/>
        <family val="2"/>
        <charset val="238"/>
        <scheme val="minor"/>
      </rPr>
      <t>2021, roč. 71, č. 1, s. 1-12. ISSN: 1466-5026.</t>
    </r>
  </si>
  <si>
    <r>
      <t xml:space="preserve">**KASARDA, R. – VOSTRÝ, L. – VOSTRÁ VYDROVÁ, H. – **CANDRÁKOVÁ, K. – **MORAVČÍKOVÁ, N. Food Resources Biodiversity: The Case of Local Cattle in Slovakia. </t>
    </r>
    <r>
      <rPr>
        <i/>
        <sz val="11"/>
        <rFont val="Calibri"/>
        <family val="2"/>
        <charset val="238"/>
        <scheme val="minor"/>
      </rPr>
      <t xml:space="preserve">Sustainability, </t>
    </r>
    <r>
      <rPr>
        <sz val="11"/>
        <rFont val="Calibri"/>
        <family val="2"/>
        <charset val="238"/>
        <scheme val="minor"/>
      </rPr>
      <t>2021, roč. 13, č. 3, s. 0-0. ISSN: 2071-1050.</t>
    </r>
  </si>
  <si>
    <r>
      <t xml:space="preserve">BARTOŠ, L. – **DUŠEK, A. – BARTOŠOVÁ, J. – **PUTMAN, R. How to escape male infanticide: mechanisms for avoiding or terminating pregnancy in mammals. </t>
    </r>
    <r>
      <rPr>
        <i/>
        <sz val="11"/>
        <rFont val="Calibri"/>
        <family val="2"/>
        <charset val="238"/>
        <scheme val="minor"/>
      </rPr>
      <t xml:space="preserve">MAMMAL REVIEW, </t>
    </r>
    <r>
      <rPr>
        <sz val="11"/>
        <rFont val="Calibri"/>
        <family val="2"/>
        <charset val="238"/>
        <scheme val="minor"/>
      </rPr>
      <t>2021, roč. 51, č. 1, s. 143-153. ISSN: 0305-1838.</t>
    </r>
  </si>
  <si>
    <r>
      <t xml:space="preserve">KOUBA, M. – BARTOŠ, L. – BARTOŠOVÁ, J. – **HONGISTO, K. – **KORPIMÄKI, E. Long-term trends in the body condition of parents and offspring of Tengmalm’s owls under fluctuating food conditions and climate change. </t>
    </r>
    <r>
      <rPr>
        <i/>
        <sz val="11"/>
        <rFont val="Calibri"/>
        <family val="2"/>
        <charset val="238"/>
        <scheme val="minor"/>
      </rPr>
      <t xml:space="preserve">Scientific Reports, </t>
    </r>
    <r>
      <rPr>
        <sz val="11"/>
        <rFont val="Calibri"/>
        <family val="2"/>
        <charset val="238"/>
        <scheme val="minor"/>
      </rPr>
      <t>2021, roč. 11, č. 1, s. 0-0. ISSN: 2045-2322.</t>
    </r>
  </si>
  <si>
    <r>
      <t xml:space="preserve">MÁCA, O. – KOUBA, M. – **KORPIMÄKI, E. – **GONZÁLEZ-SOLÍS, D. Molecular Identification of Sarcocystis sp. (Apicomplexa, Sarcocystidae) in Offspring of Tengmalm's Owls, Aegolius funereus (Aves, Strigidae). </t>
    </r>
    <r>
      <rPr>
        <i/>
        <sz val="11"/>
        <rFont val="Calibri"/>
        <family val="2"/>
        <charset val="238"/>
        <scheme val="minor"/>
      </rPr>
      <t xml:space="preserve">Frontiers in Veterinary Sciences, </t>
    </r>
    <r>
      <rPr>
        <sz val="11"/>
        <rFont val="Calibri"/>
        <family val="2"/>
        <charset val="238"/>
        <scheme val="minor"/>
      </rPr>
      <t>2021, roč. 8, č. December 2021, s. 0-0. ISSN: 2297-1769.</t>
    </r>
  </si>
  <si>
    <t>KEZCH, KZR</t>
  </si>
  <si>
    <r>
      <t xml:space="preserve">BUŠINA, T. Reinforcement of declining little owl (Athene noctua) population: A peculiar case of post-release habitat selection and underground roosting. </t>
    </r>
    <r>
      <rPr>
        <i/>
        <sz val="11"/>
        <rFont val="Calibri"/>
        <family val="2"/>
        <charset val="238"/>
        <scheme val="minor"/>
      </rPr>
      <t xml:space="preserve">GLOBAL ECOLOGY AND CONSERVATION, </t>
    </r>
    <r>
      <rPr>
        <sz val="11"/>
        <rFont val="Calibri"/>
        <family val="2"/>
        <charset val="238"/>
        <scheme val="minor"/>
      </rPr>
      <t>2021, roč. 28, č. August 2021, s. 0-0. ISSN: 2351-9894 .</t>
    </r>
  </si>
  <si>
    <r>
      <t xml:space="preserve">MODRÁČKOVÁ, N. – ŠŤOVÍČEK, A. – **BURTSCHER, J. – BOLECHOVÁ, P. – KILLER, J. – **DOMIG, K. – NEUŽIL BUNEŠOVÁ, V. The bifidobacterial distribution in the microbiome of captive primates reflects parvorder and feed specialization of the host. </t>
    </r>
    <r>
      <rPr>
        <i/>
        <sz val="11"/>
        <rFont val="Calibri"/>
        <family val="2"/>
        <charset val="238"/>
        <scheme val="minor"/>
      </rPr>
      <t xml:space="preserve">Scientific Reports, </t>
    </r>
    <r>
      <rPr>
        <sz val="11"/>
        <rFont val="Calibri"/>
        <family val="2"/>
        <charset val="238"/>
        <scheme val="minor"/>
      </rPr>
      <t>2021, roč. 11, č. 1, s. 1-13. ISSN: 2045-2322.</t>
    </r>
  </si>
  <si>
    <r>
      <t xml:space="preserve">ČERNÁ, M. – **MILERSKI, M. – HOFMANNOVÁ, M. The effect of inbreeding on the growth ability of meat sheep breeds in the Czech Republic. </t>
    </r>
    <r>
      <rPr>
        <i/>
        <sz val="11"/>
        <rFont val="Calibri"/>
        <family val="2"/>
        <charset val="238"/>
        <scheme val="minor"/>
      </rPr>
      <t xml:space="preserve">Czech Journal of Animal Science, </t>
    </r>
    <r>
      <rPr>
        <sz val="11"/>
        <rFont val="Calibri"/>
        <family val="2"/>
        <charset val="238"/>
        <scheme val="minor"/>
      </rPr>
      <t>2021, roč. 66, č. 4, s. 122-128. ISSN: 1212-1819.</t>
    </r>
  </si>
  <si>
    <r>
      <t xml:space="preserve">**BUČKOVÁ, K. – **ŠÁROVÁ, R. – MORAVCSÍKOVÁ, Á. – ŠPINKA, M. The effect of pair housing on dairy calf health, performance, and behavior. </t>
    </r>
    <r>
      <rPr>
        <i/>
        <sz val="11"/>
        <rFont val="Calibri"/>
        <family val="2"/>
        <charset val="238"/>
        <scheme val="minor"/>
      </rPr>
      <t xml:space="preserve">Journal of Dairy Science, </t>
    </r>
    <r>
      <rPr>
        <sz val="11"/>
        <rFont val="Calibri"/>
        <family val="2"/>
        <charset val="238"/>
        <scheme val="minor"/>
      </rPr>
      <t>2021, roč. 104, č. 9, s. 10282-10290. ISSN: 0022-0302.</t>
    </r>
  </si>
  <si>
    <r>
      <t xml:space="preserve">**KASARDA, R. – **MORAVČÍKOVÁ, N. – **OLŠANSKÁ, B. – **MÉSZÁROS, G. – VOSTRÝ, L. – VOSTRÁ VYDROVÁ, H. – **LEHOCKÁ, K. – **PRIŠŤÁK, J. – **CANDRÁK, J. The evaluation of genomic diversity and selection signals in the autochthonous Slovak Spotted cattle. </t>
    </r>
    <r>
      <rPr>
        <i/>
        <sz val="11"/>
        <rFont val="Calibri"/>
        <family val="2"/>
        <charset val="238"/>
        <scheme val="minor"/>
      </rPr>
      <t xml:space="preserve">Czech Journal of Animal Science, </t>
    </r>
    <r>
      <rPr>
        <sz val="11"/>
        <rFont val="Calibri"/>
        <family val="2"/>
        <charset val="238"/>
        <scheme val="minor"/>
      </rPr>
      <t>2021, roč. 66, č. 7, s. 251-261. ISSN: 1212-1819.</t>
    </r>
  </si>
  <si>
    <r>
      <t xml:space="preserve">**RAULT, J. – **CAMERLINK, I. – **GOUMON, S. – **MUNDRY, R. – ŠPINKA, M. The Joint Log-Lift Task: A Social Foraging Paradigm. </t>
    </r>
    <r>
      <rPr>
        <i/>
        <sz val="11"/>
        <rFont val="Calibri"/>
        <family val="2"/>
        <charset val="238"/>
        <scheme val="minor"/>
      </rPr>
      <t xml:space="preserve">Frontiers in Veterinary Sciences, </t>
    </r>
    <r>
      <rPr>
        <sz val="11"/>
        <rFont val="Calibri"/>
        <family val="2"/>
        <charset val="238"/>
        <scheme val="minor"/>
      </rPr>
      <t>2021, roč. 8, č. OCT 11 2021, s. 0-0. ISSN: 2297-1769.</t>
    </r>
  </si>
  <si>
    <r>
      <t xml:space="preserve">HRADEC, M. – ILLMANN, G. – BARTOŠ, L. – BOLECHOVÁ, P. The transition from the female-like great calls to male calls during ontogeny in southern yellow-cheeked gibbon males (Nomascus gabriellae). </t>
    </r>
    <r>
      <rPr>
        <i/>
        <sz val="11"/>
        <rFont val="Calibri"/>
        <family val="2"/>
        <charset val="238"/>
        <scheme val="minor"/>
      </rPr>
      <t xml:space="preserve">Scientific Reports, </t>
    </r>
    <r>
      <rPr>
        <sz val="11"/>
        <rFont val="Calibri"/>
        <family val="2"/>
        <charset val="238"/>
        <scheme val="minor"/>
      </rPr>
      <t>2021, roč. 11, č. November 2021, s. 0-0. ISSN: 2045-2322.</t>
    </r>
  </si>
  <si>
    <r>
      <t xml:space="preserve">ADÁMKOVÁ, J. – BENEDIKTOVÁ, K. – SVOBODA, J. – BARTOŠ, L. – VYNIKALOVÁ, L. – NOVÁKOVÁ, P. – HART, V. – PAINTER, M. – BURDA, H. Turning preference in dogs: north attracts while south repels. </t>
    </r>
    <r>
      <rPr>
        <i/>
        <sz val="11"/>
        <rFont val="Calibri"/>
        <family val="2"/>
        <charset val="238"/>
        <scheme val="minor"/>
      </rPr>
      <t xml:space="preserve">PLoS One, </t>
    </r>
    <r>
      <rPr>
        <sz val="11"/>
        <rFont val="Calibri"/>
        <family val="2"/>
        <charset val="238"/>
        <scheme val="minor"/>
      </rPr>
      <t>2021, roč. 16, č. 1, s. 1-15. ISSN: 1932-6203.</t>
    </r>
  </si>
  <si>
    <r>
      <t xml:space="preserve">**RORVANG, M. – NIČOVÁ, K. – **SASSNER, H. – **NAWROTH, C. Horses' (Equus caballus) Ability to Solve Visible but Not Invisible Displacement Tasks Is Associated With Frustration Behavior and Heart Rate. </t>
    </r>
    <r>
      <rPr>
        <i/>
        <sz val="11"/>
        <rFont val="Calibri"/>
        <family val="2"/>
        <charset val="238"/>
        <scheme val="minor"/>
      </rPr>
      <t xml:space="preserve">Frontiers in Behavioral Neuroscience, </t>
    </r>
    <r>
      <rPr>
        <sz val="11"/>
        <rFont val="Calibri"/>
        <family val="2"/>
        <charset val="238"/>
        <scheme val="minor"/>
      </rPr>
      <t>2021, roč. 15, č. Dec 8 2021, s. 0-0. ISSN: 1662-5153.</t>
    </r>
  </si>
  <si>
    <r>
      <t xml:space="preserve">BUŠINA, T. – KOUBA, M. – **PASARIBU, N.  What is the reliability of visually based animal trade census outcomes? A case study involving the market monitoring of the Sumatran Laughingthrush Garrulax bicolor. </t>
    </r>
    <r>
      <rPr>
        <i/>
        <sz val="11"/>
        <rFont val="Calibri"/>
        <family val="2"/>
        <charset val="238"/>
        <scheme val="minor"/>
      </rPr>
      <t xml:space="preserve">Bird Conservation International, </t>
    </r>
    <r>
      <rPr>
        <sz val="11"/>
        <rFont val="Calibri"/>
        <family val="2"/>
        <charset val="238"/>
        <scheme val="minor"/>
      </rPr>
      <t>2021, roč.31 , č.2 , s. 1-11. ISSN: 0959-2709.</t>
    </r>
  </si>
  <si>
    <r>
      <t xml:space="preserve">**CAKIL, Z. – **GARLASCHÉ, G. – IAKOVENKO, N. – **DI CESARE, A. – **ECKERT, E. – **GUIDETTI, R. – **HAMDAN, L. – **JANKO, K. – **LUKASHANETS, D. – **REBECCHI, L. – **SCHIAPARELLI, S. – **SFORZI, T. – ŠTEFKOVÁ KAŠPAROVÁ, E. – **VELASCO-CASTILLÓN, A. – **WALSH, E. – **FONTANETO, D. Comparative phylogeography reveals consistently shallow genetic diversity in a mitochondrial marker in Antarctic bdelloid rotifers. </t>
    </r>
    <r>
      <rPr>
        <i/>
        <sz val="11"/>
        <rFont val="Calibri"/>
        <family val="2"/>
        <charset val="238"/>
        <scheme val="minor"/>
      </rPr>
      <t xml:space="preserve">Journal of Biogeography, </t>
    </r>
    <r>
      <rPr>
        <sz val="11"/>
        <rFont val="Calibri"/>
        <family val="2"/>
        <charset val="238"/>
        <scheme val="minor"/>
      </rPr>
      <t>2021, roč. 48, č. 7, s. 1797-1809. ISSN: 0305-0270.</t>
    </r>
  </si>
  <si>
    <t>KGŠ</t>
  </si>
  <si>
    <r>
      <t xml:space="preserve">ZADINOVÁ, K. – **STRATIL, A. – **VAN POUCKE, M. – **PEELMAN, L. – ČÍTEK, J. – OKROUHLÁ, M. – LEBEDOVÁ, N. – POKORNÁ, K. – ŠPRYSL, M. – STUPKA, R. EFFECT OF DIETARY SUPPLEMENTATION WITH DRIED TUBER OF JERUSALEM ARTICHOKE ON SKATOLE LEVEL IN BACKFAT AND CYP2E1 mRNA EXPRESSION IN LIVER OF BOARS. </t>
    </r>
    <r>
      <rPr>
        <i/>
        <sz val="11"/>
        <rFont val="Calibri"/>
        <family val="2"/>
        <charset val="238"/>
        <scheme val="minor"/>
      </rPr>
      <t xml:space="preserve">Annals of Animal Science, </t>
    </r>
    <r>
      <rPr>
        <sz val="11"/>
        <rFont val="Calibri"/>
        <family val="2"/>
        <charset val="238"/>
        <scheme val="minor"/>
      </rPr>
      <t>2021, roč. 21, č. 4, s. 1475-1489. ISSN: 2300-8733.</t>
    </r>
  </si>
  <si>
    <t>KGŠ, KCHHZ</t>
  </si>
  <si>
    <r>
      <t xml:space="preserve">KULJANISHVILI, T. – PATOKA, J. – BOHATÁ, L. – RYLKOVÁ, K. – **JAPOSHVILI, B. – KALOUS, L. Evaluation of the potential establishment of black-striped pipefish transferred by cultural drivers. </t>
    </r>
    <r>
      <rPr>
        <i/>
        <sz val="11"/>
        <rFont val="Calibri"/>
        <family val="2"/>
        <charset val="238"/>
        <scheme val="minor"/>
      </rPr>
      <t xml:space="preserve">Inland Waters, </t>
    </r>
    <r>
      <rPr>
        <sz val="11"/>
        <rFont val="Calibri"/>
        <family val="2"/>
        <charset val="238"/>
        <scheme val="minor"/>
      </rPr>
      <t>2021, roč. 11, č. 3, s. 278-285. ISSN: 2044-205X.</t>
    </r>
  </si>
  <si>
    <t>KGŠ, KZR</t>
  </si>
  <si>
    <r>
      <t xml:space="preserve">**JANKO, K. – **BARTOŠ, O. – **KOČÍ, J. – **ROSLEIN, J. – **JANKOVÁ DRDOVÁ, E. – **KOTUSZ, J. – **EISNER, J. – **MOKREJS, M. -  ŠTEFKOVÁ KAŠPAROVÁ, E. Genome Fractionation and Loss of Heterozygosity in Hybrids and Polyploids: Mechanisms, Consequences for Selection, and Link to Gene Function. </t>
    </r>
    <r>
      <rPr>
        <i/>
        <sz val="11"/>
        <rFont val="Calibri"/>
        <family val="2"/>
        <charset val="238"/>
        <scheme val="minor"/>
      </rPr>
      <t xml:space="preserve">MOLECULAR BIOLOGY AND EVOLUTION, </t>
    </r>
    <r>
      <rPr>
        <sz val="11"/>
        <rFont val="Calibri"/>
        <family val="2"/>
        <charset val="238"/>
        <scheme val="minor"/>
      </rPr>
      <t>2021, roč. 38, č. 12, s. 5255-5274. ISSN: 0737-4038.</t>
    </r>
  </si>
  <si>
    <r>
      <t xml:space="preserve">**BRZÁKOVÁ, M. – **BOŠKOVÁ, I. – VOSTRÝ, L. – **RYCHTÁŘOVÁ, J. – **BUCEK, P. Impact of COVID-19 on animal production in the Czech Republic. </t>
    </r>
    <r>
      <rPr>
        <i/>
        <sz val="11"/>
        <rFont val="Calibri"/>
        <family val="2"/>
        <charset val="238"/>
        <scheme val="minor"/>
      </rPr>
      <t xml:space="preserve">Animal Frontiers, </t>
    </r>
    <r>
      <rPr>
        <sz val="11"/>
        <rFont val="Calibri"/>
        <family val="2"/>
        <charset val="238"/>
        <scheme val="minor"/>
      </rPr>
      <t>2021, roč. 11, č. 1, s. 47-50. ISSN: 2160-6056.</t>
    </r>
  </si>
  <si>
    <t>Bez AIS</t>
  </si>
  <si>
    <r>
      <t xml:space="preserve">VAŠEK, J. – ČÍLOVÁ, D. – MELOUNOVÁ, M. – **SVOBODA, P. – **ZDEŇKOVÁ, K. – **ČERMÁKOVÁ, E. – **OVESNÁ, J. OpiumPlex is a novel microsatellite system for profiling opium poppy (Papaver somniferum L.). </t>
    </r>
    <r>
      <rPr>
        <i/>
        <sz val="11"/>
        <rFont val="Calibri"/>
        <family val="2"/>
        <charset val="238"/>
        <scheme val="minor"/>
      </rPr>
      <t xml:space="preserve">Scientific Reports, </t>
    </r>
    <r>
      <rPr>
        <sz val="11"/>
        <rFont val="Calibri"/>
        <family val="2"/>
        <charset val="238"/>
        <scheme val="minor"/>
      </rPr>
      <t>2021, roč. 11, č. 1, s. 0-0. ISSN: 2045-2322.</t>
    </r>
  </si>
  <si>
    <r>
      <t xml:space="preserve">LANKOVÁ, S. – VEJL, P. – MELOUNOVÁ, M. – ČÍLOVÁ, D. – VADLEJCH, J. – **MIKLISOVÁ, D. – JANKOVSKÁ, I. – LANGROVÁ, I. Setaria cervi (Filarioidea, Onchocercidae) undressing in ungulates: altered morphology of developmental stages, their molecular detection and complete sequence cox1 gene. </t>
    </r>
    <r>
      <rPr>
        <i/>
        <sz val="11"/>
        <rFont val="Calibri"/>
        <family val="2"/>
        <charset val="238"/>
        <scheme val="minor"/>
      </rPr>
      <t xml:space="preserve">PARASITOLOGY, </t>
    </r>
    <r>
      <rPr>
        <sz val="11"/>
        <rFont val="Calibri"/>
        <family val="2"/>
        <charset val="238"/>
        <scheme val="minor"/>
      </rPr>
      <t>2021, roč. 148, č. 5, s. 598-611. ISSN: 0031-1820.</t>
    </r>
  </si>
  <si>
    <r>
      <t xml:space="preserve">**KYSELOVÁ, J. – TICHÝ, L. – JOCHOVÁ, K. The role of molecular genetics in animal breeding: A minireview. </t>
    </r>
    <r>
      <rPr>
        <i/>
        <sz val="11"/>
        <rFont val="Calibri"/>
        <family val="2"/>
        <charset val="238"/>
        <scheme val="minor"/>
      </rPr>
      <t xml:space="preserve">Czech Journal of Animal Science, </t>
    </r>
    <r>
      <rPr>
        <sz val="11"/>
        <rFont val="Calibri"/>
        <family val="2"/>
        <charset val="238"/>
        <scheme val="minor"/>
      </rPr>
      <t>2021, roč. 66, č. 04, s. 107-111. ISSN: 1212-1819.</t>
    </r>
  </si>
  <si>
    <t>KGŠ, KMVD</t>
  </si>
  <si>
    <r>
      <t xml:space="preserve">JENČÍK, J. – HÖNIG, V. – OBERGRUBER, M. – HÁJEK, J. – **VRÁBLÍK, A. – **ČERNÝ, R. – **SCHLEHÖFER, D. – **HERINK, T. Advanced Biofuels Based on Fischer–Tropsch Synthesis for Applications in Diesel Engines. </t>
    </r>
    <r>
      <rPr>
        <i/>
        <sz val="11"/>
        <rFont val="Calibri"/>
        <family val="2"/>
        <charset val="238"/>
        <scheme val="minor"/>
      </rPr>
      <t xml:space="preserve">Materials, </t>
    </r>
    <r>
      <rPr>
        <sz val="11"/>
        <rFont val="Calibri"/>
        <family val="2"/>
        <charset val="238"/>
        <scheme val="minor"/>
      </rPr>
      <t>2021, roč. 14, č. 11, s. 1-17. ISSN: 1996-1944.</t>
    </r>
  </si>
  <si>
    <t>KCh</t>
  </si>
  <si>
    <r>
      <t xml:space="preserve">HÁJEK, J. – HÖNIG, V. – OBERGRUBER, M. – JENČÍK, J. – **VRÁBLÍK, A. – **ČERNÝ, R. – **PŠENIČKA, M. – **HERINK, T. Advanced Biofuels Based on Fischer–Tropsch Synthesis for Applications in Gasoline Engines. </t>
    </r>
    <r>
      <rPr>
        <i/>
        <sz val="11"/>
        <rFont val="Calibri"/>
        <family val="2"/>
        <charset val="238"/>
        <scheme val="minor"/>
      </rPr>
      <t xml:space="preserve">Materials, </t>
    </r>
    <r>
      <rPr>
        <sz val="11"/>
        <rFont val="Calibri"/>
        <family val="2"/>
        <charset val="238"/>
        <scheme val="minor"/>
      </rPr>
      <t>2021, roč. 14, č. 11, s. 1-13. ISSN: 1996-1944.</t>
    </r>
  </si>
  <si>
    <r>
      <t xml:space="preserve">PROCHÁZKA, P. – HÖNIG, V. – BOUČEK, J. – HÁJKOVÁ, K. – TRAKAL, L. – SOUKUPOVÁ, J. – ROUBÍK, H. Availability and Applicability of Wood and Crop Residues for the Production of Wood Composites. </t>
    </r>
    <r>
      <rPr>
        <i/>
        <sz val="11"/>
        <rFont val="Calibri"/>
        <family val="2"/>
        <charset val="238"/>
        <scheme val="minor"/>
      </rPr>
      <t xml:space="preserve">FORESTS, </t>
    </r>
    <r>
      <rPr>
        <sz val="11"/>
        <rFont val="Calibri"/>
        <family val="2"/>
        <charset val="238"/>
        <scheme val="minor"/>
      </rPr>
      <t>2021, roč. 12, č. 5, s. 1-15. ISSN: 1999-4907.</t>
    </r>
  </si>
  <si>
    <r>
      <t xml:space="preserve">PAZNOCHT, L. – BUREŠOVÁ, B. – KOTÍKOVÁ, Z. – **MARTINEK, P. Carotenoid content of extruded and puffed products made of colored-grain wheats. </t>
    </r>
    <r>
      <rPr>
        <i/>
        <sz val="11"/>
        <rFont val="Calibri"/>
        <family val="2"/>
        <charset val="238"/>
        <scheme val="minor"/>
      </rPr>
      <t xml:space="preserve">Food Chemistry, </t>
    </r>
    <r>
      <rPr>
        <sz val="11"/>
        <rFont val="Calibri"/>
        <family val="2"/>
        <charset val="238"/>
        <scheme val="minor"/>
      </rPr>
      <t>2021, roč. 340, č.mar , s. 0-0. ISSN: 0308-8146.</t>
    </r>
  </si>
  <si>
    <r>
      <t xml:space="preserve">TÁBORSKÝ, J. – SUS, J. – LACHMAN, J. – ŠEBKOVÁ, B. – **ADAMCOVÁ, A. – **ŠATÍNSKÝ, D. Dynamics of phloridzin and related compounds in four cultivars of apple trees during the vegetation period. </t>
    </r>
    <r>
      <rPr>
        <i/>
        <sz val="11"/>
        <rFont val="Calibri"/>
        <family val="2"/>
        <charset val="238"/>
        <scheme val="minor"/>
      </rPr>
      <t xml:space="preserve">Molecules, </t>
    </r>
    <r>
      <rPr>
        <sz val="11"/>
        <rFont val="Calibri"/>
        <family val="2"/>
        <charset val="238"/>
        <scheme val="minor"/>
      </rPr>
      <t>2021, roč. 26, č. 13, s. 1-11. ISSN: 1420-3049.</t>
    </r>
  </si>
  <si>
    <t>KCh, KZ</t>
  </si>
  <si>
    <r>
      <t xml:space="preserve">ŠULC, M. – KOTÍKOVÁ, Z. – PAZNOCHT, L. – LACHMAN, J. Changes in Carotenoid Profile during Potato (Solanum tuberosum L.) Tuber Maturation. </t>
    </r>
    <r>
      <rPr>
        <i/>
        <sz val="11"/>
        <rFont val="Calibri"/>
        <family val="2"/>
        <charset val="238"/>
        <scheme val="minor"/>
      </rPr>
      <t xml:space="preserve">AMERICAN JOURNAL OF POTATO RESEARCH, </t>
    </r>
    <r>
      <rPr>
        <sz val="11"/>
        <rFont val="Calibri"/>
        <family val="2"/>
        <charset val="238"/>
        <scheme val="minor"/>
      </rPr>
      <t>2021, roč. 98, č. 2, s. 85-92. ISSN: 1099-209X.</t>
    </r>
  </si>
  <si>
    <r>
      <t xml:space="preserve">BUREŠOVÁ, B. – PAZNOCHT, L. – KOTÍKOVÁ, Z. – GIAMPAGLIA, B. – **MARTINEK, P. – LACHMAN, J. Changes in carotenoids and tocols of colored-grain wheat during unleavened bread preparation. </t>
    </r>
    <r>
      <rPr>
        <i/>
        <sz val="11"/>
        <rFont val="Calibri"/>
        <family val="2"/>
        <charset val="238"/>
        <scheme val="minor"/>
      </rPr>
      <t xml:space="preserve">JOURNAL OF FOOD COMPOSITION AND ANALYSIS, </t>
    </r>
    <r>
      <rPr>
        <sz val="11"/>
        <rFont val="Calibri"/>
        <family val="2"/>
        <charset val="238"/>
        <scheme val="minor"/>
      </rPr>
      <t>2021, roč. 103, č. oct , s. 1-8. ISSN: 0889-1575.</t>
    </r>
  </si>
  <si>
    <r>
      <t xml:space="preserve">KRAUSOVÁ, I. – **MIZERA, J. – **RANDA, Z. – **CHVATIL, D. – **KRIST, P. Instrumental Photon Activation Analysis with Short Time Irradiation for Geochemical Research. </t>
    </r>
    <r>
      <rPr>
        <i/>
        <sz val="11"/>
        <rFont val="Calibri"/>
        <family val="2"/>
        <charset val="238"/>
        <scheme val="minor"/>
      </rPr>
      <t xml:space="preserve">MINERALS, </t>
    </r>
    <r>
      <rPr>
        <sz val="11"/>
        <rFont val="Calibri"/>
        <family val="2"/>
        <charset val="238"/>
        <scheme val="minor"/>
      </rPr>
      <t>2021, roč. 11, č. 6, s. 1-13. ISSN: 2075-163X.</t>
    </r>
  </si>
  <si>
    <r>
      <t xml:space="preserve">OBERGRUBER, M. – HÖNIG, V. – JENČÍK, J. – HÁJEK, J. – **SCHLEHÖFER, D. – **HERINK, T. Lignocellulosic Bioethanol and Biobutanol as a Biocomponent for Diesel Fuel. </t>
    </r>
    <r>
      <rPr>
        <i/>
        <sz val="11"/>
        <rFont val="Calibri"/>
        <family val="2"/>
        <charset val="238"/>
        <scheme val="minor"/>
      </rPr>
      <t xml:space="preserve">Materials, </t>
    </r>
    <r>
      <rPr>
        <sz val="11"/>
        <rFont val="Calibri"/>
        <family val="2"/>
        <charset val="238"/>
        <scheme val="minor"/>
      </rPr>
      <t>2021, roč. 14, č. 19, s. 1-20. ISSN: 1996-1944.</t>
    </r>
  </si>
  <si>
    <r>
      <t xml:space="preserve">**BORGOLTE, M. – **RIESTER, O. – KAČEROVÁ, T. – **RENTSCHLER, S. – **SCHMIDT, M. – **JACKSCH, S. – **EGERT, M. – **LAUFER, S. – **CSUK, R. – **DEIGNER, H. Methacryloyl-GlcNAc Derivatives Copolymerized with Dimethacrylamide as a Novel Antibacterial and Biocompatible Coating. </t>
    </r>
    <r>
      <rPr>
        <i/>
        <sz val="11"/>
        <rFont val="Calibri"/>
        <family val="2"/>
        <charset val="238"/>
        <scheme val="minor"/>
      </rPr>
      <t xml:space="preserve">Pharmaceutics, </t>
    </r>
    <r>
      <rPr>
        <sz val="11"/>
        <rFont val="Calibri"/>
        <family val="2"/>
        <charset val="238"/>
        <scheme val="minor"/>
      </rPr>
      <t>2021, roč. 13, č. 10, s. 1647-1671. ISSN: 1999-4923.</t>
    </r>
  </si>
  <si>
    <r>
      <t xml:space="preserve">OBERGRUBER, M. – HÖNIG, V. – PROCHÁZKA, P. – **KUČEROVÁ, V. – KOTEK, M. – BOUČEK, J. – MAŘÍK, J. Physicochemical Properties of Biobutanol as an Advanced Biofuel . </t>
    </r>
    <r>
      <rPr>
        <i/>
        <sz val="11"/>
        <rFont val="Calibri"/>
        <family val="2"/>
        <charset val="238"/>
        <scheme val="minor"/>
      </rPr>
      <t xml:space="preserve">Materials, </t>
    </r>
    <r>
      <rPr>
        <sz val="11"/>
        <rFont val="Calibri"/>
        <family val="2"/>
        <charset val="238"/>
        <scheme val="minor"/>
      </rPr>
      <t>2021, roč. 14, č. 4, s. 1-21. ISSN: 1996-1944.</t>
    </r>
  </si>
  <si>
    <r>
      <t xml:space="preserve">**CHRPOVÁ, J. – **MARTINEK, P. – ORSÁK, M. – LACHMAN, J. – **TRÁVNÍČKOVÁ, M. Potential Role and Involvement of Antioxidants and Other Secondary Metabolites of Wheat in the Infection Process and Resistance to Fusarium spp.. </t>
    </r>
    <r>
      <rPr>
        <i/>
        <sz val="11"/>
        <rFont val="Calibri"/>
        <family val="2"/>
        <charset val="238"/>
        <scheme val="minor"/>
      </rPr>
      <t xml:space="preserve">Agriculture-BASEL, </t>
    </r>
    <r>
      <rPr>
        <sz val="11"/>
        <rFont val="Calibri"/>
        <family val="2"/>
        <charset val="238"/>
        <scheme val="minor"/>
      </rPr>
      <t>2021, roč. 11, č. 11, s. 0-0. ISSN: 2077-0472.</t>
    </r>
  </si>
  <si>
    <r>
      <t xml:space="preserve">PODHORECKÁ, K. – **BORKOVÁ, M. – **ŠULC, M. – **SEYDLOVÁ, R. – **DRAGOUNOVÁ, H. – **ŠVEJCAROVÁ, M. – **PEROUTKOVÁ, J. – **ELICH, O. Somatic Cell Count in Goat Milk: An Indirect Quality Indicator. </t>
    </r>
    <r>
      <rPr>
        <i/>
        <sz val="11"/>
        <rFont val="Calibri"/>
        <family val="2"/>
        <charset val="238"/>
        <scheme val="minor"/>
      </rPr>
      <t xml:space="preserve">Foods, </t>
    </r>
    <r>
      <rPr>
        <sz val="11"/>
        <rFont val="Calibri"/>
        <family val="2"/>
        <charset val="238"/>
        <scheme val="minor"/>
      </rPr>
      <t>2021, roč. 10, č. 5, s. 1-11. ISSN: 2304-8158.</t>
    </r>
  </si>
  <si>
    <r>
      <t xml:space="preserve">FRAŇKOVÁ, A. – MAŇOUROVÁ, A. – KOTÍKOVÁ, Z. – VEJVODOVÁ, K. – DRÁBEK, O. – RILJÁKOVÁ, B. – FAMĚRA, O. – **NGULA, M. – **NDIYOI, M. – POLESNÝ, Z. – VERNER, V. – TAUCHEN, J. The Chemical Composition of Oils and Cakes of Ochna serrulata (Ochnaceae) and Other Underutilized Traditional Oil Trees from Western Zambia. </t>
    </r>
    <r>
      <rPr>
        <i/>
        <sz val="11"/>
        <rFont val="Calibri"/>
        <family val="2"/>
        <charset val="238"/>
        <scheme val="minor"/>
      </rPr>
      <t xml:space="preserve">Molecules, </t>
    </r>
    <r>
      <rPr>
        <sz val="11"/>
        <rFont val="Calibri"/>
        <family val="2"/>
        <charset val="238"/>
        <scheme val="minor"/>
      </rPr>
      <t>2021, roč. 26, č. 17, s. 1-14. ISSN: 1420-3049.</t>
    </r>
  </si>
  <si>
    <t>KCh, KKBP, KPOP</t>
  </si>
  <si>
    <r>
      <t xml:space="preserve">MENACHERRY, S. – KOČÁREK, M. – KAČEROVÁ, T. – KOTÍKOVÁ, Z. – KAČER, P. – KODEŠOVÁ, R. The impact of initial concentration of selected pharmaceuticals on their early stage of dissipation in soils. </t>
    </r>
    <r>
      <rPr>
        <i/>
        <sz val="11"/>
        <rFont val="Calibri"/>
        <family val="2"/>
        <charset val="238"/>
        <scheme val="minor"/>
      </rPr>
      <t xml:space="preserve">JOURNAL OF SOILS AND SEDIMENTS, </t>
    </r>
    <r>
      <rPr>
        <sz val="11"/>
        <rFont val="Calibri"/>
        <family val="2"/>
        <charset val="238"/>
        <scheme val="minor"/>
      </rPr>
      <t>2021, roč. 3, č. , s. 0-0. ISSN: 1439-0108.</t>
    </r>
  </si>
  <si>
    <t>KCh, KPOP</t>
  </si>
  <si>
    <r>
      <t xml:space="preserve">**PERROT, A. – **HYRŠL, J. – **BANDZUCH, J. – **WAŇOUSOVÁ, S. – HÁJEK, J. – JENČÍK, J. – **HERINK, T. Use of Dicyclopentadiene and Methyl Dicyclopentadiene for the Synthesis of Unsaturated Polyester Resins. </t>
    </r>
    <r>
      <rPr>
        <i/>
        <sz val="11"/>
        <rFont val="Calibri"/>
        <family val="2"/>
        <charset val="238"/>
        <scheme val="minor"/>
      </rPr>
      <t xml:space="preserve">POLYMERS, </t>
    </r>
    <r>
      <rPr>
        <sz val="11"/>
        <rFont val="Calibri"/>
        <family val="2"/>
        <charset val="238"/>
        <scheme val="minor"/>
      </rPr>
      <t>2021, roč. 13, č. 18, s. 1-14. ISSN: 2073-4360.</t>
    </r>
  </si>
  <si>
    <r>
      <t xml:space="preserve">ŠULC, M. – TOMÁŠKOVÁ, I. – KREJZKOVÁ, A. – SAMEK, M. – **DIUZHEVA, A. – HRADECKÝ, J. – PEŠKOVÁ, V. Trehalose determination in Norway spruce (Picea abies) roots. Analytics matters. </t>
    </r>
    <r>
      <rPr>
        <i/>
        <sz val="11"/>
        <rFont val="Calibri"/>
        <family val="2"/>
        <charset val="238"/>
        <scheme val="minor"/>
      </rPr>
      <t xml:space="preserve">MethodsX, </t>
    </r>
    <r>
      <rPr>
        <sz val="11"/>
        <rFont val="Calibri"/>
        <family val="2"/>
        <charset val="238"/>
        <scheme val="minor"/>
      </rPr>
      <t>2021, roč. 2021, č. 8, s. 1-6. ISSN: N.</t>
    </r>
  </si>
  <si>
    <r>
      <t xml:space="preserve">HÖNIG, V. – PROCHÁZKA, P. – OBERGRUBER, M. – ROUBÍK, H. Nutrient Effect on the Taste of Mineral Waters: Evidence from Europe. </t>
    </r>
    <r>
      <rPr>
        <i/>
        <sz val="11"/>
        <rFont val="Calibri"/>
        <family val="2"/>
        <charset val="238"/>
        <scheme val="minor"/>
      </rPr>
      <t xml:space="preserve">Foods, </t>
    </r>
    <r>
      <rPr>
        <sz val="11"/>
        <rFont val="Calibri"/>
        <family val="2"/>
        <charset val="238"/>
        <scheme val="minor"/>
      </rPr>
      <t>2020, roč. 9, č. 12, s. 1-13. ISSN: 2304-8158.</t>
    </r>
  </si>
  <si>
    <r>
      <t xml:space="preserve">TŮMOVÁ, E. – **VOLEK, Z. – CHODOVÁ, D. – **SKŘIVANOVÁ, V. – NĚMEČEK, T. – KETTA, M.  Effect of quantitative feed restriction on the performance, organ development and cecal activity of growing nutrias (Myocastor coypus). </t>
    </r>
    <r>
      <rPr>
        <i/>
        <sz val="11"/>
        <rFont val="Calibri"/>
        <family val="2"/>
        <charset val="238"/>
        <scheme val="minor"/>
      </rPr>
      <t xml:space="preserve">Animal Feed Science and Technology , </t>
    </r>
    <r>
      <rPr>
        <sz val="11"/>
        <rFont val="Calibri"/>
        <family val="2"/>
        <charset val="238"/>
        <scheme val="minor"/>
      </rPr>
      <t>2021, roč. 280, č. 10, s. 1-11. ISSN: 0377-8401.</t>
    </r>
  </si>
  <si>
    <t>KCHHZ</t>
  </si>
  <si>
    <r>
      <t xml:space="preserve">**SIDDIQUE, A. – **SHIRZAEI, S. – **SMITH, A. – VALENTA, J. – **GARNER, L. – **MOREY, A. Acceptability of Artificial Intelligence in Poultry Processing and Classification Efficiencies of Different Classification Models in the Categorisation of Breast Fillet Myopathies. </t>
    </r>
    <r>
      <rPr>
        <i/>
        <sz val="11"/>
        <rFont val="Calibri"/>
        <family val="2"/>
        <charset val="238"/>
        <scheme val="minor"/>
      </rPr>
      <t xml:space="preserve">Frontiers in Physiology, </t>
    </r>
    <r>
      <rPr>
        <sz val="11"/>
        <rFont val="Calibri"/>
        <family val="2"/>
        <charset val="238"/>
        <scheme val="minor"/>
      </rPr>
      <t>2021, roč. 12, č. Sep, s. 1-16. ISSN: 1664-042X.</t>
    </r>
  </si>
  <si>
    <r>
      <t xml:space="preserve">KETTA, M. – TŮMOVÁ, E. – STUPKA, R. – ČÍTEK, J. – CHODOVÁ, D. Adverse effects of cadmium on poultry and role of selenium against it: An updated review. </t>
    </r>
    <r>
      <rPr>
        <i/>
        <sz val="11"/>
        <rFont val="Calibri"/>
        <family val="2"/>
        <charset val="238"/>
        <scheme val="minor"/>
      </rPr>
      <t xml:space="preserve">Czech Journal of Animal Science, </t>
    </r>
    <r>
      <rPr>
        <sz val="11"/>
        <rFont val="Calibri"/>
        <family val="2"/>
        <charset val="238"/>
        <scheme val="minor"/>
      </rPr>
      <t>2021, roč. 66, č. 9, s. 339-348. ISSN: 1212-1819.</t>
    </r>
  </si>
  <si>
    <r>
      <t xml:space="preserve">CHODOVÁ, D. – TŮMOVÁ, E. – KETTA, M. – **SKŘIVANOVÁ, V. Breast meat quality in males and females of fast-, medium- and slow-growing chickens fed diets of 2 protein levels. </t>
    </r>
    <r>
      <rPr>
        <i/>
        <sz val="11"/>
        <rFont val="Calibri"/>
        <family val="2"/>
        <charset val="238"/>
        <scheme val="minor"/>
      </rPr>
      <t xml:space="preserve">Poultry Science, </t>
    </r>
    <r>
      <rPr>
        <sz val="11"/>
        <rFont val="Calibri"/>
        <family val="2"/>
        <charset val="238"/>
        <scheme val="minor"/>
      </rPr>
      <t>2021, roč. 100, č. 4, s. 1-9. ISSN: 0032-5791.</t>
    </r>
  </si>
  <si>
    <r>
      <t xml:space="preserve">BAHELKA, I. – **BUČKO, O. – **FLAK, P. Can Hydrolysable Tannins in Diet of Entire Male Pigs Affect Carcass, Pork Quality Traits, Amino and Fatty Acid Profiles, and Boar Taint, Skatole and Androstenone Levels?. </t>
    </r>
    <r>
      <rPr>
        <i/>
        <sz val="11"/>
        <rFont val="Calibri"/>
        <family val="2"/>
        <charset val="238"/>
        <scheme val="minor"/>
      </rPr>
      <t xml:space="preserve">Animals, </t>
    </r>
    <r>
      <rPr>
        <sz val="11"/>
        <rFont val="Calibri"/>
        <family val="2"/>
        <charset val="238"/>
        <scheme val="minor"/>
      </rPr>
      <t>2021, roč. 11, č. 3, s. 1-15. ISSN: 2076-2615.</t>
    </r>
  </si>
  <si>
    <r>
      <t xml:space="preserve">KRAUS, A. – ZITA, L. – KRUNT, O. – **HÄRTLOVÁ, H. – CHMELÍKOVÁ, E. Determination of selected biochemical parameters in blood serum and egg quality of Czech and Slovak native hens depending on the housing system and hen age. </t>
    </r>
    <r>
      <rPr>
        <i/>
        <sz val="11"/>
        <rFont val="Calibri"/>
        <family val="2"/>
        <charset val="238"/>
        <scheme val="minor"/>
      </rPr>
      <t xml:space="preserve">Poultry Science, </t>
    </r>
    <r>
      <rPr>
        <sz val="11"/>
        <rFont val="Calibri"/>
        <family val="2"/>
        <charset val="238"/>
        <scheme val="minor"/>
      </rPr>
      <t>2021, roč. 100, č. 2, s. 1142-1153. ISSN: 0032-5791.</t>
    </r>
  </si>
  <si>
    <t>KCHHZ, KVD</t>
  </si>
  <si>
    <r>
      <t xml:space="preserve">PTÁČEK, M. – KYRIÁNOVÁ, I. – NÁPRAVNÍKOVÁ, J. – DUCHÁČEK, J. – HUSÁK, T. – **CHAY-CANUL, A. – **ZARAGOZE-VERA, C. – **CRUZ-BACAB, L. – VADLEJCH, J. Do live weight, body condition score, back muscle or back-fat reserves create the suspicion of goats infected with Eimeria or Trichostrongylids?. </t>
    </r>
    <r>
      <rPr>
        <i/>
        <sz val="11"/>
        <rFont val="Calibri"/>
        <family val="2"/>
        <charset val="238"/>
        <scheme val="minor"/>
      </rPr>
      <t xml:space="preserve">Animals, </t>
    </r>
    <r>
      <rPr>
        <sz val="11"/>
        <rFont val="Calibri"/>
        <family val="2"/>
        <charset val="238"/>
        <scheme val="minor"/>
      </rPr>
      <t>2021, roč. 11, č. 12, s. 1-9. ISSN: 2076-2615.</t>
    </r>
  </si>
  <si>
    <t>KCHHZ, KZR</t>
  </si>
  <si>
    <r>
      <t xml:space="preserve">NEUMANN, C. – ČÍTEK, J. – JANOŠÍKOVÁ, M. – **DOLEŽALOVÁ, J. – STAROSTOVÁ, L. – STUPKA, R. Effects of horse age and the number of riders on equine competitive performance. </t>
    </r>
    <r>
      <rPr>
        <i/>
        <sz val="11"/>
        <rFont val="Calibri"/>
        <family val="2"/>
        <charset val="238"/>
        <scheme val="minor"/>
      </rPr>
      <t xml:space="preserve">Journal of Veterinary Behavior-Clinical Applications and Research, </t>
    </r>
    <r>
      <rPr>
        <sz val="11"/>
        <rFont val="Calibri"/>
        <family val="2"/>
        <charset val="238"/>
        <scheme val="minor"/>
      </rPr>
      <t>2021, roč. 41, č. jan-feb, s. 1-6. ISSN: 1558-7878.</t>
    </r>
  </si>
  <si>
    <r>
      <t xml:space="preserve">KRUNT, O. – ZITA, L. – KRAUS, A. – OKROUHLÁ, M. – CHODOVÁ, D. – STUPKA, R. Guinea fowl (Numida meleagris) eggs and free-range housing: a convenient alternative to laying hens' eggs in terms of food safety?. </t>
    </r>
    <r>
      <rPr>
        <i/>
        <sz val="11"/>
        <rFont val="Calibri"/>
        <family val="2"/>
        <charset val="238"/>
        <scheme val="minor"/>
      </rPr>
      <t xml:space="preserve">Poultry Science, </t>
    </r>
    <r>
      <rPr>
        <sz val="11"/>
        <rFont val="Calibri"/>
        <family val="2"/>
        <charset val="238"/>
        <scheme val="minor"/>
      </rPr>
      <t>2021, roč. 100, č. 4, s. 1-11. ISSN: 0032-5791.</t>
    </r>
  </si>
  <si>
    <r>
      <t xml:space="preserve">LEBEDOVÁ, N. – BUREŠ, D. – **NEEDHAM, T. – ČÍTEK, J. – **DLUBALOVÁ, Z. – STUPKA, R. – **BARTOŇ, L. Histochemical characterisation of high-value beef muscles from different breeds, and its relation to tenderness. </t>
    </r>
    <r>
      <rPr>
        <i/>
        <sz val="11"/>
        <rFont val="Calibri"/>
        <family val="2"/>
        <charset val="238"/>
        <scheme val="minor"/>
      </rPr>
      <t xml:space="preserve">Livestock Science, </t>
    </r>
    <r>
      <rPr>
        <sz val="11"/>
        <rFont val="Calibri"/>
        <family val="2"/>
        <charset val="238"/>
        <scheme val="minor"/>
      </rPr>
      <t>2021, roč. 247, č. may, s. 1-7. ISSN: 1871-1413.</t>
    </r>
  </si>
  <si>
    <t>KCHHZ, KKBP</t>
  </si>
  <si>
    <r>
      <t xml:space="preserve">KRUNT, O. – ZITA, L. – KRAUS, A. – VOLEK, Z. How can housing system affect growth and carcass traits, meat quality and muscle fiber characteristics in biceps femoris and mineral content of tibia and femur bones in growing rabbits?. </t>
    </r>
    <r>
      <rPr>
        <i/>
        <sz val="11"/>
        <rFont val="Calibri"/>
        <family val="2"/>
        <charset val="238"/>
        <scheme val="minor"/>
      </rPr>
      <t xml:space="preserve">Livestock Science, </t>
    </r>
    <r>
      <rPr>
        <sz val="11"/>
        <rFont val="Calibri"/>
        <family val="2"/>
        <charset val="238"/>
        <scheme val="minor"/>
      </rPr>
      <t>2021, roč. 249, č. jul, s. 1-8. ISSN: 1871-1413.</t>
    </r>
  </si>
  <si>
    <t>KCHHZ, KMVD</t>
  </si>
  <si>
    <r>
      <t xml:space="preserve">VRHEL, M. – DUCHÁČEK, J. – GAŠPARÍK, M. – VACEK, M. – CODL, R. – PYTLÍK, J. Milkability differences based on lactation peak and parity in Holstein cattle . </t>
    </r>
    <r>
      <rPr>
        <i/>
        <sz val="11"/>
        <rFont val="Calibri"/>
        <family val="2"/>
        <charset val="238"/>
        <scheme val="minor"/>
      </rPr>
      <t xml:space="preserve">Journal of Animal and Feed Sciences, </t>
    </r>
    <r>
      <rPr>
        <sz val="11"/>
        <rFont val="Calibri"/>
        <family val="2"/>
        <charset val="238"/>
        <scheme val="minor"/>
      </rPr>
      <t>2021, roč. 30, č. 3, s. 206-213. ISSN: 1230-1388.</t>
    </r>
  </si>
  <si>
    <r>
      <t xml:space="preserve">SAVVULIDI, F. – PTÁČEK, M. – MÁLKOVÁ, A. – **BERÁNEK, J. – STÁDNÍK, L. Optimizing the conventional method of sperm freezing in liquid nitrogen vapour for Wallachian sheep conservation program. </t>
    </r>
    <r>
      <rPr>
        <i/>
        <sz val="11"/>
        <rFont val="Calibri"/>
        <family val="2"/>
        <charset val="238"/>
        <scheme val="minor"/>
      </rPr>
      <t xml:space="preserve">Czech Journal of Animal Science, </t>
    </r>
    <r>
      <rPr>
        <sz val="11"/>
        <rFont val="Calibri"/>
        <family val="2"/>
        <charset val="238"/>
        <scheme val="minor"/>
      </rPr>
      <t>2021, roč. 66, č. 2, s. 55-64. ISSN: 1212-1819.</t>
    </r>
  </si>
  <si>
    <r>
      <t xml:space="preserve">**CHAY-CANUL, A. – PTÁČEK, M. – **MACÍAS-CRUZ, U. – **PERALTA-TORRES, J. – **OJEDA-ROBERTOS, N. – **LEON, R. – **GARCIA-HERRERA, R. Requirements of milk intake and intake of milk components for pre-weaning growth of Pelibuey lambs. </t>
    </r>
    <r>
      <rPr>
        <i/>
        <sz val="11"/>
        <rFont val="Calibri"/>
        <family val="2"/>
        <charset val="238"/>
        <scheme val="minor"/>
      </rPr>
      <t xml:space="preserve">Tropical Animal Health and Production, </t>
    </r>
    <r>
      <rPr>
        <sz val="11"/>
        <rFont val="Calibri"/>
        <family val="2"/>
        <charset val="238"/>
        <scheme val="minor"/>
      </rPr>
      <t>2021, roč. 53, č. 1, s. 1-5. ISSN: 0049-4747.</t>
    </r>
  </si>
  <si>
    <r>
      <t xml:space="preserve">TŮMOVÁ, E. – CHODOVÁ, D. – SKŘIVANOVÁ, E. – LALOUČKOVÁ, K. – ŠUBRTOVÁ SALMONOVÁ, H. – KETTA, M. – **MACHANDER, V. – **ELISA, C. Research note: The effects of genotype, sex, and feeding regime on performance, carcass characteristic, and microbiota in chickens. </t>
    </r>
    <r>
      <rPr>
        <i/>
        <sz val="11"/>
        <rFont val="Calibri"/>
        <family val="2"/>
        <charset val="238"/>
        <scheme val="minor"/>
      </rPr>
      <t xml:space="preserve">Poultry Science, </t>
    </r>
    <r>
      <rPr>
        <sz val="11"/>
        <rFont val="Calibri"/>
        <family val="2"/>
        <charset val="238"/>
        <scheme val="minor"/>
      </rPr>
      <t>2021, roč. 100, č. 2, s. 760-764. ISSN: 0032-5791.</t>
    </r>
  </si>
  <si>
    <r>
      <t xml:space="preserve">DUCHÁČEK, J. – GAŠPARÍK, M. – PTÁČEK, M. – STÁDNÍK, L. Screening of backfat thickness and musculus longissimus lumborum et thoracis depth of Aberdeen Angus cattle in Czech conditions. </t>
    </r>
    <r>
      <rPr>
        <i/>
        <sz val="11"/>
        <rFont val="Calibri"/>
        <family val="2"/>
        <charset val="238"/>
        <scheme val="minor"/>
      </rPr>
      <t xml:space="preserve">Czech Journal of Animal Science, </t>
    </r>
    <r>
      <rPr>
        <sz val="11"/>
        <rFont val="Calibri"/>
        <family val="2"/>
        <charset val="238"/>
        <scheme val="minor"/>
      </rPr>
      <t>2021, roč. 66, č. 5, s. 137-148. ISSN: 1212-1819.</t>
    </r>
  </si>
  <si>
    <r>
      <t xml:space="preserve">MÁLKOVÁ, A. – PTÁČEK, M. – **CHAY-CANUL, A. – STÁDNÍK, L. Statistical models for estimating lamb birth weight using body measurements. </t>
    </r>
    <r>
      <rPr>
        <i/>
        <sz val="11"/>
        <rFont val="Calibri"/>
        <family val="2"/>
        <charset val="238"/>
        <scheme val="minor"/>
      </rPr>
      <t xml:space="preserve">Italian Journal of Animal Science, </t>
    </r>
    <r>
      <rPr>
        <sz val="11"/>
        <rFont val="Calibri"/>
        <family val="2"/>
        <charset val="238"/>
        <scheme val="minor"/>
      </rPr>
      <t>2021, roč. 20, č. 1, s. 1063-1068. ISSN: 1594-4077.</t>
    </r>
  </si>
  <si>
    <r>
      <t xml:space="preserve">SVOBODOVÁ, J. – **KREISINGER, J. – GVOŽDÍKOVÁ JAVŮRKOVÁ, V. Temperature-induced changes in egg white antimicrobial concentrations during pre-incubation do not influence bacterial trans-shell penetration but do affect hatchling phenotype in Mallards. </t>
    </r>
    <r>
      <rPr>
        <i/>
        <sz val="11"/>
        <rFont val="Calibri"/>
        <family val="2"/>
        <charset val="238"/>
        <scheme val="minor"/>
      </rPr>
      <t xml:space="preserve">PeerJ, </t>
    </r>
    <r>
      <rPr>
        <sz val="11"/>
        <rFont val="Calibri"/>
        <family val="2"/>
        <charset val="238"/>
        <scheme val="minor"/>
      </rPr>
      <t>2021, roč. 9, č. nov, s. 1-23. ISSN: 2167-8359.</t>
    </r>
  </si>
  <si>
    <r>
      <t xml:space="preserve">TŮMOVÁ, E. – CHODOVÁ, D. – **VOLEK, Z. – KETTA, M. The effect of feed restriction, sex and age on the carcass composition and meat quality of nutrias (Myocastor coypus). </t>
    </r>
    <r>
      <rPr>
        <i/>
        <sz val="11"/>
        <rFont val="Calibri"/>
        <family val="2"/>
        <charset val="238"/>
        <scheme val="minor"/>
      </rPr>
      <t xml:space="preserve">Meat Science, </t>
    </r>
    <r>
      <rPr>
        <sz val="11"/>
        <rFont val="Calibri"/>
        <family val="2"/>
        <charset val="238"/>
        <scheme val="minor"/>
      </rPr>
      <t>2021, roč. 182, č. 12, s. 1-6. ISSN: 0309-1740.</t>
    </r>
  </si>
  <si>
    <r>
      <t xml:space="preserve">VOLEK, Z. – **ADÁMKOVÁ, A. – ZITA, L. – **ADÁMEK, M. – PLACHÝ, V. – **MLČEK, J. – MAROUNEK, M. The effects of the dietary replacement of soybean meal with yellow mealworm larvae (Tenebrio molitor) on the growth, nutrient digestibility and nitrogen output of fattening rabbits. </t>
    </r>
    <r>
      <rPr>
        <i/>
        <sz val="11"/>
        <rFont val="Calibri"/>
        <family val="2"/>
        <charset val="238"/>
        <scheme val="minor"/>
      </rPr>
      <t xml:space="preserve">Animal Feed Science and Technology , </t>
    </r>
    <r>
      <rPr>
        <sz val="11"/>
        <rFont val="Calibri"/>
        <family val="2"/>
        <charset val="238"/>
        <scheme val="minor"/>
      </rPr>
      <t>2021, roč. 280, č. oct, s. 1-6. ISSN: 0377-8401.</t>
    </r>
  </si>
  <si>
    <r>
      <t xml:space="preserve">BAHELKA, I. – STUPKA, R. – ČÍTEK, J. – ŠPRYSL, M. The impact of bisphenols on reproductive system and on offspring in pigs – A review 2011–2020. </t>
    </r>
    <r>
      <rPr>
        <i/>
        <sz val="11"/>
        <rFont val="Calibri"/>
        <family val="2"/>
        <charset val="238"/>
        <scheme val="minor"/>
      </rPr>
      <t xml:space="preserve">Chemosphere, </t>
    </r>
    <r>
      <rPr>
        <sz val="11"/>
        <rFont val="Calibri"/>
        <family val="2"/>
        <charset val="238"/>
        <scheme val="minor"/>
      </rPr>
      <t>2021, roč. 263, č. jan, s. 1-9. ISSN: 0045-6535.</t>
    </r>
  </si>
  <si>
    <r>
      <t xml:space="preserve">CHODOVÁ, D. – TŮMOVÁ, E. – KETTA, M. The response of fast-, medium- and slow-growing chickens to a low protein diet. </t>
    </r>
    <r>
      <rPr>
        <i/>
        <sz val="11"/>
        <rFont val="Calibri"/>
        <family val="2"/>
        <charset val="238"/>
        <scheme val="minor"/>
      </rPr>
      <t xml:space="preserve">Czech Journal of Animal Science, </t>
    </r>
    <r>
      <rPr>
        <sz val="11"/>
        <rFont val="Calibri"/>
        <family val="2"/>
        <charset val="238"/>
        <scheme val="minor"/>
      </rPr>
      <t>2021, roč. 66, č. 3, s. 97-105. ISSN: 1212-1819.</t>
    </r>
  </si>
  <si>
    <r>
      <t xml:space="preserve">KRAUS, A. – ZITA, L. – KRUNT, O. – CHODOVÁ, D. – OKROUHLÁ, M. – **KRAWCZYK, J. Do the differences in egg contamination, penetration, and resistance against microorganisms among the hen genotypes exist. </t>
    </r>
    <r>
      <rPr>
        <i/>
        <sz val="11"/>
        <rFont val="Calibri"/>
        <family val="2"/>
        <charset val="238"/>
        <scheme val="minor"/>
      </rPr>
      <t xml:space="preserve">Annals of Animal Science, </t>
    </r>
    <r>
      <rPr>
        <sz val="11"/>
        <rFont val="Calibri"/>
        <family val="2"/>
        <charset val="238"/>
        <scheme val="minor"/>
      </rPr>
      <t>2021, roč. , č. sep, s. 1-35. ISSN: 1642-3402.</t>
    </r>
  </si>
  <si>
    <r>
      <t xml:space="preserve">**TOMASEVIC, I. – BAHELKA, I. – ČÍTEK, J. – **CANDEK-POTOKAR, M. – **DJEKIC, I. – **GETYA, A. – **GUERRERO, L. – **IVANOVA, S. – **KUSEC, G. – **NAKOV, D. – **SOLOWIEJ, B. – **STOICA, M. – **SZABO, C. – **TUDOREANU, L. – **WEILER, U. – **FONT-I-FURNOLS, M. Attitudes and beliefs of Eastern European consumers towards animal welfare. </t>
    </r>
    <r>
      <rPr>
        <i/>
        <sz val="11"/>
        <rFont val="Calibri"/>
        <family val="2"/>
        <charset val="238"/>
        <scheme val="minor"/>
      </rPr>
      <t xml:space="preserve">Animals, </t>
    </r>
    <r>
      <rPr>
        <sz val="11"/>
        <rFont val="Calibri"/>
        <family val="2"/>
        <charset val="238"/>
        <scheme val="minor"/>
      </rPr>
      <t>2020, roč. 10, č. 7, s. 1-17. ISSN: 2076-2615.</t>
    </r>
  </si>
  <si>
    <r>
      <t xml:space="preserve">KETTA, M. – TŮMOVÁ, E. – **ENGLMAIEROVÁ, M. – CHODOVÁ, D. Combined Effect of Genotype, Housing System, and Calcium on Performance and Eggshell Quality of Laying Hens. </t>
    </r>
    <r>
      <rPr>
        <i/>
        <sz val="11"/>
        <rFont val="Calibri"/>
        <family val="2"/>
        <charset val="238"/>
        <scheme val="minor"/>
      </rPr>
      <t xml:space="preserve">Animals, </t>
    </r>
    <r>
      <rPr>
        <sz val="11"/>
        <rFont val="Calibri"/>
        <family val="2"/>
        <charset val="238"/>
        <scheme val="minor"/>
      </rPr>
      <t>2020, roč. 10, č. 11, s. 1-12. ISSN: 2076-2615.</t>
    </r>
  </si>
  <si>
    <r>
      <t xml:space="preserve">**ALUWÉ, M. – **HEYRMAN, E. – **ALMEIDA, J. – **BABOL, J. – **BATTACONE, G. – ČÍTEK, J. – **FURNOLS, M. – **GETYA, A. – **KAROLYI, D. – **KOSTYRA, E. – **KRESS, K. – **KUŠEC, G. – **MÖRLEIN, D. – **SEMENOVA, A. – **ŠKRLEP, M. – **STOYANCHEV, T. – **TOMAŠEVI´C, I. – **TUDOREANU, L. – **SON, M. – **ZAKOWSKA-BIEMANS, S. – **ZAMARATSKAIA, G. – **BROEKE, A. – **EGEA, M. Exploratory Survey on European Consumer and Stakeholder Attitudes towards Alternatives for Surgical Castration of Piglets. </t>
    </r>
    <r>
      <rPr>
        <i/>
        <sz val="11"/>
        <rFont val="Calibri"/>
        <family val="2"/>
        <charset val="238"/>
        <scheme val="minor"/>
      </rPr>
      <t xml:space="preserve">Animals, </t>
    </r>
    <r>
      <rPr>
        <sz val="11"/>
        <rFont val="Calibri"/>
        <family val="2"/>
        <charset val="238"/>
        <scheme val="minor"/>
      </rPr>
      <t>2020, roč. 10, č. 10, s. 1-25. ISSN: 2076-2615.</t>
    </r>
  </si>
  <si>
    <r>
      <t xml:space="preserve">DUCHÁČEK, J. – STÁDNÍK, L. – PTÁČEK, M. – **BERAN, J. – OKROUHLÁ, M. – GAŠPARÍK, M. Negative Energy Balance Influences Nutritional Quality of Milk from Czech Fleckvieh Cows due Changes in Proportion of Fatty Acids. </t>
    </r>
    <r>
      <rPr>
        <i/>
        <sz val="11"/>
        <rFont val="Calibri"/>
        <family val="2"/>
        <charset val="238"/>
        <scheme val="minor"/>
      </rPr>
      <t xml:space="preserve">Animals, </t>
    </r>
    <r>
      <rPr>
        <sz val="11"/>
        <rFont val="Calibri"/>
        <family val="2"/>
        <charset val="238"/>
        <scheme val="minor"/>
      </rPr>
      <t>2020, roč. 10, č. 4, s. 1-11. ISSN: 2076-2615.</t>
    </r>
  </si>
  <si>
    <r>
      <t xml:space="preserve">OKROUHLÁ, M. – ČÍTEK, J. – ŠVEJSTIL, R. – ZADINOVÁ, K. – POKORNÁ, K. – URBANOVÁ, D. – STUPKA, R. The Effect of Dietary Helianthus tuberosus L. on the Populations of Pig Faecal Bacteria and the Prevalence of Skatole. </t>
    </r>
    <r>
      <rPr>
        <i/>
        <sz val="11"/>
        <rFont val="Calibri"/>
        <family val="2"/>
        <charset val="238"/>
        <scheme val="minor"/>
      </rPr>
      <t xml:space="preserve">Animals, </t>
    </r>
    <r>
      <rPr>
        <sz val="11"/>
        <rFont val="Calibri"/>
        <family val="2"/>
        <charset val="238"/>
        <scheme val="minor"/>
      </rPr>
      <t>2020, roč. 10, č. 4, s. 1-9. ISSN: 2076-2615.</t>
    </r>
  </si>
  <si>
    <r>
      <t xml:space="preserve">MASCELLANI, A. – **HOCA, G. – **BABISZ, M. – **KRSKA, P. – KLOUČEK, P. – HAVLÍK, J. 1H NMR chemometric models for classification of Czech wine type and variety. </t>
    </r>
    <r>
      <rPr>
        <i/>
        <sz val="11"/>
        <rFont val="Calibri"/>
        <family val="2"/>
        <charset val="238"/>
        <scheme val="minor"/>
      </rPr>
      <t xml:space="preserve">Food Chemistry, </t>
    </r>
    <r>
      <rPr>
        <sz val="11"/>
        <rFont val="Calibri"/>
        <family val="2"/>
        <charset val="238"/>
        <scheme val="minor"/>
      </rPr>
      <t>2021, roč. 339, č. 0, s. 0-0. ISSN: 0308-8146.</t>
    </r>
  </si>
  <si>
    <t>KKBP</t>
  </si>
  <si>
    <r>
      <t xml:space="preserve">**HLEBOVA, M. – **HLEBA, L. – **MEDO, J. – **UZSAKOVA, V. – KLOUČEK, P. – BOŽIK, M. – **HASCIK, P. – **CUBON, J. Antifungal and Antitoxigenic Effects of Selected Essential Oils in Vapors on Green Coffee Beans with Impact on Consumer Acceptability . </t>
    </r>
    <r>
      <rPr>
        <i/>
        <sz val="11"/>
        <rFont val="Calibri"/>
        <family val="2"/>
        <charset val="238"/>
        <scheme val="minor"/>
      </rPr>
      <t xml:space="preserve">Foods, </t>
    </r>
    <r>
      <rPr>
        <sz val="11"/>
        <rFont val="Calibri"/>
        <family val="2"/>
        <charset val="238"/>
        <scheme val="minor"/>
      </rPr>
      <t>2021, roč. 10, č. 12, s. 0-0. ISSN: 2304-8158.</t>
    </r>
  </si>
  <si>
    <r>
      <t xml:space="preserve">**HLEBOVA, M. – **HLEBA, L. – **MEDO, J. – **KOVACIK, A. – **CUBON, J. – **CHAROUSOVA, I. – **UZSAKOVA, V. – BOŽIK, M. – KLOUČEK, P. Antifungal and synergistic activities of some selected essential oils on the growth of significant indoor fungi of the genus Aspergillus. </t>
    </r>
    <r>
      <rPr>
        <i/>
        <sz val="11"/>
        <rFont val="Calibri"/>
        <family val="2"/>
        <charset val="238"/>
        <scheme val="minor"/>
      </rPr>
      <t xml:space="preserve">JOURNAL OF ENVIRONMENTAL SCIENCE AND HEALTH PART A-TOXIC/HAZARDOUS SUBSTANCES &amp; ENVIRONMENTAL ENGINEERING, </t>
    </r>
    <r>
      <rPr>
        <sz val="11"/>
        <rFont val="Calibri"/>
        <family val="2"/>
        <charset val="238"/>
        <scheme val="minor"/>
      </rPr>
      <t>2021, roč. 56, č. 12, s. 1335-1346. ISSN: 1093-4529.</t>
    </r>
  </si>
  <si>
    <r>
      <t xml:space="preserve">**MOLČANOVÁ, L. – **KAUEROVÁ, T. – **DALLACQUA, S. – MARŠÍK, P. – **KOLLÁR, P. – **ŠMEJKAL, K. Antiproliferative and Cytotoxic Activities of C-Geranylated Flavonoids from Paulownia tomentosa Steud. Fruit. </t>
    </r>
    <r>
      <rPr>
        <i/>
        <sz val="11"/>
        <rFont val="Calibri"/>
        <family val="2"/>
        <charset val="238"/>
        <scheme val="minor"/>
      </rPr>
      <t xml:space="preserve">BIOORGANIC CHEMISTRY, </t>
    </r>
    <r>
      <rPr>
        <sz val="11"/>
        <rFont val="Calibri"/>
        <family val="2"/>
        <charset val="238"/>
        <scheme val="minor"/>
      </rPr>
      <t>2021, roč. 111, č. June, s. 0-0. ISSN: 0045-2068.</t>
    </r>
  </si>
  <si>
    <r>
      <t xml:space="preserve">HOUDKOVÁ, M. – URBANOVÁ, K. – DOSKOČIL, I. – **SOON, J. – **FOLIGA, T. – NOVÝ, P. – KOKOŠKA, L. Anti-staphylococcal activity, cytotoxicity, and chemical composition of hexane extracts from arils and seeds of two Samoan Myristica spp. </t>
    </r>
    <r>
      <rPr>
        <i/>
        <sz val="11"/>
        <rFont val="Calibri"/>
        <family val="2"/>
        <charset val="238"/>
        <scheme val="minor"/>
      </rPr>
      <t xml:space="preserve">South African Journal of Botany, </t>
    </r>
    <r>
      <rPr>
        <sz val="11"/>
        <rFont val="Calibri"/>
        <family val="2"/>
        <charset val="238"/>
        <scheme val="minor"/>
      </rPr>
      <t>2021, roč. 139, č. jul, s. 1-5. ISSN: 0254-6299.</t>
    </r>
  </si>
  <si>
    <t>KKBP, KMVD</t>
  </si>
  <si>
    <r>
      <t xml:space="preserve">**MULLEROVA, M. – **MACIEL, D. – **NUNES, N. – **WROBEL, D. – **STORIK, M. – **STASTNA CERVENKOVA, L. – **KRUPKOVA, A. – **CURINOVA, P. – **NOVAKOVA, K. – BOŽIK, M. – **MALY, M. – **MALY, J. – **STRASAK, T. Carbosilane Glycodendrimers for Anticancer Drug Delivery: Synthetic Route, Characterization, and Biological Effect of Glycodendrimer-Doxorubicin Complexes. </t>
    </r>
    <r>
      <rPr>
        <i/>
        <sz val="11"/>
        <rFont val="Calibri"/>
        <family val="2"/>
        <charset val="238"/>
        <scheme val="minor"/>
      </rPr>
      <t xml:space="preserve">BIOMACROMOLECULES, </t>
    </r>
    <r>
      <rPr>
        <sz val="11"/>
        <rFont val="Calibri"/>
        <family val="2"/>
        <charset val="238"/>
        <scheme val="minor"/>
      </rPr>
      <t>2021, roč. 1, č. 23, s. 276-290. ISSN: 1525-7797.</t>
    </r>
  </si>
  <si>
    <r>
      <t xml:space="preserve">RYSOVÁ, L. – LEGAROVÁ, V. – PACÁKOVÁ, Z. – **HANUŠ, O. – **NĚMEČKOVÁ, I. – **KLIMEŠOVÁ, M. – HAVLÍK, J. Detection of bovine milk adulteration in caprine milk with N-acetyl carbohydrate biomarkers by using 1H nuclear magnetic resonance spectroscopy. </t>
    </r>
    <r>
      <rPr>
        <i/>
        <sz val="11"/>
        <rFont val="Calibri"/>
        <family val="2"/>
        <charset val="238"/>
        <scheme val="minor"/>
      </rPr>
      <t xml:space="preserve">Journal of Dairy Science, </t>
    </r>
    <r>
      <rPr>
        <sz val="11"/>
        <rFont val="Calibri"/>
        <family val="2"/>
        <charset val="238"/>
        <scheme val="minor"/>
      </rPr>
      <t>2021, roč. 104, č. 9, s. 9583-9595. ISSN: 0022-0302.</t>
    </r>
  </si>
  <si>
    <r>
      <t xml:space="preserve">**MRAVČÁKOVÁ, D. – **SOBCZAK-FILIPIAK, M. – **VÁRADYOVÁ, Z. – **KUCKOVÁ, K. – **ČOBANOVÁ, K. – MARŠÍK, P. – TAUCHEN, J. – VADLEJCH, J. – **MICKIEWICZ, M. – **KABA, J. – **VÁRADY, M. Effect of Artemisia absinthium and Malva sylvestris on Antioxidant Parameters and Abomasal Histopathology in Lambs Experimentally Infected with Haemonchus contortus. </t>
    </r>
    <r>
      <rPr>
        <i/>
        <sz val="11"/>
        <rFont val="Calibri"/>
        <family val="2"/>
        <charset val="238"/>
        <scheme val="minor"/>
      </rPr>
      <t xml:space="preserve">Animals, </t>
    </r>
    <r>
      <rPr>
        <sz val="11"/>
        <rFont val="Calibri"/>
        <family val="2"/>
        <charset val="238"/>
        <scheme val="minor"/>
      </rPr>
      <t>2021, roč. 11, č. 2, s. 1-13. ISSN: 2076-2615.</t>
    </r>
  </si>
  <si>
    <t>KKBP, KZR</t>
  </si>
  <si>
    <r>
      <t xml:space="preserve">VESELÝ, O. – **BALDOVSKA, S. – **KOLESAROVA, A. Enhancing Bioavailability of Nutraceutically Used Resveratrol and Other Stilbenoids. </t>
    </r>
    <r>
      <rPr>
        <i/>
        <sz val="11"/>
        <rFont val="Calibri"/>
        <family val="2"/>
        <charset val="238"/>
        <scheme val="minor"/>
      </rPr>
      <t xml:space="preserve">Nutrients, </t>
    </r>
    <r>
      <rPr>
        <sz val="11"/>
        <rFont val="Calibri"/>
        <family val="2"/>
        <charset val="238"/>
        <scheme val="minor"/>
      </rPr>
      <t>2021, roč. 13, č. 9, s. 1-15. ISSN: 2072-6643.</t>
    </r>
  </si>
  <si>
    <r>
      <t xml:space="preserve">KOUŘIMSKÁ, L. – POKHREL, K. – BOŽIK, M. – KHALILI TILAMI, S. – **HORČIČKA, D. Fat content and fatty acid profiles of recently registered varieties of naked and hulled oats with and without husks. </t>
    </r>
    <r>
      <rPr>
        <i/>
        <sz val="11"/>
        <rFont val="Calibri"/>
        <family val="2"/>
        <charset val="238"/>
        <scheme val="minor"/>
      </rPr>
      <t xml:space="preserve">JOURNAL OF CEREAL SCIENCE, </t>
    </r>
    <r>
      <rPr>
        <sz val="11"/>
        <rFont val="Calibri"/>
        <family val="2"/>
        <charset val="238"/>
        <scheme val="minor"/>
      </rPr>
      <t>2021, roč. 99, č. may, s. 0-0. ISSN: 0733-5210.</t>
    </r>
  </si>
  <si>
    <r>
      <t xml:space="preserve">LALOUČKOVÁ, K. – SKŘIVANOVÁ, E. – RONDEVALDOVÁ, J. – FRAŇKOVÁ, A. – SOUKUP, J. – KOKOŠKA, L. In vitro antagonistic inhibitory effects of palm seed crude oils and their main constituent, lauric acid, with oxacillin in Staphylococcus aureus. </t>
    </r>
    <r>
      <rPr>
        <i/>
        <sz val="11"/>
        <rFont val="Calibri"/>
        <family val="2"/>
        <charset val="238"/>
        <scheme val="minor"/>
      </rPr>
      <t xml:space="preserve">Scientific Reports, </t>
    </r>
    <r>
      <rPr>
        <sz val="11"/>
        <rFont val="Calibri"/>
        <family val="2"/>
        <charset val="238"/>
        <scheme val="minor"/>
      </rPr>
      <t>2021, roč. 11, č. 1, s. 0-0. ISSN: 2045-2322.</t>
    </r>
  </si>
  <si>
    <r>
      <t xml:space="preserve">FRAŇKOVÁ, A. – **VISTEJNOVA, L. – **MERINAS-AMO, T. – **LEHECKOVA, Z. – DOSKOČIL, I. – **WONG SOON, J. – KUDERA, T. – **LAUPUA, F. – **ALONSO-MORAGA, A. – KOKOŠKA, L. In vitro antibacterial activity of extracts from Samoan medicinal plants and their effect on proliferation and migration of human fibroblasts. </t>
    </r>
    <r>
      <rPr>
        <i/>
        <sz val="11"/>
        <rFont val="Calibri"/>
        <family val="2"/>
        <charset val="238"/>
        <scheme val="minor"/>
      </rPr>
      <t xml:space="preserve">Journal Of Ethnopharmacology, </t>
    </r>
    <r>
      <rPr>
        <sz val="11"/>
        <rFont val="Calibri"/>
        <family val="2"/>
        <charset val="238"/>
        <scheme val="minor"/>
      </rPr>
      <t>2021, roč. 264, č. jan, s. 1-12. ISSN: 0378-8741.</t>
    </r>
  </si>
  <si>
    <r>
      <t xml:space="preserve">LALOUČKOVÁ, K. – MALÁ, L. – MARŠÍK, P. – SKŘIVANOVÁ, E. In Vitro Antibacterial Effect of the Methanolic Extract of the Korean Soybean Fermented Product Doenjang against Staphylococcus aureus. </t>
    </r>
    <r>
      <rPr>
        <i/>
        <sz val="11"/>
        <rFont val="Calibri"/>
        <family val="2"/>
        <charset val="238"/>
        <scheme val="minor"/>
      </rPr>
      <t xml:space="preserve">Animals, </t>
    </r>
    <r>
      <rPr>
        <sz val="11"/>
        <rFont val="Calibri"/>
        <family val="2"/>
        <charset val="238"/>
        <scheme val="minor"/>
      </rPr>
      <t>2021, roč. 11, č. 8, s. 0-0. ISSN: 2076-2615.</t>
    </r>
  </si>
  <si>
    <r>
      <t xml:space="preserve">SLÁMOVÁ, T. – FRAŇKOVÁ, A. – BANOUT, J. Influence of traditional Cambodian smoking practices on the concentration of Polycyclic Aromatic Hydrocarbons (PAHs) in smoked fish processed in the Tonle Sap area, Cambodia. </t>
    </r>
    <r>
      <rPr>
        <i/>
        <sz val="11"/>
        <rFont val="Calibri"/>
        <family val="2"/>
        <charset val="238"/>
        <scheme val="minor"/>
      </rPr>
      <t xml:space="preserve">JOURNAL OF FOOD COMPOSITION AND ANALYSIS, </t>
    </r>
    <r>
      <rPr>
        <sz val="11"/>
        <rFont val="Calibri"/>
        <family val="2"/>
        <charset val="238"/>
        <scheme val="minor"/>
      </rPr>
      <t>2021, roč. 100, č. 100, s. 1-11. ISSN: 0889-1575.</t>
    </r>
  </si>
  <si>
    <r>
      <t xml:space="preserve">STŘELKOVÁ, T. – **NEMES, B. – **KOVÁCS, A. – **NOVOTNÝ, D. – BOŽIK, M. – KLOUČEK, P. Inhibition of fungal strains isolated from cereal grains via vapor phase of essential oils. </t>
    </r>
    <r>
      <rPr>
        <i/>
        <sz val="11"/>
        <rFont val="Calibri"/>
        <family val="2"/>
        <charset val="238"/>
        <scheme val="minor"/>
      </rPr>
      <t xml:space="preserve">Molecules, </t>
    </r>
    <r>
      <rPr>
        <sz val="11"/>
        <rFont val="Calibri"/>
        <family val="2"/>
        <charset val="238"/>
        <scheme val="minor"/>
      </rPr>
      <t>2021, roč. 26, č. 5, s. 0-0. ISSN: 1420-3049.</t>
    </r>
  </si>
  <si>
    <r>
      <t xml:space="preserve">BOŽIK, M. – **MRAZKOVA, M. – **NOVOTNA, K. – **HRABETOVA, M. – MARŠÍK, P. – KLOUČEK, P. – **ČERNÝ, K. MALDI-TOF MS as a method for rapid identification of Phytophthora de Bary, 1876. </t>
    </r>
    <r>
      <rPr>
        <i/>
        <sz val="11"/>
        <rFont val="Calibri"/>
        <family val="2"/>
        <charset val="238"/>
        <scheme val="minor"/>
      </rPr>
      <t xml:space="preserve">PeerJ, </t>
    </r>
    <r>
      <rPr>
        <sz val="11"/>
        <rFont val="Calibri"/>
        <family val="2"/>
        <charset val="238"/>
        <scheme val="minor"/>
      </rPr>
      <t>2021, roč. 9, č. e11662, s. 0-0. ISSN: 2167-8359.</t>
    </r>
  </si>
  <si>
    <r>
      <t xml:space="preserve">TAUCHEN, J. – **JURÁŠEK, M. – **HUML, L. – **RIMPELOVÁ, S. Medicinal use of testosterone and related steroids revisited. </t>
    </r>
    <r>
      <rPr>
        <i/>
        <sz val="11"/>
        <rFont val="Calibri"/>
        <family val="2"/>
        <charset val="238"/>
        <scheme val="minor"/>
      </rPr>
      <t xml:space="preserve">Molecules, </t>
    </r>
    <r>
      <rPr>
        <sz val="11"/>
        <rFont val="Calibri"/>
        <family val="2"/>
        <charset val="238"/>
        <scheme val="minor"/>
      </rPr>
      <t>2021, roč. 26, č. 4, s. 1-20. ISSN: 1420-3049.</t>
    </r>
  </si>
  <si>
    <r>
      <t xml:space="preserve">VESELÝ, O. – MARŠÍK, P. – JAROŠOVÁ, V. – DOSKOČIL, I. – **SMEJKAL, K. – KLOUČEK, P. – HAVLÍK, J. Metabolism of Selected 2-Arylbenzofurans in a Colon In Vitro Model System. </t>
    </r>
    <r>
      <rPr>
        <i/>
        <sz val="11"/>
        <rFont val="Calibri"/>
        <family val="2"/>
        <charset val="238"/>
        <scheme val="minor"/>
      </rPr>
      <t xml:space="preserve">Foods, </t>
    </r>
    <r>
      <rPr>
        <sz val="11"/>
        <rFont val="Calibri"/>
        <family val="2"/>
        <charset val="238"/>
        <scheme val="minor"/>
      </rPr>
      <t>2021, roč. 10, č. 11, s. 1-11. ISSN: 2304-8158.</t>
    </r>
  </si>
  <si>
    <r>
      <t xml:space="preserve">MASCELLANI, A. – **NATALI, L. – **CAVALLINI, A. – **MASCAGNI, F. – **CARUSO, G. – **GUCCI, R. – HAVLÍK, J. – **BERNARDI, R. Moderate salinity stress affects expression of main sugar metabolism and transport genes and soluble carbohydrate content in ripe fig fruits (Ficus carica L. cv. Dottato). </t>
    </r>
    <r>
      <rPr>
        <i/>
        <sz val="11"/>
        <rFont val="Calibri"/>
        <family val="2"/>
        <charset val="238"/>
        <scheme val="minor"/>
      </rPr>
      <t xml:space="preserve">Plants-BASEL, </t>
    </r>
    <r>
      <rPr>
        <sz val="11"/>
        <rFont val="Calibri"/>
        <family val="2"/>
        <charset val="238"/>
        <scheme val="minor"/>
      </rPr>
      <t>2021, roč. 10, č. 9, s. 0-0. ISSN: 2223-7747.</t>
    </r>
  </si>
  <si>
    <r>
      <t xml:space="preserve">HOUDKOVÁ, M. – CHAURE, A. – DOSKOČIL, I. – HAVLÍK, J. – KOKOŠKA, L. New Broth Macrodilution Volatilization Method for Antibacterial Susceptibility Testing of Volatile Agents and Evaluation of Their Toxicity Using Modified MTT Assay In Vitro. </t>
    </r>
    <r>
      <rPr>
        <i/>
        <sz val="11"/>
        <rFont val="Calibri"/>
        <family val="2"/>
        <charset val="238"/>
        <scheme val="minor"/>
      </rPr>
      <t xml:space="preserve">Molecules, </t>
    </r>
    <r>
      <rPr>
        <sz val="11"/>
        <rFont val="Calibri"/>
        <family val="2"/>
        <charset val="238"/>
        <scheme val="minor"/>
      </rPr>
      <t>2021, roč. 26, č. 14, s. 1-13. ISSN: 1420-3049.</t>
    </r>
  </si>
  <si>
    <r>
      <t xml:space="preserve">**HANUŠ, O. – **KUČERA, J. – **SAMKOVÁ, E. – **NĚMEČKOVÁ, I. – **ČÍTEK, J. – **KOPEC, T. – **FALTA, D. – **NEJESCHLEBOVÁ, H. – RYSOVÁ, L. – **KLIMEŠOVÁ, M. – **ELICH, O. Raw cow milk protein stability under natural and technological conditions of environment by analysis of variance. </t>
    </r>
    <r>
      <rPr>
        <i/>
        <sz val="11"/>
        <rFont val="Calibri"/>
        <family val="2"/>
        <charset val="238"/>
        <scheme val="minor"/>
      </rPr>
      <t xml:space="preserve">Foods, </t>
    </r>
    <r>
      <rPr>
        <sz val="11"/>
        <rFont val="Calibri"/>
        <family val="2"/>
        <charset val="238"/>
        <scheme val="minor"/>
      </rPr>
      <t>2021, roč. 10 , č. 9, s. 1-15. ISSN: 2304-8158.</t>
    </r>
  </si>
  <si>
    <r>
      <t xml:space="preserve">**BERNARDOS, A. – BOŽIK, M. – **MONTERO, A. – **PEREZ-ESTEVE, E. – **GARCIA-CASADO, E. – **LHOTKA, M. – FRAŇKOVÁ, A. – **MARCOS, M. – **BARAT, J. – **MARTINEZ-MANEZ, R. – KLOUČEK, P. Secreted Enzyme-Responsive System for Controlled Antifungal Agent Release. </t>
    </r>
    <r>
      <rPr>
        <i/>
        <sz val="11"/>
        <rFont val="Calibri"/>
        <family val="2"/>
        <charset val="238"/>
        <scheme val="minor"/>
      </rPr>
      <t xml:space="preserve">Nanomaterials, </t>
    </r>
    <r>
      <rPr>
        <sz val="11"/>
        <rFont val="Calibri"/>
        <family val="2"/>
        <charset val="238"/>
        <scheme val="minor"/>
      </rPr>
      <t>2021, roč. 11, č. 5, s. 0-0. ISSN: 2079-4991.</t>
    </r>
  </si>
  <si>
    <r>
      <t xml:space="preserve">JAIMES, J. – **SLAVÍČKOVÁ, A. – **HURYCH, J. – **CINEK, O. – **NICHOLS, B. – **VODOLÁNOVÁ, L. – **ČERNÝ, K. – HAVLÍK, J. Stool metabolome-microbiota evaluation among children and adolescents with obesity, overweight, and normal-weight using 1H NMR and 16S rRNA gene profiling. </t>
    </r>
    <r>
      <rPr>
        <i/>
        <sz val="11"/>
        <rFont val="Calibri"/>
        <family val="2"/>
        <charset val="238"/>
        <scheme val="minor"/>
      </rPr>
      <t xml:space="preserve">PLoS One, </t>
    </r>
    <r>
      <rPr>
        <sz val="11"/>
        <rFont val="Calibri"/>
        <family val="2"/>
        <charset val="238"/>
        <scheme val="minor"/>
      </rPr>
      <t>2021, roč. 16, č. 3, s. 0-0. ISSN: 1932-6203.</t>
    </r>
  </si>
  <si>
    <r>
      <t xml:space="preserve">**JURÁŠEK, M. – **VALEČKA, J. – **NOVOTNÝ, I. – **KEJÍK, Z. – **FÄHNRICH, J. – **MAREŠOVÁ, A. – TAUCHEN, J. – **BARTŮNĚK, P. – **DOLENSKÝ, B. – **JAKUBEK, M. – **DRAŠAR, P. – **KRÁLOVÁ, J. Synthesis and biological evaluation of cationic TopFluor cholesterol analogues. </t>
    </r>
    <r>
      <rPr>
        <i/>
        <sz val="11"/>
        <rFont val="Calibri"/>
        <family val="2"/>
        <charset val="238"/>
        <scheme val="minor"/>
      </rPr>
      <t xml:space="preserve">BIOORGANIC CHEMISTRY, </t>
    </r>
    <r>
      <rPr>
        <sz val="11"/>
        <rFont val="Calibri"/>
        <family val="2"/>
        <charset val="238"/>
        <scheme val="minor"/>
      </rPr>
      <t>2021, roč. 117, č. 0, s. 1-10. ISSN: 0045-2068.</t>
    </r>
  </si>
  <si>
    <r>
      <t xml:space="preserve">**RUSKOVSKA, T. – **BUDIC-LETO, I. – **CORRAL-JARA, K. – **AJDZANOVIC, V. – **AROLA-ARNAL, A. – **BRAVO, F. – **DELIGIANNIDOU, G. – HAVLÍK, J. – **JANEVA, M. – **KISTANOVA, E. – **KONTOGIORGIS, C. – **KRGA, I. – **MASSARO, M. – **MILER, M. – **MILOSEVIC, V. – **MORAND, C. – **SCODITTI, E. – **SUAREZ, M. – **VAUZOUR, D. – **MILENKOVIC, D. Systematic bioinformatic analyses of nutrigenomic modifications by polyphenols associated with cardiometabolic health in humans—Evidence from targeted nutrigenomic studies. </t>
    </r>
    <r>
      <rPr>
        <i/>
        <sz val="11"/>
        <rFont val="Calibri"/>
        <family val="2"/>
        <charset val="238"/>
        <scheme val="minor"/>
      </rPr>
      <t xml:space="preserve">Nutrients, </t>
    </r>
    <r>
      <rPr>
        <sz val="11"/>
        <rFont val="Calibri"/>
        <family val="2"/>
        <charset val="238"/>
        <scheme val="minor"/>
      </rPr>
      <t>2021, roč. 13, č. 7, s. 0-0. ISSN: 2072-6643.</t>
    </r>
  </si>
  <si>
    <r>
      <t xml:space="preserve">**DOSTÁLKOVÁ, S. – **DOBEŠ, P. – **KUNC, M. – **HURYCHOVÁ, J. – **ŠKRABIŠOVÁ, M. – **PETŘÍVALSKÝ, M. – **TITĚRA, D. – HAVLÍK, J. – **HYRŠL, P. – **DANIHILÍK, J. Winter honeybee (Apis mellifera) populations show greater potential to induce immune response than summer ones after immune stimuli. </t>
    </r>
    <r>
      <rPr>
        <i/>
        <sz val="11"/>
        <rFont val="Calibri"/>
        <family val="2"/>
        <charset val="238"/>
        <scheme val="minor"/>
      </rPr>
      <t xml:space="preserve">JOURNAL OF EXPERIMENTAL BIOLOGY, </t>
    </r>
    <r>
      <rPr>
        <sz val="11"/>
        <rFont val="Calibri"/>
        <family val="2"/>
        <charset val="238"/>
        <scheme val="minor"/>
      </rPr>
      <t>2021, roč. 224, č. 3, s. 0-0. ISSN: 0022-0949.</t>
    </r>
  </si>
  <si>
    <r>
      <t xml:space="preserve">**MONFOULET, L. – **RUSKOVSKA, T. – **AJDŽANOVIĆ, V. – HAVLÍK, J. – **VAUZOUR, D. – **BAYRAM, B. – **KRGA, I. – **CORRAL-JARA, K. – **KISTANOVA, E. – **ABADJIEVA, D. – **MASSARO, M. – **SCODITTI, E. – **DELIGIANNIDOU, E. – **KONTOGIORGIS, C. – **AROLA-ARNAL, A. – **M VAN SCHOTHORST, E. – **MORAND, C. – **MILENKOVIC, D. Molecular Determinants of the Cardiometabolic Improvements of Dietary Flavanols Identified by an Integrative Analysis of Nutrigenomic Data from a Systematic Review of Animal Studies. </t>
    </r>
    <r>
      <rPr>
        <i/>
        <sz val="11"/>
        <rFont val="Calibri"/>
        <family val="2"/>
        <charset val="238"/>
        <scheme val="minor"/>
      </rPr>
      <t xml:space="preserve">MOLECULAR NUTRITION &amp; FOOD RESEARCH, </t>
    </r>
    <r>
      <rPr>
        <sz val="11"/>
        <rFont val="Calibri"/>
        <family val="2"/>
        <charset val="238"/>
        <scheme val="minor"/>
      </rPr>
      <t>2021, roč. 65, č. 16, s. 0-0. ISSN: 1613-4125.</t>
    </r>
  </si>
  <si>
    <r>
      <t xml:space="preserve">**LIANG, N. – NEUŽIL BUNEŠOVÁ, V. – TEJNECKÝ, V. – **GANZLE, M. – **SCHWAB, C. 3-Hydroxypropionic acid contributes to the antibacterial activity of glycerol metabolism by the food microbe Limosilactobacillus reuteri. </t>
    </r>
    <r>
      <rPr>
        <i/>
        <sz val="11"/>
        <rFont val="Calibri"/>
        <family val="2"/>
        <charset val="238"/>
        <scheme val="minor"/>
      </rPr>
      <t xml:space="preserve">FOOD MICROBIOLOGY, </t>
    </r>
    <r>
      <rPr>
        <sz val="11"/>
        <rFont val="Calibri"/>
        <family val="2"/>
        <charset val="238"/>
        <scheme val="minor"/>
      </rPr>
      <t>2021, roč. 98, č. , s. 1-7. ISSN: 0740-0020.</t>
    </r>
  </si>
  <si>
    <t>KMVD, KPOP</t>
  </si>
  <si>
    <r>
      <t xml:space="preserve">MALÁ, L. – LALOUČKOVÁ, K. – SKŘIVANOVÁ, E. Bacterial Skin Infections in Livestock and Plant-Based Alternatives to Their Antibiotic Treatment. </t>
    </r>
    <r>
      <rPr>
        <i/>
        <sz val="11"/>
        <rFont val="Calibri"/>
        <family val="2"/>
        <charset val="238"/>
        <scheme val="minor"/>
      </rPr>
      <t xml:space="preserve">Animals, </t>
    </r>
    <r>
      <rPr>
        <sz val="11"/>
        <rFont val="Calibri"/>
        <family val="2"/>
        <charset val="238"/>
        <scheme val="minor"/>
      </rPr>
      <t>2021, roč. 11, č. 8, s. 0-0. ISSN: 2076-2615.</t>
    </r>
  </si>
  <si>
    <t>KMVD</t>
  </si>
  <si>
    <r>
      <t xml:space="preserve">HUBERT, J. – **NESVORNA, M. – **PEKAR, S. – **GREEN, S. – **KLIMOV, P. Cardinium inhibits Wolbachia in its mite host, Tyrophagus putrescentiae, and affects host fitness. </t>
    </r>
    <r>
      <rPr>
        <i/>
        <sz val="11"/>
        <rFont val="Calibri"/>
        <family val="2"/>
        <charset val="238"/>
        <scheme val="minor"/>
      </rPr>
      <t xml:space="preserve">FEMS MICROBIOLOGY ECOLOGY, </t>
    </r>
    <r>
      <rPr>
        <sz val="11"/>
        <rFont val="Calibri"/>
        <family val="2"/>
        <charset val="238"/>
        <scheme val="minor"/>
      </rPr>
      <t>2021, roč. 97, č. 10, s. 1-1. ISSN: 0168-6496.</t>
    </r>
  </si>
  <si>
    <r>
      <t xml:space="preserve">HOMOLKOVÁ, D. – PLACHÝ, V. – MAŇOUROVÁ, A. – **KAVÁLEK, M. – **DVOŘÁČEK, ING. PH.D., V. – HUČKO, B. – MAROUNEK, M. – DOSKOČIL, I. Comparison of starch digestibility methods for extruded wheat grains (Triticum aestivum L.). </t>
    </r>
    <r>
      <rPr>
        <i/>
        <sz val="11"/>
        <rFont val="Calibri"/>
        <family val="2"/>
        <charset val="238"/>
        <scheme val="minor"/>
      </rPr>
      <t xml:space="preserve">Czech Journal of Animal Science, </t>
    </r>
    <r>
      <rPr>
        <sz val="11"/>
        <rFont val="Calibri"/>
        <family val="2"/>
        <charset val="238"/>
        <scheme val="minor"/>
      </rPr>
      <t>2021, roč. 66, č. 10, s. 420-427. ISSN: 1212-1819.</t>
    </r>
  </si>
  <si>
    <r>
      <t xml:space="preserve">MAREČKOVÁ, M. – **BOENIGK, J. – **BOUCHEZ, A. – **CERMAKOVA, K. – **CHONOVA, T. – **CORDIER, T. – **EISENDLE, U. – **ELERSEK, T. – **FAZI, S. – **FLEITUCH, T. – **FRÜHE, L. – **GAJDOSOVA, M. – **GRAUPNER, N. – **HAEGERBAEUMER, A. – **KELLY, A. – **KOPECKÝ, J. – **LEESE, F. – **NOGES, P. – **ORLIC, S. – **PANKSEP, K. – **PAWLOWSKI, J. – **PETRUSEK, A. – **PIGGOTT, J. – **RUSCH, J. – **SALIS, R. – **SCHENK, J. – **SIMEK, K. – ŠŤOVÍČEK, A. – **STRAND, D. – **VASQUEZ, M. – **VRALSTAD, T. – **ZLATKOVIC, S. – **ZUPANCIC, M. – **STOECK, T. Expanding ecological assessment by integrating microorganisms into routine freshwater biomonitoring. </t>
    </r>
    <r>
      <rPr>
        <i/>
        <sz val="11"/>
        <rFont val="Calibri"/>
        <family val="2"/>
        <charset val="238"/>
        <scheme val="minor"/>
      </rPr>
      <t xml:space="preserve">WATER RESEARCH, </t>
    </r>
    <r>
      <rPr>
        <sz val="11"/>
        <rFont val="Calibri"/>
        <family val="2"/>
        <charset val="238"/>
        <scheme val="minor"/>
      </rPr>
      <t>2021, roč. 191, č. 1, s. 2-21. ISSN: 0043-1354.</t>
    </r>
  </si>
  <si>
    <r>
      <t xml:space="preserve">**HYRŠLOVÁ, I. – **KRAUSOVÁ, G. – **SMOLOVA, J. – **STANKOVA, B. – **BRANYIK, T. – **MALINSKA, H. – **HUTTL, M. – **KANA, A. – **CURDA, L. – DOSKOČIL, I. Functional Properties of Chlorella vulgaris, Colostrum, and Bifidobacteria and their Potential for Application in Functional Foods. </t>
    </r>
    <r>
      <rPr>
        <i/>
        <sz val="11"/>
        <rFont val="Calibri"/>
        <family val="2"/>
        <charset val="238"/>
        <scheme val="minor"/>
      </rPr>
      <t xml:space="preserve">Applied Sciences-BASEL, </t>
    </r>
    <r>
      <rPr>
        <sz val="11"/>
        <rFont val="Calibri"/>
        <family val="2"/>
        <charset val="238"/>
        <scheme val="minor"/>
      </rPr>
      <t>2021, roč. 11, č. , s. 1-11. ISSN: 2076-3417.</t>
    </r>
  </si>
  <si>
    <r>
      <t xml:space="preserve">**KRAUSOVÁ, G. – **HYNŠTOVÁ, I. – ŠVEJSTIL, R. – MRVÍKOVÁ, I. – **KADLEC, R. Identification of Synbiotics Conducive to Probiotics Adherence to Intestinal Mucosa Using an In Vitro Caco-2 and HT29-MTX Cell Model. </t>
    </r>
    <r>
      <rPr>
        <i/>
        <sz val="11"/>
        <rFont val="Calibri"/>
        <family val="2"/>
        <charset val="238"/>
        <scheme val="minor"/>
      </rPr>
      <t xml:space="preserve">Processes, </t>
    </r>
    <r>
      <rPr>
        <sz val="11"/>
        <rFont val="Calibri"/>
        <family val="2"/>
        <charset val="238"/>
        <scheme val="minor"/>
      </rPr>
      <t>2021, roč. 9, č. 4, s. 0-0. ISSN: 2227-9717.</t>
    </r>
  </si>
  <si>
    <r>
      <t xml:space="preserve">KUDERA, T. – FIŠEROVÁ, B. – KORYŤÁKOVÁ, M. – DOSKOČIL, I. – ŠUBRTOVÁ SALMONOVÁ, H. – **TULIN, E. – **NGUON, S. – **BANDE, M. – KOKOŠKA, L. In Vitro Selective Antibacterial and Antiproliferative Effects of Ethanolic Extracts from Cambodian and Philippine Plants Used in Folk Medicine for Diarrhea Treatment. </t>
    </r>
    <r>
      <rPr>
        <i/>
        <sz val="11"/>
        <rFont val="Calibri"/>
        <family val="2"/>
        <charset val="238"/>
        <scheme val="minor"/>
      </rPr>
      <t xml:space="preserve">Frontiers in Pharmacology, </t>
    </r>
    <r>
      <rPr>
        <sz val="11"/>
        <rFont val="Calibri"/>
        <family val="2"/>
        <charset val="238"/>
        <scheme val="minor"/>
      </rPr>
      <t>2021, roč. 12, č. 26 November 2021, s. 1-14. ISSN: 1663-9812.</t>
    </r>
  </si>
  <si>
    <r>
      <t xml:space="preserve">JOCH, M. – VADROŇOVÁ, M. – **VÝBORNÁ, A. – JOCHOVÁ, K. Inhibition of in vitro rumen methane production by three statins. </t>
    </r>
    <r>
      <rPr>
        <i/>
        <sz val="11"/>
        <rFont val="Calibri"/>
        <family val="2"/>
        <charset val="238"/>
        <scheme val="minor"/>
      </rPr>
      <t xml:space="preserve">Annals of Animal Science, </t>
    </r>
    <r>
      <rPr>
        <sz val="11"/>
        <rFont val="Calibri"/>
        <family val="2"/>
        <charset val="238"/>
        <scheme val="minor"/>
      </rPr>
      <t>2021, roč. , č. , s. 1-21. ISSN: 1642-3402.</t>
    </r>
  </si>
  <si>
    <r>
      <t xml:space="preserve">HUBERT, J. – **NESVORNA, M. – **KLIMOV, P. – **ERBAN, T. – **SOPKO, B. – **DOWD, S. – **SCULLY, E. Interactions of the Intracellular Bacterium Cardinium with Its Host, the House Dust Mite Dermatophagoides farinae, Based on Gene Expression Data. </t>
    </r>
    <r>
      <rPr>
        <i/>
        <sz val="11"/>
        <rFont val="Calibri"/>
        <family val="2"/>
        <charset val="238"/>
        <scheme val="minor"/>
      </rPr>
      <t xml:space="preserve">mSystems, </t>
    </r>
    <r>
      <rPr>
        <sz val="11"/>
        <rFont val="Calibri"/>
        <family val="2"/>
        <charset val="238"/>
        <scheme val="minor"/>
      </rPr>
      <t>2021, roč. 6, č. 6, s. 1-1. ISSN: 0378-1135.</t>
    </r>
  </si>
  <si>
    <r>
      <t xml:space="preserve">KUREČKA, M. – KULMA, M. – PETŘÍČKOVÁ, D. – PLACHÝ, V. – KOUŘIMSKÁ, L. Larvae and pupae of Alphitobius diaperinus as promising protein alternatives. </t>
    </r>
    <r>
      <rPr>
        <i/>
        <sz val="11"/>
        <rFont val="Calibri"/>
        <family val="2"/>
        <charset val="238"/>
        <scheme val="minor"/>
      </rPr>
      <t xml:space="preserve">EUROPEAN FOOD RESEARCH AND TECHNOLOGY, </t>
    </r>
    <r>
      <rPr>
        <sz val="11"/>
        <rFont val="Calibri"/>
        <family val="2"/>
        <charset val="238"/>
        <scheme val="minor"/>
      </rPr>
      <t>2021, roč. 247, č. 10, s. 2527-2532. ISSN: 1438-2377.</t>
    </r>
  </si>
  <si>
    <t>KMVD, KZR</t>
  </si>
  <si>
    <r>
      <t xml:space="preserve">**BURESOVA, A. – TEJNECKÝ, V. – **KOPECKÝ, J. – DRÁBEK, O. – **MÁDROVÁ, P. – **RERICHOVA, N. – **OMELKA, M. – KŘÍŽOVÁ, P. – NĚMEČEK, K. – **PARR, T. – **OHNO, T. – MAREČKOVÁ, M. Litter chemical quality and bacterial community structure influenced decomposition in acidic forest soil. </t>
    </r>
    <r>
      <rPr>
        <i/>
        <sz val="11"/>
        <rFont val="Calibri"/>
        <family val="2"/>
        <charset val="238"/>
        <scheme val="minor"/>
      </rPr>
      <t xml:space="preserve">European Journal of Soil Biology, </t>
    </r>
    <r>
      <rPr>
        <sz val="11"/>
        <rFont val="Calibri"/>
        <family val="2"/>
        <charset val="238"/>
        <scheme val="minor"/>
      </rPr>
      <t>2021, roč. 103, č. 103271, s. 1-9. ISSN: 1164-5563.</t>
    </r>
  </si>
  <si>
    <r>
      <t xml:space="preserve">MAROUNEK, M. – VOLEK, Z. – **TAUBNER, T. – **CZAUDERNA, M. Metabolic Effects of a Hydrophobic Alginate Derivative and Tetrahydrolipstatin in Rats Fed a Diet Supplemented with Palm Fat and Cholesterol. </t>
    </r>
    <r>
      <rPr>
        <i/>
        <sz val="11"/>
        <rFont val="Calibri"/>
        <family val="2"/>
        <charset val="238"/>
        <scheme val="minor"/>
      </rPr>
      <t xml:space="preserve">Folia Biologica, </t>
    </r>
    <r>
      <rPr>
        <sz val="11"/>
        <rFont val="Calibri"/>
        <family val="2"/>
        <charset val="238"/>
        <scheme val="minor"/>
      </rPr>
      <t>2021, roč. 67, č. , s. 143-149. ISSN: 0015-5500.</t>
    </r>
  </si>
  <si>
    <r>
      <t xml:space="preserve">HUBERT, J. – **NESVORNA, M. – **GREEN, S. – **KLIMOV, P. Microbial communities of stored product mites: variation by species and population. </t>
    </r>
    <r>
      <rPr>
        <i/>
        <sz val="11"/>
        <rFont val="Calibri"/>
        <family val="2"/>
        <charset val="238"/>
        <scheme val="minor"/>
      </rPr>
      <t xml:space="preserve">MICROBIAL ECOLOGY, </t>
    </r>
    <r>
      <rPr>
        <sz val="11"/>
        <rFont val="Calibri"/>
        <family val="2"/>
        <charset val="238"/>
        <scheme val="minor"/>
      </rPr>
      <t>2021, roč. 81, č. 2, s. 506-522. ISSN: 0095-3628.</t>
    </r>
  </si>
  <si>
    <r>
      <t xml:space="preserve">MODRÁČKOVÁ, N. – **COPOVÁ, I. – ŠŤOVÍČEK, A. – MAKOVSKÁ, M. – **SCHIEROVA, D. – **MRÁZEK, J. – SABOLOVÁ, M. – VLKOVÁ, E. – **HRADSKÝ, O. – **BRONSKÝ, J. – **NEVORAL, J. – NEUŽIL BUNEŠOVÁ, V. Microbial shifts of faecal microbiota using enteral nutrition in vitro. </t>
    </r>
    <r>
      <rPr>
        <i/>
        <sz val="11"/>
        <rFont val="Calibri"/>
        <family val="2"/>
        <charset val="238"/>
        <scheme val="minor"/>
      </rPr>
      <t xml:space="preserve">Journal of Functional Foods, </t>
    </r>
    <r>
      <rPr>
        <sz val="11"/>
        <rFont val="Calibri"/>
        <family val="2"/>
        <charset val="238"/>
        <scheme val="minor"/>
      </rPr>
      <t>2021, roč. 77, č. 104330, s. 1-8. ISSN: 1756-4646.</t>
    </r>
  </si>
  <si>
    <r>
      <t xml:space="preserve">**NESVORNA, M. – **PEKAR, S. – **SHCHERBACHENKO, E. – **MOLVA, V. – **ERBAN, T. – **GREEN, S. – **KLIMOV, P. – HUBERT, J. Microbiome variation during culture growth of the European house dust mite, Dermatophagoides pteronyssinus. </t>
    </r>
    <r>
      <rPr>
        <i/>
        <sz val="11"/>
        <rFont val="Calibri"/>
        <family val="2"/>
        <charset val="238"/>
        <scheme val="minor"/>
      </rPr>
      <t xml:space="preserve">FEMS MICROBIOLOGY ECOLOGY, </t>
    </r>
    <r>
      <rPr>
        <sz val="11"/>
        <rFont val="Calibri"/>
        <family val="2"/>
        <charset val="238"/>
        <scheme val="minor"/>
      </rPr>
      <t>2021, roč. 97, č. 4, s. 1-1. ISSN: 0168-6496.</t>
    </r>
  </si>
  <si>
    <r>
      <t xml:space="preserve">**KOPECKÝ, J. – **RAPOPORT, D. – **SARIKHANI, E. – ŠŤOVÍČEK, A. – **PATRMANOVÁ, T. – MAREČKOVÁ, M. Micronutrients and Soil Microorganisms in the Suppression of Potato Common Scab. </t>
    </r>
    <r>
      <rPr>
        <i/>
        <sz val="11"/>
        <rFont val="Calibri"/>
        <family val="2"/>
        <charset val="238"/>
        <scheme val="minor"/>
      </rPr>
      <t xml:space="preserve">Agronomy-BASEL, </t>
    </r>
    <r>
      <rPr>
        <sz val="11"/>
        <rFont val="Calibri"/>
        <family val="2"/>
        <charset val="238"/>
        <scheme val="minor"/>
      </rPr>
      <t>2021, roč. 11, č. 2, s. 1-23. ISSN: 2077-0472.</t>
    </r>
  </si>
  <si>
    <r>
      <t xml:space="preserve">**VRZAL, T. – DRÁBKOVÁ, K. – **ŠTĚRBA, K. – **OLŠOVSKÁ, J. Pilot sensomic study revealing the potential of amino acids to highly influence sensory properties of a lager beer. </t>
    </r>
    <r>
      <rPr>
        <i/>
        <sz val="11"/>
        <rFont val="Calibri"/>
        <family val="2"/>
        <charset val="238"/>
        <scheme val="minor"/>
      </rPr>
      <t xml:space="preserve">JOURNAL OF FOOD COMPOSITION AND ANALYSIS, </t>
    </r>
    <r>
      <rPr>
        <sz val="11"/>
        <rFont val="Calibri"/>
        <family val="2"/>
        <charset val="238"/>
        <scheme val="minor"/>
      </rPr>
      <t>2021, roč. 102, č. 104028, s. 1-9. ISSN: 0889-1575.</t>
    </r>
  </si>
  <si>
    <r>
      <t xml:space="preserve">**MLČEK, J. – **ADÁMKOVÁ, A. – **ADÁMEK, M. – **BORKOVCOVÁ, M. – **BEDNÁŘOVÁ, M. – KOUŘIMSKÁ, L. – **HLOBILOVÁ, V. Selected aspects of edible insect rearing and consumption – A review. </t>
    </r>
    <r>
      <rPr>
        <i/>
        <sz val="11"/>
        <rFont val="Calibri"/>
        <family val="2"/>
        <charset val="238"/>
        <scheme val="minor"/>
      </rPr>
      <t xml:space="preserve">Czech Journal of Food Sciences, </t>
    </r>
    <r>
      <rPr>
        <sz val="11"/>
        <rFont val="Calibri"/>
        <family val="2"/>
        <charset val="238"/>
        <scheme val="minor"/>
      </rPr>
      <t>2021, roč. 39, č. 3, s. 149-159. ISSN: 1212-1800.</t>
    </r>
  </si>
  <si>
    <r>
      <t xml:space="preserve">STEJSKAL, V. – **STARÁ, PH.D., I. – **PEKÁR, S. – **NESVORNÁ, M. – HUBERT, J. Sensitivity of polyphagous (Plodia interpunctella) and stenophagous (Ephestia kuehniella) storage moths to residual insecticides: effect of formulation and larval age. </t>
    </r>
    <r>
      <rPr>
        <i/>
        <sz val="11"/>
        <rFont val="Calibri"/>
        <family val="2"/>
        <charset val="238"/>
        <scheme val="minor"/>
      </rPr>
      <t xml:space="preserve">Insect Science, </t>
    </r>
    <r>
      <rPr>
        <sz val="11"/>
        <rFont val="Calibri"/>
        <family val="2"/>
        <charset val="238"/>
        <scheme val="minor"/>
      </rPr>
      <t>2021, roč. 28, č. 6, s. 1734-1744. ISSN: 1672-9609.</t>
    </r>
  </si>
  <si>
    <t>KMVD, KOR</t>
  </si>
  <si>
    <r>
      <t xml:space="preserve">SABOLOVÁ, M. – KULMA, M. – KOUŘIMSKÁ, L. Sex-dependent differences in purine and uric acid contents of selected edible insects.3 </t>
    </r>
    <r>
      <rPr>
        <i/>
        <sz val="11"/>
        <rFont val="Calibri"/>
        <family val="2"/>
        <charset val="238"/>
        <scheme val="minor"/>
      </rPr>
      <t xml:space="preserve">JOURNAL OF FOOD COMPOSITION AND ANALYSIS, </t>
    </r>
    <r>
      <rPr>
        <sz val="11"/>
        <rFont val="Calibri"/>
        <family val="2"/>
        <charset val="238"/>
        <scheme val="minor"/>
      </rPr>
      <t>2021, roč. 96, č. March 2021, s. 0-0. ISSN: 0889-1575.</t>
    </r>
  </si>
  <si>
    <r>
      <t xml:space="preserve">**VACKOVÁ, T. – **PEKAR, S. – **KLIMOV, P. – HUBERT, J. Sharing a bed with mites: preferences of the house dust mite Dermatophagoides farinae in a temperature gradient. </t>
    </r>
    <r>
      <rPr>
        <i/>
        <sz val="11"/>
        <rFont val="Calibri"/>
        <family val="2"/>
        <charset val="238"/>
        <scheme val="minor"/>
      </rPr>
      <t xml:space="preserve">Experimental and Applied Acarology, </t>
    </r>
    <r>
      <rPr>
        <sz val="11"/>
        <rFont val="Calibri"/>
        <family val="2"/>
        <charset val="238"/>
        <scheme val="minor"/>
      </rPr>
      <t>2021, roč. 84, č. 4, s. 755-767. ISSN: 0168-8162.</t>
    </r>
  </si>
  <si>
    <r>
      <t xml:space="preserve">**BAUBIN, C. – **FARELL, A. - ŠŤOVÍČEK, A. – **GHAZARYAN, L. – **GILADI, I. – **GILLOR, O. The role of ecosystem engineers in shaping the diversity and function of arid soil bacterial communities. </t>
    </r>
    <r>
      <rPr>
        <i/>
        <sz val="11"/>
        <rFont val="Calibri"/>
        <family val="2"/>
        <charset val="238"/>
        <scheme val="minor"/>
      </rPr>
      <t xml:space="preserve">SOIL, </t>
    </r>
    <r>
      <rPr>
        <sz val="11"/>
        <rFont val="Calibri"/>
        <family val="2"/>
        <charset val="238"/>
        <scheme val="minor"/>
      </rPr>
      <t>2021, roč. 7, č. 2, s. 611-637. ISSN: 2199-3971.</t>
    </r>
  </si>
  <si>
    <r>
      <t xml:space="preserve">**LESICZKA, P. – **HRAZDILOVA, K. – **MAJEROVA, K. – **FONVILLE, M. – **SPRONG, H. – **HÖNIG, V. – **HOFMANNOVA, L. – **PAPEŽÍK, P. – **RŮŽEK, D. – ŽŮREK, L. – **VOTYPKA, J. – **MODRÝ, D. The Role of Peridomestic Animals in the Eco-Epidemiology of Anaplasma phagocytophilum. </t>
    </r>
    <r>
      <rPr>
        <i/>
        <sz val="11"/>
        <rFont val="Calibri"/>
        <family val="2"/>
        <charset val="238"/>
        <scheme val="minor"/>
      </rPr>
      <t xml:space="preserve">MICROBIAL ECOLOGY, </t>
    </r>
    <r>
      <rPr>
        <sz val="11"/>
        <rFont val="Calibri"/>
        <family val="2"/>
        <charset val="238"/>
        <scheme val="minor"/>
      </rPr>
      <t>2021, roč. 82, č. 3, s. 602-612. ISSN: 0095-3628.</t>
    </r>
  </si>
  <si>
    <t>KMVD, KVD</t>
  </si>
  <si>
    <r>
      <t xml:space="preserve">**GAMBINO, M. – **LEPRI, G. – ŠŤOVÍČEK, A.  – **GHAZARYAN, L. – **VILLA, F. – **GILLOR, O. – **CAPPITELLI, F. The tombstones at the Monumental Cemetery of Milano select for a specialized microbial community. </t>
    </r>
    <r>
      <rPr>
        <i/>
        <sz val="11"/>
        <rFont val="Calibri"/>
        <family val="2"/>
        <charset val="238"/>
        <scheme val="minor"/>
      </rPr>
      <t xml:space="preserve">International Biodeterioration &amp; Biodegradation, </t>
    </r>
    <r>
      <rPr>
        <sz val="11"/>
        <rFont val="Calibri"/>
        <family val="2"/>
        <charset val="238"/>
        <scheme val="minor"/>
      </rPr>
      <t>2021, roč. 164, č. July, s. 0-0. ISSN: 0964-8305.</t>
    </r>
  </si>
  <si>
    <r>
      <t xml:space="preserve">MAREČKOVÁ, M. – **SARIKHANI, E. – **DANIEL, O. – **OMELKA, M. – **KRISTUFEK, V. – **DIVIŠ, J. – **KOPECKÝ, J. Tuberosphere and bulk soil microbial communities in fields differing in common scab severity are distinguished by soil chemistry and interactions with pathogens. </t>
    </r>
    <r>
      <rPr>
        <i/>
        <sz val="11"/>
        <rFont val="Calibri"/>
        <family val="2"/>
        <charset val="238"/>
        <scheme val="minor"/>
      </rPr>
      <t xml:space="preserve">Plant and Soil, </t>
    </r>
    <r>
      <rPr>
        <sz val="11"/>
        <rFont val="Calibri"/>
        <family val="2"/>
        <charset val="238"/>
        <scheme val="minor"/>
      </rPr>
      <t>2021, roč. 468, č. 1-2, s. 259-275. ISSN: 0032-079X.</t>
    </r>
  </si>
  <si>
    <r>
      <t xml:space="preserve">**HYRŠLOVÁ, I. – **KRAUSOVÁ, G. – **SMOLOVÁ, J. – **STANKOVA, B. – **BRANYIK, T. – **MALINSKA, H. – **HUTTL, M. – **KANA, A. – DOSKOČIL, I. – **CURDA, L. Prebiotic and Immunomodulatory Properties of the Microalga Chlorella vulgaris and Its Synergistic Triglyceride-Lowering Effect with Bifidobacteria. </t>
    </r>
    <r>
      <rPr>
        <i/>
        <sz val="11"/>
        <rFont val="Calibri"/>
        <family val="2"/>
        <charset val="238"/>
        <scheme val="minor"/>
      </rPr>
      <t xml:space="preserve">Fermentation, </t>
    </r>
    <r>
      <rPr>
        <sz val="11"/>
        <rFont val="Calibri"/>
        <family val="2"/>
        <charset val="238"/>
        <scheme val="minor"/>
      </rPr>
      <t>2021, roč. 7, č. 125, s. 1-10. ISSN: 2311-5637.</t>
    </r>
  </si>
  <si>
    <r>
      <t xml:space="preserve">**NESVORNA, M. – **SOPKO, B. – **BODRINOVA, M. – **ZITEK, J. – **MARKOVIČ, M. – **NAVRÁTILOVÁ, B. – HUBERT, J. A scientific note on the comparison of PCR based quantification methods of Melissococcus plutonius in honey bees. </t>
    </r>
    <r>
      <rPr>
        <i/>
        <sz val="11"/>
        <rFont val="Calibri"/>
        <family val="2"/>
        <charset val="238"/>
        <scheme val="minor"/>
      </rPr>
      <t xml:space="preserve">JOURNAL OF APICULTURAL RESEARCH, </t>
    </r>
    <r>
      <rPr>
        <sz val="11"/>
        <rFont val="Calibri"/>
        <family val="2"/>
        <charset val="238"/>
        <scheme val="minor"/>
      </rPr>
      <t>2020, roč. 60, č. 2, s. 255-259. ISSN: 0021-8839.</t>
    </r>
  </si>
  <si>
    <r>
      <t xml:space="preserve">**PÁNEK, M. – **HANÁČEK, A. – WENZLOVÁ, J. – MAŇASOVÁ, M. – ZOUHAR, M. A Comparison of the Ability of Some Commercially Produced Biological Control Agents to Protect Strawberry Plants against the Plant Pathogen Phytophthora cactorum. </t>
    </r>
    <r>
      <rPr>
        <i/>
        <sz val="11"/>
        <rFont val="Calibri"/>
        <family val="2"/>
        <charset val="238"/>
        <scheme val="minor"/>
      </rPr>
      <t xml:space="preserve">Agriculture-BASEL, </t>
    </r>
    <r>
      <rPr>
        <sz val="11"/>
        <rFont val="Calibri"/>
        <family val="2"/>
        <charset val="238"/>
        <scheme val="minor"/>
      </rPr>
      <t>2021, roč. 11, č. 11, s. 1-20. ISSN: 2077-0472.</t>
    </r>
  </si>
  <si>
    <t>KOR</t>
  </si>
  <si>
    <r>
      <t xml:space="preserve">MANSOURI, F. – RYŠÁNEK, P. Allexivirus: review and perspectives. </t>
    </r>
    <r>
      <rPr>
        <i/>
        <sz val="11"/>
        <rFont val="Calibri"/>
        <family val="2"/>
        <charset val="238"/>
        <scheme val="minor"/>
      </rPr>
      <t xml:space="preserve">PHYTOPATHOLOGIA MEDITERRANEA, </t>
    </r>
    <r>
      <rPr>
        <sz val="11"/>
        <rFont val="Calibri"/>
        <family val="2"/>
        <charset val="238"/>
        <scheme val="minor"/>
      </rPr>
      <t>2021, roč. 60, č. 3, s. 389-402. ISSN: 0031-9465.</t>
    </r>
  </si>
  <si>
    <r>
      <t xml:space="preserve">**SPINOZZI, E. – **MAGGI, F. – **BONACUCINA, G. – PAVELA, R. – **BOUKOUVALA, M. – **KAVALLIERATOS, N. – **CANALE, A. – **ROMANO, D. – **DESNEUX, N. – **WILKE, A. – **BEIER, J. – **BENELLI, G. Apiaceae essential oils and their constituents as insecticides against mosquitoes-A review. </t>
    </r>
    <r>
      <rPr>
        <i/>
        <sz val="11"/>
        <rFont val="Calibri"/>
        <family val="2"/>
        <charset val="238"/>
        <scheme val="minor"/>
      </rPr>
      <t xml:space="preserve">INDUSTRIAL CROPS AND PRODUCTS, </t>
    </r>
    <r>
      <rPr>
        <sz val="11"/>
        <rFont val="Calibri"/>
        <family val="2"/>
        <charset val="238"/>
        <scheme val="minor"/>
      </rPr>
      <t>2021, roč. 171, č. , s. 0-0. ISSN: 0926-6690.</t>
    </r>
  </si>
  <si>
    <r>
      <t xml:space="preserve">**GONZÁLEZ, E. – ŠTROBL, M. – **JANŠTA, P. – HOVORKA, T. – KADLEC, T. – KNAPP, M. Artificial temporary non-crop habitats support parasitoids on arable land. </t>
    </r>
    <r>
      <rPr>
        <i/>
        <sz val="11"/>
        <rFont val="Calibri"/>
        <family val="2"/>
        <charset val="238"/>
        <scheme val="minor"/>
      </rPr>
      <t xml:space="preserve">Biological Conservation, </t>
    </r>
    <r>
      <rPr>
        <sz val="11"/>
        <rFont val="Calibri"/>
        <family val="2"/>
        <charset val="238"/>
        <scheme val="minor"/>
      </rPr>
      <t>2021, roč. 265, č. , s. 0-0. ISSN: 0006-3207.</t>
    </r>
  </si>
  <si>
    <r>
      <t xml:space="preserve">HOVORKA, T. – **SASKA, P. – **STARÁ, J. – **KOCOUREK, F. Attractiveness of oilseed rape cultivars to Brassicogethes aeneus and Ceutorhynchus obstrictus as a potential control strategy. </t>
    </r>
    <r>
      <rPr>
        <i/>
        <sz val="11"/>
        <rFont val="Calibri"/>
        <family val="2"/>
        <charset val="238"/>
        <scheme val="minor"/>
      </rPr>
      <t xml:space="preserve">Plant, Soil and Environment, </t>
    </r>
    <r>
      <rPr>
        <sz val="11"/>
        <rFont val="Calibri"/>
        <family val="2"/>
        <charset val="238"/>
        <scheme val="minor"/>
      </rPr>
      <t>2021, roč. 67, č. 10, s. 608-615. ISSN: 1214-1178.</t>
    </r>
  </si>
  <si>
    <r>
      <t xml:space="preserve">**BENELLI, G. – **RIZZO, R. – **ZENI, V. – **GOVIGLI, A. – SAMKOVÁ, A. – **SINACORI, M. – **LO VERDE, G. – PAVELA, R. – **CAPPELLACCI, L. – **PETRELLI, R. – **SPINOZZI, E. – **REZA MORSHEDLOO, M. – **MAGGI, F. – **CANALE, A. Carlina acaulis and Trachyspermum ammi essential oils formulated in protein baits are highly toxic and reduce aggressiveness in the medfly, Ceratitis capitata. </t>
    </r>
    <r>
      <rPr>
        <i/>
        <sz val="11"/>
        <rFont val="Calibri"/>
        <family val="2"/>
        <charset val="238"/>
        <scheme val="minor"/>
      </rPr>
      <t xml:space="preserve">INDUSTRIAL CROPS AND PRODUCTS, </t>
    </r>
    <r>
      <rPr>
        <sz val="11"/>
        <rFont val="Calibri"/>
        <family val="2"/>
        <charset val="238"/>
        <scheme val="minor"/>
      </rPr>
      <t>2021, roč. 161, č. , s. 0-0. ISSN: 0926-6690.</t>
    </r>
  </si>
  <si>
    <r>
      <t xml:space="preserve">SAMKOVÁ, A. – RAŠKA, J. – **HADRAVA, J. – **SKUHROVEC, J. Effect of host switching simulation on the fitness of the gregarious parasitoid Anaphes flavipes from a novel two-generation approach. </t>
    </r>
    <r>
      <rPr>
        <i/>
        <sz val="11"/>
        <rFont val="Calibri"/>
        <family val="2"/>
        <charset val="238"/>
        <scheme val="minor"/>
      </rPr>
      <t xml:space="preserve">Scientific Reports, </t>
    </r>
    <r>
      <rPr>
        <sz val="11"/>
        <rFont val="Calibri"/>
        <family val="2"/>
        <charset val="238"/>
        <scheme val="minor"/>
      </rPr>
      <t>2021, roč. 11, č. , s. 0-0. ISSN: 2045-2322.</t>
    </r>
  </si>
  <si>
    <r>
      <t xml:space="preserve">PAVELA, R. – **PAVONI, L. – **BONACUCINA, G. – **CESPI, M. – **CAPPELLACCI, L. – **PETRELLI, R. – **SPINOZZI, E. – **AGUZZI, C. – **ZEPPA, L. – **UBALDI, M. – **DESNEUX, N. – **CANALE, A. – **MAGGI, F. – **BENELLI, G. Encapsulation of Carlina acaulis essential oil and carlinaoxide to develop long-lasting mosquito larvicides: microemulsions versus nanoemulsions. </t>
    </r>
    <r>
      <rPr>
        <i/>
        <sz val="11"/>
        <rFont val="Calibri"/>
        <family val="2"/>
        <charset val="238"/>
        <scheme val="minor"/>
      </rPr>
      <t xml:space="preserve">Journal of Pest Science, </t>
    </r>
    <r>
      <rPr>
        <sz val="11"/>
        <rFont val="Calibri"/>
        <family val="2"/>
        <charset val="238"/>
        <scheme val="minor"/>
      </rPr>
      <t>2021, roč. 94, č. 3, s. 899-915. ISSN: 1612-4758.</t>
    </r>
  </si>
  <si>
    <r>
      <t xml:space="preserve">**DOUDA, O. – MAŇASOVÁ, M. – ZOUHAR, M. – HNÁTEK, J. – STEJSKAL, V. Field Validation of the Effect of Soil Fumigation of Ethanedinitrile (EDN) on the Mortality of Meloidogyne hapla and Carrot Yield Parameters. </t>
    </r>
    <r>
      <rPr>
        <i/>
        <sz val="11"/>
        <rFont val="Calibri"/>
        <family val="2"/>
        <charset val="238"/>
        <scheme val="minor"/>
      </rPr>
      <t xml:space="preserve">Agronomy, </t>
    </r>
    <r>
      <rPr>
        <sz val="11"/>
        <rFont val="Calibri"/>
        <family val="2"/>
        <charset val="238"/>
        <scheme val="minor"/>
      </rPr>
      <t>2021, roč. 11, č. 2, s. 0-0. ISSN: 2073-4395.</t>
    </r>
  </si>
  <si>
    <r>
      <t xml:space="preserve">BOKŠOVÁ, A. – KAZDA, J. – STEJSKALOVÁ, M. – ŠUBRT, T. – **UTTL, L. – **MRÁZ, P. – BARTOŠKA, J. Findings of herbicide and fungicide residues in bee bread. </t>
    </r>
    <r>
      <rPr>
        <i/>
        <sz val="11"/>
        <rFont val="Calibri"/>
        <family val="2"/>
        <charset val="238"/>
        <scheme val="minor"/>
      </rPr>
      <t xml:space="preserve">Plant, Soil and Environment, </t>
    </r>
    <r>
      <rPr>
        <sz val="11"/>
        <rFont val="Calibri"/>
        <family val="2"/>
        <charset val="238"/>
        <scheme val="minor"/>
      </rPr>
      <t>2021, roč. 67, č. 6, s. 343-352. ISSN: 1214-1178.</t>
    </r>
  </si>
  <si>
    <r>
      <t xml:space="preserve">**STEFANOVSKA, T. – **SKWIERCZ, A. – **FLIS, L. – **PIDLISNYUK, V. – ZOUHAR, M. First record of the ectoparasitic nematode Amplimerlinius macrurus (Nematoda: Tylenchida) on the perennial grass Miscanthus x giganteus (Angiosperms: Poaceae) in Ukraine. </t>
    </r>
    <r>
      <rPr>
        <i/>
        <sz val="11"/>
        <rFont val="Calibri"/>
        <family val="2"/>
        <charset val="238"/>
        <scheme val="minor"/>
      </rPr>
      <t xml:space="preserve">JOURNAL OF NEMATOLOGY, </t>
    </r>
    <r>
      <rPr>
        <sz val="11"/>
        <rFont val="Calibri"/>
        <family val="2"/>
        <charset val="238"/>
        <scheme val="minor"/>
      </rPr>
      <t>2021, roč. 53, č. 06-March-2021, s. 1-7. ISSN: 0022-300X.</t>
    </r>
  </si>
  <si>
    <r>
      <t xml:space="preserve">HNÁTEK, J. – STEJSKAL, V. – **VENDL, T. – **AULICKÝ, R. – **MÁLKOVÁ, J. – ZOUHAR, M. Fumigation of Insect-Infested Wooden Logs by EDN Using Two Scenarios of Plastic Tent-Tarpaulin Sealing: Wooden Logs Stacks Placed on Bottom Plastic Sheets or Directly on Underlying Soil. </t>
    </r>
    <r>
      <rPr>
        <i/>
        <sz val="11"/>
        <rFont val="Calibri"/>
        <family val="2"/>
        <charset val="238"/>
        <scheme val="minor"/>
      </rPr>
      <t xml:space="preserve">Sustainability, </t>
    </r>
    <r>
      <rPr>
        <sz val="11"/>
        <rFont val="Calibri"/>
        <family val="2"/>
        <charset val="238"/>
        <scheme val="minor"/>
      </rPr>
      <t>2021, roč. 13, č. 23, s. 1-12. ISSN: 2071-1050.</t>
    </r>
  </si>
  <si>
    <r>
      <t xml:space="preserve">RYŠÁNEK, P. – MAŇASOVÁ, M. – **CHOCHOLA, J. – ZOUHAR, M. Hrozí nám návrat virových žloutenek řepy?. </t>
    </r>
    <r>
      <rPr>
        <i/>
        <sz val="11"/>
        <rFont val="Calibri"/>
        <family val="2"/>
        <charset val="238"/>
        <scheme val="minor"/>
      </rPr>
      <t xml:space="preserve">Listy cukrovarnické a řepařské, </t>
    </r>
    <r>
      <rPr>
        <sz val="11"/>
        <rFont val="Calibri"/>
        <family val="2"/>
        <charset val="238"/>
        <scheme val="minor"/>
      </rPr>
      <t>2021, roč. 137, č. 12, s. 411-416. ISSN: 1210-3306.</t>
    </r>
  </si>
  <si>
    <r>
      <t xml:space="preserve">**BADALAMENTI, N. – **ILARDI, V. – **BRUNO, M. – PAVELA, R. – **BOUKOUVALA, M. – **KAVALLIERATOS, N. – **MAGGI, F. – **CANALE, A. – **BENELLI, G. Chemical Composition and Broad-Spectrum Insecticidal Activity of the Flower Essential Oil from an Ancient Sicilian Food Plant, Ridolfia segetum. </t>
    </r>
    <r>
      <rPr>
        <i/>
        <sz val="11"/>
        <rFont val="Calibri"/>
        <family val="2"/>
        <charset val="238"/>
        <scheme val="minor"/>
      </rPr>
      <t xml:space="preserve">Agriculture-BASEL, </t>
    </r>
    <r>
      <rPr>
        <sz val="11"/>
        <rFont val="Calibri"/>
        <family val="2"/>
        <charset val="238"/>
        <scheme val="minor"/>
      </rPr>
      <t>2021, roč. 11, č. 4, s. 0-0. ISSN: 2077-0472.</t>
    </r>
  </si>
  <si>
    <r>
      <t xml:space="preserve">**AFSHAR, F. – **RASHIDIFARD, M. – **ABOLAFIA, J. – ZOUHAR, M. – **FOURIE, H. – **PEDRAM, M. Laimaphelenchus africanus n. sp. (Tylenchomorpha Aphelenchoididae) from South Africa, a morphological and molecular phylogenetic study, with an update to the diagnostics of the genus. </t>
    </r>
    <r>
      <rPr>
        <i/>
        <sz val="11"/>
        <rFont val="Calibri"/>
        <family val="2"/>
        <charset val="238"/>
        <scheme val="minor"/>
      </rPr>
      <t xml:space="preserve">JOURNAL OF NEMATOLOGY, </t>
    </r>
    <r>
      <rPr>
        <sz val="11"/>
        <rFont val="Calibri"/>
        <family val="2"/>
        <charset val="238"/>
        <scheme val="minor"/>
      </rPr>
      <t>2021, roč. 53, č. , s. 1-14. ISSN: 0022-300X.</t>
    </r>
  </si>
  <si>
    <r>
      <t xml:space="preserve">**PÁNEK, M. – **STŘÍŽKOVÁ, I. – ZOUHAR, M. – **KUDLÁČEK, T. – **TOMŠOVSKÝ, M. Mixed Mating Model of Reproduction Revealed in European Phytophthora cactorum by ddRADseq and Effector Gene Sequence Data. </t>
    </r>
    <r>
      <rPr>
        <i/>
        <sz val="11"/>
        <rFont val="Calibri"/>
        <family val="2"/>
        <charset val="238"/>
        <scheme val="minor"/>
      </rPr>
      <t xml:space="preserve">Microorganisms, </t>
    </r>
    <r>
      <rPr>
        <sz val="11"/>
        <rFont val="Calibri"/>
        <family val="2"/>
        <charset val="238"/>
        <scheme val="minor"/>
      </rPr>
      <t>2021, roč. 2, č. 9, s. 1-22. ISSN: 2076-2607.</t>
    </r>
  </si>
  <si>
    <r>
      <t xml:space="preserve">MANSOURI, F. – **KRAHULEC, F. – **DUCHOSLAV, M. – RYŠÁNEK, P. Newly identified host range of viruses infecting species of the genus Allium and their distribution in six habitats in the Czech Republic. </t>
    </r>
    <r>
      <rPr>
        <i/>
        <sz val="11"/>
        <rFont val="Calibri"/>
        <family val="2"/>
        <charset val="238"/>
        <scheme val="minor"/>
      </rPr>
      <t xml:space="preserve">Plant Pathology, </t>
    </r>
    <r>
      <rPr>
        <sz val="11"/>
        <rFont val="Calibri"/>
        <family val="2"/>
        <charset val="238"/>
        <scheme val="minor"/>
      </rPr>
      <t>2021, roč. 70, č. , s. 1496-1507. ISSN: 0032-0862.</t>
    </r>
  </si>
  <si>
    <r>
      <t xml:space="preserve">PAVELA, R. – **MAGGI, F. – **MAZZARA, E. – **TORRESI, J. – **CIANFAGLIONE, K. – **BENELLI, G. – **CANALE, A. Prolonged sublethal effects of essential oils from non-wood parts of nine conifers on key insect pests and vectors. </t>
    </r>
    <r>
      <rPr>
        <i/>
        <sz val="11"/>
        <rFont val="Calibri"/>
        <family val="2"/>
        <charset val="238"/>
        <scheme val="minor"/>
      </rPr>
      <t xml:space="preserve">INDUSTRIAL CROPS AND PRODUCTS, </t>
    </r>
    <r>
      <rPr>
        <sz val="11"/>
        <rFont val="Calibri"/>
        <family val="2"/>
        <charset val="238"/>
        <scheme val="minor"/>
      </rPr>
      <t>2021, roč. 168, č. , s. 0-0. ISSN: 0926-6690.</t>
    </r>
  </si>
  <si>
    <r>
      <t xml:space="preserve">KOCOUREK, F. – **STARÁ, PH.D., I. – **SOPKO, B. – **TALACKO, P. – **HARANT, K. – HOVORKA, T. – **ERBAN, T. Proteogenomic insight into the basis of the insecticide tolerance/resistance  of the pollen beetle Brassicogethes (Meligethes) aeneus. </t>
    </r>
    <r>
      <rPr>
        <i/>
        <sz val="11"/>
        <rFont val="Calibri"/>
        <family val="2"/>
        <charset val="238"/>
        <scheme val="minor"/>
      </rPr>
      <t xml:space="preserve">Journal of Proteomics, </t>
    </r>
    <r>
      <rPr>
        <sz val="11"/>
        <rFont val="Calibri"/>
        <family val="2"/>
        <charset val="238"/>
        <scheme val="minor"/>
      </rPr>
      <t>2021, roč. , č. 233, s. 1-8. ISSN: 1874-3919.</t>
    </r>
  </si>
  <si>
    <r>
      <t xml:space="preserve">**SPINOZZI, E. – PAVELA, R. – **BONACUCINA, G. – **PERINELLI, D. – **CESPI, M. – **PETRELLI, R. – **CAPPELLACCI, L. – **FIORINI, D. – **SCORTICHINI, S. – **GARZOLI, S. – **ANGELONI, C. – **FRESCHI, M. – **HRELIA, S. – **QUASSINTI, L. – **BRAMUCCI, M. – **LUPIDI, G. – **SUT, S. – **DALL’ACQUA, S. – **BENELLI, G. – **CANALE, A. – **DRENAGGI, E. – **MAGGI, F. Spilanthol-rich essential oil obtained by microwave-assisted extraction from Acmella oleracea (L.) RK Jansen and its nanoemulsion: Insecticidal, cytotoxic and anti-inflammatory activities. </t>
    </r>
    <r>
      <rPr>
        <i/>
        <sz val="11"/>
        <rFont val="Calibri"/>
        <family val="2"/>
        <charset val="238"/>
        <scheme val="minor"/>
      </rPr>
      <t xml:space="preserve">INDUSTRIAL CROPS AND PRODUCTS, </t>
    </r>
    <r>
      <rPr>
        <sz val="11"/>
        <rFont val="Calibri"/>
        <family val="2"/>
        <charset val="238"/>
        <scheme val="minor"/>
      </rPr>
      <t>2021, roč. 172, č. , s. 0-0. ISSN: 0926-6690.</t>
    </r>
  </si>
  <si>
    <r>
      <t xml:space="preserve">KADLÍKOVÁ, K. – **VÁCLAVÍKOVÁ, M. – **HALEŠOVÁ, T. – **KAMLER, M. – **MARKOVIČ, M. – **ERBAN, T. The investigation of honey bee pesticide poisoning incidents in Czechia. </t>
    </r>
    <r>
      <rPr>
        <i/>
        <sz val="11"/>
        <rFont val="Calibri"/>
        <family val="2"/>
        <charset val="238"/>
        <scheme val="minor"/>
      </rPr>
      <t xml:space="preserve">Chemosphere, </t>
    </r>
    <r>
      <rPr>
        <sz val="11"/>
        <rFont val="Calibri"/>
        <family val="2"/>
        <charset val="238"/>
        <scheme val="minor"/>
      </rPr>
      <t>2021, roč. 263, č. , s. 0-0. ISSN: 0045-6535.</t>
    </r>
  </si>
  <si>
    <r>
      <t xml:space="preserve">MANSOURI, F. – **RICHERT-POGGELER, K. – **LEWANDOWSKI, M. – RYŠÁNEK, P. Transmission characteristics of allexiviruses by the eriophyid mite, Aceria tulipae (Keifer) (Acari: Eriophyidae) from naturally mixed infected garlic (Allium sativum L.). </t>
    </r>
    <r>
      <rPr>
        <i/>
        <sz val="11"/>
        <rFont val="Calibri"/>
        <family val="2"/>
        <charset val="238"/>
        <scheme val="minor"/>
      </rPr>
      <t xml:space="preserve">European Journal of Plant Pathology, </t>
    </r>
    <r>
      <rPr>
        <sz val="11"/>
        <rFont val="Calibri"/>
        <family val="2"/>
        <charset val="238"/>
        <scheme val="minor"/>
      </rPr>
      <t>2021, roč. 160, č. , s. 789-796. ISSN: 0929-1873.</t>
    </r>
  </si>
  <si>
    <r>
      <t xml:space="preserve">HOVORKA, T. – **KOCOUREK, F. – **HORSKÁ, T. – **STARÁ, J. Widespread resistance of pollen beetles to pyrethroids in Czechia with no evidence for kdr mutation. </t>
    </r>
    <r>
      <rPr>
        <i/>
        <sz val="11"/>
        <rFont val="Calibri"/>
        <family val="2"/>
        <charset val="238"/>
        <scheme val="minor"/>
      </rPr>
      <t xml:space="preserve">Crop Protection, </t>
    </r>
    <r>
      <rPr>
        <sz val="11"/>
        <rFont val="Calibri"/>
        <family val="2"/>
        <charset val="238"/>
        <scheme val="minor"/>
      </rPr>
      <t>2021, roč. 145, č. , s. 0-0. ISSN: 0261-2194.</t>
    </r>
  </si>
  <si>
    <r>
      <t xml:space="preserve">SHAH, J. – **VENDL, T. – **AULICKÝ, R. – STEJSKAL, V. Frass produced by the primary pest Rhyzopertha dominica supports the population growth of the secondary stored product pests Oryzaephilus surinamensis, Tribolium castaneum, and T. confusum. </t>
    </r>
    <r>
      <rPr>
        <i/>
        <sz val="11"/>
        <rFont val="Calibri"/>
        <family val="2"/>
        <charset val="238"/>
        <scheme val="minor"/>
      </rPr>
      <t xml:space="preserve">Bulletin of Entomological Research, </t>
    </r>
    <r>
      <rPr>
        <sz val="11"/>
        <rFont val="Calibri"/>
        <family val="2"/>
        <charset val="238"/>
        <scheme val="minor"/>
      </rPr>
      <t>2021, roč. 111, č.2. , s. 153-159. ISSN: 0007-4853.</t>
    </r>
  </si>
  <si>
    <r>
      <t xml:space="preserve">AGYEMAN, P. – JOHN, K. – KEBONYE, N. – BORŮVKA, L. – VAŠÁT, R. – DRÁBEK, O. A geostatistical approach to estimating source apportionment in urban and peri-urban soils using the Czech Republic as an example. </t>
    </r>
    <r>
      <rPr>
        <i/>
        <sz val="11"/>
        <rFont val="Calibri"/>
        <family val="2"/>
        <charset val="238"/>
        <scheme val="minor"/>
      </rPr>
      <t xml:space="preserve">Scientific Reports, </t>
    </r>
    <r>
      <rPr>
        <sz val="11"/>
        <rFont val="Calibri"/>
        <family val="2"/>
        <charset val="238"/>
        <scheme val="minor"/>
      </rPr>
      <t>2021, roč. 11, č. 23615, s. 0-0. ISSN: 2045-2322.</t>
    </r>
  </si>
  <si>
    <t>KPOP</t>
  </si>
  <si>
    <r>
      <t xml:space="preserve">**DRAHOTA, P. – **PEŘESTÁ, M. – **TRUBAČ, J. – **MIHALJEVIČ, M. – VANĚK, A. Arsenic fractionation and mobility in sulfidic wetland soils during experimental drying. </t>
    </r>
    <r>
      <rPr>
        <i/>
        <sz val="11"/>
        <rFont val="Calibri"/>
        <family val="2"/>
        <charset val="238"/>
        <scheme val="minor"/>
      </rPr>
      <t xml:space="preserve">Chemosphere, </t>
    </r>
    <r>
      <rPr>
        <sz val="11"/>
        <rFont val="Calibri"/>
        <family val="2"/>
        <charset val="238"/>
        <scheme val="minor"/>
      </rPr>
      <t>2021, roč. 277, č. 130306, s. 0-0. ISSN: 0045-6535.</t>
    </r>
  </si>
  <si>
    <r>
      <t xml:space="preserve">**FARKAS, B. – **BUJDOŠ, M. – POLÁK, F. – **MATULOVÁ, M. – **CESNEK, M. – **DUBORSKÁ, E. – **ZVĚŘINA, O. – **HYUNJUNG, K. – **DANKO, M. – **KISOVÁ, Z. – **MATÚŠ, P. – **URÍK, M. Bioleaching of manganese oxides at different oxidation states by filamentous fungus Aspergillus niger. </t>
    </r>
    <r>
      <rPr>
        <i/>
        <sz val="11"/>
        <rFont val="Calibri"/>
        <family val="2"/>
        <charset val="238"/>
        <scheme val="minor"/>
      </rPr>
      <t xml:space="preserve">Journal of Fungi, </t>
    </r>
    <r>
      <rPr>
        <sz val="11"/>
        <rFont val="Calibri"/>
        <family val="2"/>
        <charset val="238"/>
        <scheme val="minor"/>
      </rPr>
      <t>2021, roč. 7, č. 808, s. 0-0. ISSN: 2309-608X.</t>
    </r>
  </si>
  <si>
    <r>
      <t xml:space="preserve">JOHN, K. – KEBONYE, N. – AGYEMAN, P. – AHADO, S. Comparison of Cubist models for soil organic carbon prediction via portable XRF measured data. </t>
    </r>
    <r>
      <rPr>
        <i/>
        <sz val="11"/>
        <rFont val="Calibri"/>
        <family val="2"/>
        <charset val="238"/>
        <scheme val="minor"/>
      </rPr>
      <t xml:space="preserve">Environmental Monitoring and Assessment, </t>
    </r>
    <r>
      <rPr>
        <sz val="11"/>
        <rFont val="Calibri"/>
        <family val="2"/>
        <charset val="238"/>
        <scheme val="minor"/>
      </rPr>
      <t>2021, roč. 193, č. 197, s. 0-0. ISSN: 0167-6369.</t>
    </r>
  </si>
  <si>
    <r>
      <t xml:space="preserve">KEBONYE, N. – JOHN, K. – **CHAKRABORTY, S. – AGYEMAN, P. – AHADO, S. – **EZE, P. – NĚMEČEK, K. – DRÁBEK, O. – BORŮVKA, L. Comparison of multivariate methods for arsenic estimation and mapping in floodplain soil via portable X-ray fluorescence spectroscopy. </t>
    </r>
    <r>
      <rPr>
        <i/>
        <sz val="11"/>
        <rFont val="Calibri"/>
        <family val="2"/>
        <charset val="238"/>
        <scheme val="minor"/>
      </rPr>
      <t xml:space="preserve">Geoderma, </t>
    </r>
    <r>
      <rPr>
        <sz val="11"/>
        <rFont val="Calibri"/>
        <family val="2"/>
        <charset val="238"/>
        <scheme val="minor"/>
      </rPr>
      <t>2021, roč. 384, č. 114792, s. 0-0. ISSN: 0016-7061.</t>
    </r>
  </si>
  <si>
    <r>
      <t xml:space="preserve">THAI, S. – PAVLŮ, L. – TEJNECKÝ, V. – VOKURKOVÁ, P. – NOZARI, S. – BORŮVKA, L. Comparison of soil organic matter composition under different land uses by DRIFT spectroscopy. </t>
    </r>
    <r>
      <rPr>
        <i/>
        <sz val="11"/>
        <rFont val="Calibri"/>
        <family val="2"/>
        <charset val="238"/>
        <scheme val="minor"/>
      </rPr>
      <t xml:space="preserve">Plant, Soil and Environment, </t>
    </r>
    <r>
      <rPr>
        <sz val="11"/>
        <rFont val="Calibri"/>
        <family val="2"/>
        <charset val="238"/>
        <scheme val="minor"/>
      </rPr>
      <t>2021, roč. 67, č. 5, s. 255-263. ISSN: 1214-1178.</t>
    </r>
  </si>
  <si>
    <r>
      <t xml:space="preserve">**BAIETA, R. – **MIHALJEVIČ, M. – **ETTLER, V. – VANĚK, A. – PENÍŽEK, V. – **TRUBAČ, J. – **KŘÍBEK, B. – **JEŽEK, J. – SVOBODA, M. – **ŠRÁČEK, O. – **NYAMBE, I. Depicting the historical pollution in a Pb–Zn mining/smelting site in Kabwe (Zambia) using tree rings. </t>
    </r>
    <r>
      <rPr>
        <i/>
        <sz val="11"/>
        <rFont val="Calibri"/>
        <family val="2"/>
        <charset val="238"/>
        <scheme val="minor"/>
      </rPr>
      <t xml:space="preserve">JOURNAL OF AFRICAN EARTH SCIENCES, </t>
    </r>
    <r>
      <rPr>
        <sz val="11"/>
        <rFont val="Calibri"/>
        <family val="2"/>
        <charset val="238"/>
        <scheme val="minor"/>
      </rPr>
      <t>2021, roč. 181, č. 104246, s. 0-0. ISSN: 1464-343X.</t>
    </r>
  </si>
  <si>
    <r>
      <t xml:space="preserve">**RENNERT, T. – **ANTIC´- MLADENOVIC´, S. – **BARANČÍKOVÁ, G. – BORŮVKA, L. – **BOSAK, V. – **CACOVEAN, H. – **ČECHMÁNKOVÁ, J. – **GRAF-ROSENFELLNER, M. – **KOBZA, J. – **MAYER, S. – **MICHALSKI, A. – PAVLŮ, L. – **RINKLEBE, J. – **SAVIN, I . - **RUBINIC´, V. Does soil organic matter in mollic horizons of central/east European floodplain soils have common chemical features?. </t>
    </r>
    <r>
      <rPr>
        <i/>
        <sz val="11"/>
        <rFont val="Calibri"/>
        <family val="2"/>
        <charset val="238"/>
        <scheme val="minor"/>
      </rPr>
      <t xml:space="preserve">Catena, </t>
    </r>
    <r>
      <rPr>
        <sz val="11"/>
        <rFont val="Calibri"/>
        <family val="2"/>
        <charset val="238"/>
        <scheme val="minor"/>
      </rPr>
      <t>2021, roč. 200, č. 105192, s. 0-0. ISSN: 0341-8162.</t>
    </r>
  </si>
  <si>
    <r>
      <t xml:space="preserve">BINEY, J. – BLÖCHER, J. – BORŮVKA, L. – VAŠÁT, R. Does the limited use of orthogonal signal correction pre-treatment approach to improve the prediction accuracy of soil organic carbon need attention?. </t>
    </r>
    <r>
      <rPr>
        <i/>
        <sz val="11"/>
        <rFont val="Calibri"/>
        <family val="2"/>
        <charset val="238"/>
        <scheme val="minor"/>
      </rPr>
      <t xml:space="preserve">Geoderma, </t>
    </r>
    <r>
      <rPr>
        <sz val="11"/>
        <rFont val="Calibri"/>
        <family val="2"/>
        <charset val="238"/>
        <scheme val="minor"/>
      </rPr>
      <t>2021, roč. 388, č. 114945, s. 1-3. ISSN: 0016-7061.</t>
    </r>
  </si>
  <si>
    <r>
      <t xml:space="preserve">VOPRAVIL, J. – **FORMÁNEK, P. – JANKŮ, J. – **HOLUBÍK, O. – **KHEL, T. Early changes in soil organic carbon following afforestation of former agricultural land  . </t>
    </r>
    <r>
      <rPr>
        <i/>
        <sz val="11"/>
        <rFont val="Calibri"/>
        <family val="2"/>
        <charset val="238"/>
        <scheme val="minor"/>
      </rPr>
      <t xml:space="preserve">Soil and Water Research, </t>
    </r>
    <r>
      <rPr>
        <sz val="11"/>
        <rFont val="Calibri"/>
        <family val="2"/>
        <charset val="238"/>
        <scheme val="minor"/>
      </rPr>
      <t>2021, roč. 16, č. 4, s. 228-236. ISSN: 1801-5395.</t>
    </r>
  </si>
  <si>
    <r>
      <t xml:space="preserve">**TZIOLAS, N. – **TSAKIRIDIS, N. – **CHABRILLAT, S. – **DEMATTE, J. – **BEN-DOR, E. – GHOLIZADEH, A. – **ZALIDIS, G. – **VAN WESEMAEL, B. Earth observation data-driven cropland soil monitoring: A review. </t>
    </r>
    <r>
      <rPr>
        <i/>
        <sz val="11"/>
        <rFont val="Calibri"/>
        <family val="2"/>
        <charset val="238"/>
        <scheme val="minor"/>
      </rPr>
      <t xml:space="preserve">Remote Sensing, </t>
    </r>
    <r>
      <rPr>
        <sz val="11"/>
        <rFont val="Calibri"/>
        <family val="2"/>
        <charset val="238"/>
        <scheme val="minor"/>
      </rPr>
      <t>2021, roč. 13, č. 4439, s. 0-0. ISSN: 2072-4292.</t>
    </r>
  </si>
  <si>
    <r>
      <t xml:space="preserve">VEJVODOVÁ, K. – DRÁBEK, O. – **ASH, C. – TEJNECKÝ, V. – NĚMEČEK, K. – BORŮVKA, L. Effect of clay on the fractions of potentially toxic elements in contaminated soil. </t>
    </r>
    <r>
      <rPr>
        <i/>
        <sz val="11"/>
        <rFont val="Calibri"/>
        <family val="2"/>
        <charset val="238"/>
        <scheme val="minor"/>
      </rPr>
      <t xml:space="preserve">Soil and Water Research, </t>
    </r>
    <r>
      <rPr>
        <sz val="11"/>
        <rFont val="Calibri"/>
        <family val="2"/>
        <charset val="238"/>
        <scheme val="minor"/>
      </rPr>
      <t>2021, roč. 16, č. 1, s. 1-10. ISSN: 1801-5395.</t>
    </r>
  </si>
  <si>
    <r>
      <t xml:space="preserve">KEBONYE, N. – **EZE, P. – AGYEMAN, P. – JOHN, K. – AHADO, S. Efficiency of the t-distribution stochastic neighbor embedding technique for detailed visualization and modeling interactions between agricultural soil quality indicators. </t>
    </r>
    <r>
      <rPr>
        <i/>
        <sz val="11"/>
        <rFont val="Calibri"/>
        <family val="2"/>
        <charset val="238"/>
        <scheme val="minor"/>
      </rPr>
      <t xml:space="preserve">Biosystems Engineering, </t>
    </r>
    <r>
      <rPr>
        <sz val="11"/>
        <rFont val="Calibri"/>
        <family val="2"/>
        <charset val="238"/>
        <scheme val="minor"/>
      </rPr>
      <t>2021, roč. 210, č. , s. 282-298. ISSN: 1537-5110.</t>
    </r>
  </si>
  <si>
    <r>
      <t xml:space="preserve">**KNADEL, M. – **REHMAN, H. – POULADI, N. – **WOLLESEN DE JONGE, L. – **MOLDRUP, P. – **ARTHUR, E. Estimating Atterberg limits of soils from reflectance spectroscopy and pedotransfer functions. </t>
    </r>
    <r>
      <rPr>
        <i/>
        <sz val="11"/>
        <rFont val="Calibri"/>
        <family val="2"/>
        <charset val="238"/>
        <scheme val="minor"/>
      </rPr>
      <t xml:space="preserve">Geoderma, </t>
    </r>
    <r>
      <rPr>
        <sz val="11"/>
        <rFont val="Calibri"/>
        <family val="2"/>
        <charset val="238"/>
        <scheme val="minor"/>
      </rPr>
      <t>2021, roč. 402, č. 115300, s. 0-0. ISSN: 0016-7061.</t>
    </r>
  </si>
  <si>
    <r>
      <t xml:space="preserve">JOHN, K. – **AFU, S. – **ISONG, I. – AGYEMAN, P. – KEBONYE, N. – **AYITO, E. Estimation of soil organic carbon distribution by geostatistical and deterministic interpolation methods: A case study of the southeastern soils of Nigeria. </t>
    </r>
    <r>
      <rPr>
        <i/>
        <sz val="11"/>
        <rFont val="Calibri"/>
        <family val="2"/>
        <charset val="238"/>
        <scheme val="minor"/>
      </rPr>
      <t xml:space="preserve">Environmental Engineering and Management Journal, </t>
    </r>
    <r>
      <rPr>
        <sz val="11"/>
        <rFont val="Calibri"/>
        <family val="2"/>
        <charset val="238"/>
        <scheme val="minor"/>
      </rPr>
      <t>2021, roč. 20, č. 7, s. 1077-1085. ISSN: 1582-9596.</t>
    </r>
  </si>
  <si>
    <r>
      <t xml:space="preserve">BINEY, J. – **SABERIOON, M. – BORŮVKA, L. – HOUŠKA, J. – VAŠÁT, R. – AGYEMAN, P. – **COBLINSKI, J. – KLEMENT, A. Exploring the suitability of UAS-based multispectral images for estimating soil organic carbon: Comparison with proximal soil sensing and spaceborne imagery. </t>
    </r>
    <r>
      <rPr>
        <i/>
        <sz val="11"/>
        <rFont val="Calibri"/>
        <family val="2"/>
        <charset val="238"/>
        <scheme val="minor"/>
      </rPr>
      <t xml:space="preserve">Remote Sensing, </t>
    </r>
    <r>
      <rPr>
        <sz val="11"/>
        <rFont val="Calibri"/>
        <family val="2"/>
        <charset val="238"/>
        <scheme val="minor"/>
      </rPr>
      <t>2021, roč. 13, č. 308, s. 0-0. ISSN: 2072-4292.</t>
    </r>
  </si>
  <si>
    <r>
      <t xml:space="preserve">ZÁDOROVÁ, T. – **SKÁLA, J. – **ŽÍŽALA, D. – VANĚK, A. – PENÍŽEK, V. Harmonization of a large-scale national soil database with the World Reference Base for Soil Resources 2014. </t>
    </r>
    <r>
      <rPr>
        <i/>
        <sz val="11"/>
        <rFont val="Calibri"/>
        <family val="2"/>
        <charset val="238"/>
        <scheme val="minor"/>
      </rPr>
      <t xml:space="preserve">Geoderma, </t>
    </r>
    <r>
      <rPr>
        <sz val="11"/>
        <rFont val="Calibri"/>
        <family val="2"/>
        <charset val="238"/>
        <scheme val="minor"/>
      </rPr>
      <t>2021, roč. 384, č. 114819, s. 0-0. ISSN: 0016-7061.</t>
    </r>
  </si>
  <si>
    <r>
      <t xml:space="preserve">AGYEMAN, P. – AHADO, S. – JOHN, K. – KEBONYE, N. – VAŠÁT, R. – BORŮVKA, L. – KOČÁREK, M. – NĚMEČEK, K. Health risk assessment and the application of C-PMF: a pollution assessment-based receptor model in an urban soil. </t>
    </r>
    <r>
      <rPr>
        <i/>
        <sz val="11"/>
        <rFont val="Calibri"/>
        <family val="2"/>
        <charset val="238"/>
        <scheme val="minor"/>
      </rPr>
      <t xml:space="preserve">JOURNAL OF SOILS AND SEDIMENTS, </t>
    </r>
    <r>
      <rPr>
        <sz val="11"/>
        <rFont val="Calibri"/>
        <family val="2"/>
        <charset val="238"/>
        <scheme val="minor"/>
      </rPr>
      <t>2021, roč. 21, č. 9, s. 3117-3136. ISSN: 1439-0108.</t>
    </r>
  </si>
  <si>
    <r>
      <t xml:space="preserve">**AFU, S. – **ISONG, I. – **ENE, A. – JOHN, K. Heavy metals in agricultural soils developed on diverse parent materials in Cross River State, Nigeria. </t>
    </r>
    <r>
      <rPr>
        <i/>
        <sz val="11"/>
        <rFont val="Calibri"/>
        <family val="2"/>
        <charset val="238"/>
        <scheme val="minor"/>
      </rPr>
      <t xml:space="preserve">Archives of Agronomy and Soil Science, </t>
    </r>
    <r>
      <rPr>
        <sz val="11"/>
        <rFont val="Calibri"/>
        <family val="2"/>
        <charset val="238"/>
        <scheme val="minor"/>
      </rPr>
      <t>2021, roč. 67, č. 10, s. 1375-1387. ISSN: 0365-0340.</t>
    </r>
  </si>
  <si>
    <r>
      <t xml:space="preserve">AGYEMAN, P. – JOHN, K. – KEBONYE, N. – BORŮVKA, L. – VAŠÁT, R. – DRÁBEK, O. – NĚMEČEK, K. Human health risk exposure and ecological risk assessment of potentially toxic element pollution in agricultural soils in the district of Frydek Mistek, Czech Republic: a sample location approach. </t>
    </r>
    <r>
      <rPr>
        <i/>
        <sz val="11"/>
        <rFont val="Calibri"/>
        <family val="2"/>
        <charset val="238"/>
        <scheme val="minor"/>
      </rPr>
      <t xml:space="preserve">Environmental Sciences Europe, </t>
    </r>
    <r>
      <rPr>
        <sz val="11"/>
        <rFont val="Calibri"/>
        <family val="2"/>
        <charset val="238"/>
        <scheme val="minor"/>
      </rPr>
      <t>2021, roč. 33, č. 137, s. 0-0. ISSN: 2190-4707.</t>
    </r>
  </si>
  <si>
    <r>
      <t xml:space="preserve">JOHN, K. – AGYEMAN, P. – KEBONYE, N. – **ISONG, I. – **AYITO, E. – **OFEM, K. – **QIN, C. Hybridization of cokriging and gaussian process regression modelling techniques in mapping soil sulphur. </t>
    </r>
    <r>
      <rPr>
        <i/>
        <sz val="11"/>
        <rFont val="Calibri"/>
        <family val="2"/>
        <charset val="238"/>
        <scheme val="minor"/>
      </rPr>
      <t xml:space="preserve">Catena, </t>
    </r>
    <r>
      <rPr>
        <sz val="11"/>
        <rFont val="Calibri"/>
        <family val="2"/>
        <charset val="238"/>
        <scheme val="minor"/>
      </rPr>
      <t>2021, roč. 206, č. 105534, s. 0-0. ISSN: 0341-8162.</t>
    </r>
  </si>
  <si>
    <r>
      <t xml:space="preserve">**COBLINSKI, J. – **INDA, A. – **DEMATTE, J. – **DOTTO, A. – GHOLIZADEH, A. – **GIASSON, E. Identification of minerals in subtropical soils with different textural classes by VIS–NIR–SWIR reflectance spectroscopy. </t>
    </r>
    <r>
      <rPr>
        <i/>
        <sz val="11"/>
        <rFont val="Calibri"/>
        <family val="2"/>
        <charset val="238"/>
        <scheme val="minor"/>
      </rPr>
      <t xml:space="preserve">Catena, </t>
    </r>
    <r>
      <rPr>
        <sz val="11"/>
        <rFont val="Calibri"/>
        <family val="2"/>
        <charset val="238"/>
        <scheme val="minor"/>
      </rPr>
      <t>2021, roč. 203, č. 105334, s. 0-0. ISSN: 0341-8162.</t>
    </r>
  </si>
  <si>
    <r>
      <t xml:space="preserve">JOHN, K. – **AFU, S. – **ISONG, I. – **AKI, E. – KEBONYE, N. – **AYITO, E. – AGYEMAN, P. – **EYONG, M. – PENÍŽEK, V. Mapping soil properties with soil-environmental covariates using geostatistics and multivariate statistics. </t>
    </r>
    <r>
      <rPr>
        <i/>
        <sz val="11"/>
        <rFont val="Calibri"/>
        <family val="2"/>
        <charset val="238"/>
        <scheme val="minor"/>
      </rPr>
      <t xml:space="preserve">International Journal of Environmental Science and Technology, </t>
    </r>
    <r>
      <rPr>
        <sz val="11"/>
        <rFont val="Calibri"/>
        <family val="2"/>
        <charset val="238"/>
        <scheme val="minor"/>
      </rPr>
      <t>2021, roč. 18, č. , s. 3327-3342. ISSN: 1735-1472.</t>
    </r>
  </si>
  <si>
    <r>
      <t xml:space="preserve">**SRACEK, O. – **KŘÍBEK, B. – **MIHALJEVIČ, M. – **ETTLER, V. – VANĚK, A. – PENÍŽEK, V. – **VESELOVSKY, F. – **BAGAI, Z. – **KAPUSTA, J. – **SULOVSKÝ, P. Mobility of Mn and other trace elements in Mn-rich mine tailings and adjacent creek at Kanye, southeast Botswana. </t>
    </r>
    <r>
      <rPr>
        <i/>
        <sz val="11"/>
        <rFont val="Calibri"/>
        <family val="2"/>
        <charset val="238"/>
        <scheme val="minor"/>
      </rPr>
      <t xml:space="preserve">Journal of Geochemical Exploration, </t>
    </r>
    <r>
      <rPr>
        <sz val="11"/>
        <rFont val="Calibri"/>
        <family val="2"/>
        <charset val="238"/>
        <scheme val="minor"/>
      </rPr>
      <t>2021, roč. 220, č. 106658, s. 0-0. ISSN: 0375-6742.</t>
    </r>
  </si>
  <si>
    <r>
      <t xml:space="preserve">AHADO, S. – **NWAOGU, C. – OPPONG SARKODIE, V. – BORŮVKA, L. Modeling and assessing the spatial and vertical distributions of potentially toxic elements in soil and how the concentrations differ. </t>
    </r>
    <r>
      <rPr>
        <i/>
        <sz val="11"/>
        <rFont val="Calibri"/>
        <family val="2"/>
        <charset val="238"/>
        <scheme val="minor"/>
      </rPr>
      <t xml:space="preserve">Toxics, </t>
    </r>
    <r>
      <rPr>
        <sz val="11"/>
        <rFont val="Calibri"/>
        <family val="2"/>
        <charset val="238"/>
        <scheme val="minor"/>
      </rPr>
      <t>2021, roč. 9, č. 181, s. 0-0. ISSN: 2305-6304.</t>
    </r>
  </si>
  <si>
    <r>
      <t xml:space="preserve">GHOLIZADEH, A. – **ROSSEL, R. – **SABERIOON, M. – BORŮVKA, L. – KRATINA, J. – PAVLŮ, L. National-scale spectroscopic assessment of soil organic carbon in forests of the Czech Republic. </t>
    </r>
    <r>
      <rPr>
        <i/>
        <sz val="11"/>
        <rFont val="Calibri"/>
        <family val="2"/>
        <charset val="238"/>
        <scheme val="minor"/>
      </rPr>
      <t xml:space="preserve">Geoderma, </t>
    </r>
    <r>
      <rPr>
        <sz val="11"/>
        <rFont val="Calibri"/>
        <family val="2"/>
        <charset val="238"/>
        <scheme val="minor"/>
      </rPr>
      <t>2021, roč. 385, č. 114832, s. 0-0. ISSN: 0016-7061.</t>
    </r>
  </si>
  <si>
    <r>
      <t xml:space="preserve">**SKÁLA, J. – ZÁDOROVÁ, T. – **ŽÍŽALA, D. On the interpretation of surprisingly high variation of soil map diversity in country-wide study of flood-affected agroecosystems using the legacy data in the Czech Republic. </t>
    </r>
    <r>
      <rPr>
        <i/>
        <sz val="11"/>
        <rFont val="Calibri"/>
        <family val="2"/>
        <charset val="238"/>
        <scheme val="minor"/>
      </rPr>
      <t xml:space="preserve">Geoderma, </t>
    </r>
    <r>
      <rPr>
        <sz val="11"/>
        <rFont val="Calibri"/>
        <family val="2"/>
        <charset val="238"/>
        <scheme val="minor"/>
      </rPr>
      <t>2021, roč. 383, č. 114732, s. 0-0. ISSN: 0016-7061.</t>
    </r>
  </si>
  <si>
    <r>
      <t xml:space="preserve">**BRUNETTI, G. – KODEŠOVÁ, R. – **ŠVECOVÁ, H. – FÉR, M. – NIKODEM, A. – KLEMENT, A. – **GRABIC, R. – **ŠIMŮNEK, J. On the use of mechanistic soil-plant uptake models: A comprehensive experimental and numerical analysis on the translocation of carbamazepine in green pea plants. </t>
    </r>
    <r>
      <rPr>
        <i/>
        <sz val="11"/>
        <rFont val="Calibri"/>
        <family val="2"/>
        <charset val="238"/>
        <scheme val="minor"/>
      </rPr>
      <t xml:space="preserve">Environmental Science &amp; Technology, </t>
    </r>
    <r>
      <rPr>
        <sz val="11"/>
        <rFont val="Calibri"/>
        <family val="2"/>
        <charset val="238"/>
        <scheme val="minor"/>
      </rPr>
      <t>2021, roč. 555, č. 5, s. 2991-3000. ISSN: 0013-936X.</t>
    </r>
  </si>
  <si>
    <r>
      <t xml:space="preserve">SPASIC, M. – BORŮVKA, L. – VACEK, O. – DRÁBEK, O. – TEJNECKÝ, V. Pedogenesis problems on reclaimed coal mining sites. </t>
    </r>
    <r>
      <rPr>
        <i/>
        <sz val="11"/>
        <rFont val="Calibri"/>
        <family val="2"/>
        <charset val="238"/>
        <scheme val="minor"/>
      </rPr>
      <t xml:space="preserve">Soil and Water Research, </t>
    </r>
    <r>
      <rPr>
        <sz val="11"/>
        <rFont val="Calibri"/>
        <family val="2"/>
        <charset val="238"/>
        <scheme val="minor"/>
      </rPr>
      <t>2021, roč. 16, č. 3, s. 137-150. ISSN: 1801-5395.</t>
    </r>
  </si>
  <si>
    <t>KPOP, KZKA</t>
  </si>
  <si>
    <r>
      <t xml:space="preserve">VACEK, Z. – CUKOR, J. – VACEK, S. – LINDA, R. – PROKŮPKOVÁ, A. – PODRÁZSKÝ, V. – GALLO, J. – VACEK, O. – ŠIMŮNEK, V. – DRÁBEK, O. – HÁJEK, V. – SPASIC, M. – BRICHTA, J. Production potential, biodiversity and soil properties of forest reclamations: Opportunities or risk of introduced coniferous tree species under climate change?. </t>
    </r>
    <r>
      <rPr>
        <i/>
        <sz val="11"/>
        <rFont val="Calibri"/>
        <family val="2"/>
        <charset val="238"/>
        <scheme val="minor"/>
      </rPr>
      <t xml:space="preserve">European Journal of Forest Research, </t>
    </r>
    <r>
      <rPr>
        <sz val="11"/>
        <rFont val="Calibri"/>
        <family val="2"/>
        <charset val="238"/>
        <scheme val="minor"/>
      </rPr>
      <t>2021, roč. 140, č. 5, s. 1243-1266. ISSN: 1612-4669.</t>
    </r>
  </si>
  <si>
    <r>
      <t xml:space="preserve">**PATEL, K. – TEJNECKÝ, V. – **OHNO, T. – **BAILEY, V. – **SLEIGHTER, R. – **HATCHER, P. Reactive oxygen species alter chemical composition and adsorptive fractionation of soil-derived organic matter. </t>
    </r>
    <r>
      <rPr>
        <i/>
        <sz val="11"/>
        <rFont val="Calibri"/>
        <family val="2"/>
        <charset val="238"/>
        <scheme val="minor"/>
      </rPr>
      <t xml:space="preserve">Geoderma, </t>
    </r>
    <r>
      <rPr>
        <sz val="11"/>
        <rFont val="Calibri"/>
        <family val="2"/>
        <charset val="238"/>
        <scheme val="minor"/>
      </rPr>
      <t>2021, roč. 384, č. 114805, s. 0-0. ISSN: 0016-7061.</t>
    </r>
  </si>
  <si>
    <r>
      <t xml:space="preserve">**KHOSRAVI, V. – **ARDEJANI, F. – GHOLIZADEH, A. – **SABERIOON, M. Satellite imagery for monitoring and mapping soil chromium pollution in a mine waste dump. </t>
    </r>
    <r>
      <rPr>
        <i/>
        <sz val="11"/>
        <rFont val="Calibri"/>
        <family val="2"/>
        <charset val="238"/>
        <scheme val="minor"/>
      </rPr>
      <t xml:space="preserve">Remote Sensing, </t>
    </r>
    <r>
      <rPr>
        <sz val="11"/>
        <rFont val="Calibri"/>
        <family val="2"/>
        <charset val="238"/>
        <scheme val="minor"/>
      </rPr>
      <t>2021, roč. 13, č. 1277, s. 0-0. ISSN: 2072-4292.</t>
    </r>
  </si>
  <si>
    <r>
      <t xml:space="preserve">KEBONYE, N. – **EZE, P. – JOHN, K. – GHOLIZADEH, A. – JEŘÁBKOVÁ, J. – DRÁBEK, O. – NĚMEČEK, K. – BORŮVKA, L. Self-organizing map artificial neural networks and sequential Gaussian simulation technique for mapping potentially toxic element hotspots in polluted mining soils. </t>
    </r>
    <r>
      <rPr>
        <i/>
        <sz val="11"/>
        <rFont val="Calibri"/>
        <family val="2"/>
        <charset val="238"/>
        <scheme val="minor"/>
      </rPr>
      <t xml:space="preserve">Journal of Geochemical Exploration, </t>
    </r>
    <r>
      <rPr>
        <sz val="11"/>
        <rFont val="Calibri"/>
        <family val="2"/>
        <charset val="238"/>
        <scheme val="minor"/>
      </rPr>
      <t>2021, roč. 222, č. 106680, s. 0-0. ISSN: 0375-6742.</t>
    </r>
  </si>
  <si>
    <r>
      <t xml:space="preserve">**ROMAN, M. – **CHATTOVÁ, B. – **LEHEJČEK, J. – TEJNECKÝ, V. – **VONDRÁK, D. – **LULÁKOVÁ, P. – NĚMEČEK, K. – HOUŠKA, J. – DRÁBEK, O. – **NÝVLT, D. Shallow depositional basins as potential archives of palaeoenvironmental changes in southwestern Greenland over the last 800 years. </t>
    </r>
    <r>
      <rPr>
        <i/>
        <sz val="11"/>
        <rFont val="Calibri"/>
        <family val="2"/>
        <charset val="238"/>
        <scheme val="minor"/>
      </rPr>
      <t xml:space="preserve">BOREAS, </t>
    </r>
    <r>
      <rPr>
        <sz val="11"/>
        <rFont val="Calibri"/>
        <family val="2"/>
        <charset val="238"/>
        <scheme val="minor"/>
      </rPr>
      <t>2021, roč. 50, č. , s. 262-278. ISSN: 0300-9483.</t>
    </r>
  </si>
  <si>
    <r>
      <t xml:space="preserve">GHOLIZADEH, A. – **NEUMANN, C. – **CHABRILLAT, S. – **VAN WESEMAEL, B. – **CASTALDI, F. – BORŮVKA, L. – **SANDERMAN, J. – KLEMENT, A. – **HOHMANN, C. Soil organic carbon estimation using VNIR–SWIR spectroscopy: The effect of multiple sensors and scanning conditions. </t>
    </r>
    <r>
      <rPr>
        <i/>
        <sz val="11"/>
        <rFont val="Calibri"/>
        <family val="2"/>
        <charset val="238"/>
        <scheme val="minor"/>
      </rPr>
      <t xml:space="preserve">Soil &amp; Tillage Research, </t>
    </r>
    <r>
      <rPr>
        <sz val="11"/>
        <rFont val="Calibri"/>
        <family val="2"/>
        <charset val="238"/>
        <scheme val="minor"/>
      </rPr>
      <t>2021, roč. 211, č. 105017, s. 0-0. ISSN: 0167-1987.</t>
    </r>
  </si>
  <si>
    <r>
      <t xml:space="preserve">**MELLO, F. – **BELLINASO, H. – **MELLO, D. – **SAFANELLI, J. – **MENDES, W. – **AMORIM, M. – **GOMEZ, A. – **POPPIEL, R. – **SILVERO, N. – GHOLIZADEH, A. – **SILVA, S. – **CURI, N. – **DEMATTE, J. Soil parent material prediction through satellite multispectral analysis on a regional scale at the Western Paulista Plateau, Brazil. </t>
    </r>
    <r>
      <rPr>
        <i/>
        <sz val="11"/>
        <rFont val="Calibri"/>
        <family val="2"/>
        <charset val="238"/>
        <scheme val="minor"/>
      </rPr>
      <t xml:space="preserve">GEODERMA REGIONAL, </t>
    </r>
    <r>
      <rPr>
        <sz val="11"/>
        <rFont val="Calibri"/>
        <family val="2"/>
        <charset val="238"/>
        <scheme val="minor"/>
      </rPr>
      <t>2021, roč. 26, č. e00412, s. 0-0. ISSN: 2352-0094 .</t>
    </r>
  </si>
  <si>
    <r>
      <t xml:space="preserve">VOPRAVIL, J. – **FORMÁNEK, P. – JANKŮ, J. – **KHEL, T. Soil water dynamics in drained and undrained meadows. </t>
    </r>
    <r>
      <rPr>
        <i/>
        <sz val="11"/>
        <rFont val="Calibri"/>
        <family val="2"/>
        <charset val="238"/>
        <scheme val="minor"/>
      </rPr>
      <t xml:space="preserve">Soil and Water Research, </t>
    </r>
    <r>
      <rPr>
        <sz val="11"/>
        <rFont val="Calibri"/>
        <family val="2"/>
        <charset val="238"/>
        <scheme val="minor"/>
      </rPr>
      <t>2021, roč. 16, č. 4, s. 256-267. ISSN: 1801-5395.</t>
    </r>
  </si>
  <si>
    <r>
      <t xml:space="preserve">AGYEMAN, P. – AHADO, S. – JOHN, K. – KEBONYE, N. – BINEY, J. – BORŮVKA, L. – VAŠÁT, R. – KOČÁREK, M. Source apportionment, contamination levels, and spatial prediction of potentially toxic elements in selected soils of the Czech Republic. </t>
    </r>
    <r>
      <rPr>
        <i/>
        <sz val="11"/>
        <rFont val="Calibri"/>
        <family val="2"/>
        <charset val="238"/>
        <scheme val="minor"/>
      </rPr>
      <t xml:space="preserve">ENVIRONMENTAL GEOCHEMISTRY AND HEALTH, </t>
    </r>
    <r>
      <rPr>
        <sz val="11"/>
        <rFont val="Calibri"/>
        <family val="2"/>
        <charset val="238"/>
        <scheme val="minor"/>
      </rPr>
      <t>2021, roč. 43, č. , s. 601-620. ISSN: 0269-4042.</t>
    </r>
  </si>
  <si>
    <r>
      <t xml:space="preserve">VANĚK, A. – VEJVODOVÁ, K. – **MIHALJEVIČ, M. – **ETTLER, V. – **TRUBAČ, J. – **VAŇKOVÁ, M. – **GOLIÁŠ, V. – **TEPER, L. – **SUTKOWSKA, K. – VOKURKOVÁ, P. – PENÍŽEK, V. – ZÁDOROVÁ, T. – DRÁBEK, O. Thallium and lead variations in a contaminated peatland: A combined isotopic study from a mining/smelting area. </t>
    </r>
    <r>
      <rPr>
        <i/>
        <sz val="11"/>
        <rFont val="Calibri"/>
        <family val="2"/>
        <charset val="238"/>
        <scheme val="minor"/>
      </rPr>
      <t xml:space="preserve">Environmental Pollution, </t>
    </r>
    <r>
      <rPr>
        <sz val="11"/>
        <rFont val="Calibri"/>
        <family val="2"/>
        <charset val="238"/>
        <scheme val="minor"/>
      </rPr>
      <t>2021, roč. 290, č. 117973, s. 0-0. ISSN: 0269-7491.</t>
    </r>
  </si>
  <si>
    <r>
      <t xml:space="preserve">**HOLUBÍK, O. – VANĚK, A. – **MIHALJEVIČ, M. – VEJVODOVÁ, K. Thallium uptake/tolerance in a model (hyper)accumulating plant: Effect of extreme contaminant loads. </t>
    </r>
    <r>
      <rPr>
        <i/>
        <sz val="11"/>
        <rFont val="Calibri"/>
        <family val="2"/>
        <charset val="238"/>
        <scheme val="minor"/>
      </rPr>
      <t xml:space="preserve">Soil and Water Research, </t>
    </r>
    <r>
      <rPr>
        <sz val="11"/>
        <rFont val="Calibri"/>
        <family val="2"/>
        <charset val="238"/>
        <scheme val="minor"/>
      </rPr>
      <t>2021, roč. 16, č. 2, s. 129-135. ISSN: 1801-5395.</t>
    </r>
  </si>
  <si>
    <r>
      <t xml:space="preserve">PAVLŮ, L. – KODEŠOVÁ, R. – FÉR, M. – NIKODEM, A. – **NĚMEC, F. – PROKEŠ, R. The impact of various mulch types on soil properties controlling water regime of the Haplic Fluvisol. </t>
    </r>
    <r>
      <rPr>
        <i/>
        <sz val="11"/>
        <rFont val="Calibri"/>
        <family val="2"/>
        <charset val="238"/>
        <scheme val="minor"/>
      </rPr>
      <t xml:space="preserve">Soil &amp; Tillage Research, </t>
    </r>
    <r>
      <rPr>
        <sz val="11"/>
        <rFont val="Calibri"/>
        <family val="2"/>
        <charset val="238"/>
        <scheme val="minor"/>
      </rPr>
      <t>2021, roč. 205, č. jan, s. 0-0. ISSN: 0167-1987.</t>
    </r>
  </si>
  <si>
    <r>
      <t xml:space="preserve">AGYEMAN, P. – AHADO, S. – BORŮVKA, L. – BINEY, J. – OPPONG SARKODIE, V. – KEBONYE, N. – JOHN, K. Trend analysis of global usage of digital soil mapping models in the prediction of potentially toxic elements in soil/sediments: a bibliometric review. </t>
    </r>
    <r>
      <rPr>
        <i/>
        <sz val="11"/>
        <rFont val="Calibri"/>
        <family val="2"/>
        <charset val="238"/>
        <scheme val="minor"/>
      </rPr>
      <t xml:space="preserve">ENVIRONMENTAL GEOCHEMISTRY AND HEALTH, </t>
    </r>
    <r>
      <rPr>
        <sz val="11"/>
        <rFont val="Calibri"/>
        <family val="2"/>
        <charset val="238"/>
        <scheme val="minor"/>
      </rPr>
      <t>2021, roč. 43, č. 5, s. 1715-1739. ISSN: 0269-4042.</t>
    </r>
  </si>
  <si>
    <r>
      <t xml:space="preserve">NIKODEM, A. – KODEŠOVÁ, R. – FÉR, M. – KLEMENT, A. Using scaling factors for characterizing spatial and temporal variability of soil hydraulic properties of topsoils in areas heavily affected by soil erosion. </t>
    </r>
    <r>
      <rPr>
        <i/>
        <sz val="11"/>
        <rFont val="Calibri"/>
        <family val="2"/>
        <charset val="238"/>
        <scheme val="minor"/>
      </rPr>
      <t xml:space="preserve">Journal of Hydrology, </t>
    </r>
    <r>
      <rPr>
        <sz val="11"/>
        <rFont val="Calibri"/>
        <family val="2"/>
        <charset val="238"/>
        <scheme val="minor"/>
      </rPr>
      <t>2021, roč. 593, č. 125897, s. 0-0. ISSN: 0022-1694.</t>
    </r>
  </si>
  <si>
    <r>
      <t xml:space="preserve">NIKODEM, A. – KODEŠOVÁ, R. – FÉR, M. – KLEMENT, A. Variability of topsoil hydraulic conductivity along the hillslope transects delineated in four areas strongly affected by soil erosion. </t>
    </r>
    <r>
      <rPr>
        <i/>
        <sz val="11"/>
        <rFont val="Calibri"/>
        <family val="2"/>
        <charset val="238"/>
        <scheme val="minor"/>
      </rPr>
      <t xml:space="preserve">Journal of Hydrology and Hydromechanics, </t>
    </r>
    <r>
      <rPr>
        <sz val="11"/>
        <rFont val="Calibri"/>
        <family val="2"/>
        <charset val="238"/>
        <scheme val="minor"/>
      </rPr>
      <t>2021, roč. 69, č. 2, s. 220-231. ISSN: 0042-790X.</t>
    </r>
  </si>
  <si>
    <r>
      <t xml:space="preserve">GHOLIZADEH, A. – **COBLINSKI, J. – **SABERIOON, M. – **BEN-DOR, E. – DRÁBEK, O. – **DEMATTE, J. – BORŮVKA, L. – NĚMEČEK, K. – **CHABRILLAT, S. – JEŘÁBKOVÁ, J. vis–NIR and XRF data fusion and feature selection to estimate potentially toxic elements in soil. </t>
    </r>
    <r>
      <rPr>
        <i/>
        <sz val="11"/>
        <rFont val="Calibri"/>
        <family val="2"/>
        <charset val="238"/>
        <scheme val="minor"/>
      </rPr>
      <t xml:space="preserve">SENSORS, </t>
    </r>
    <r>
      <rPr>
        <sz val="11"/>
        <rFont val="Calibri"/>
        <family val="2"/>
        <charset val="238"/>
        <scheme val="minor"/>
      </rPr>
      <t>2021, roč. 21, č. 2386, s. 0-0. ISSN: 1424-8220.</t>
    </r>
  </si>
  <si>
    <r>
      <t xml:space="preserve">PAVLŮ, L. – BORŮVKA, L. – DRÁBEK, O. – NIKODEM, A. Effect of natural and anthropogenic acidification on aluminium distribution in forest soils of two regions in the Czech Republic. </t>
    </r>
    <r>
      <rPr>
        <i/>
        <sz val="11"/>
        <rFont val="Calibri"/>
        <family val="2"/>
        <charset val="238"/>
        <scheme val="minor"/>
      </rPr>
      <t xml:space="preserve">Journal of Forestry Research, </t>
    </r>
    <r>
      <rPr>
        <sz val="11"/>
        <rFont val="Calibri"/>
        <family val="2"/>
        <charset val="238"/>
        <scheme val="minor"/>
      </rPr>
      <t>2021, roč. 32, č. 1, s. 363-370. ISSN: 1007-662X.</t>
    </r>
  </si>
  <si>
    <r>
      <t xml:space="preserve">**ČECHMÁNKOVÁ, J. – **ŠRÁMEK, V. – **SÁŇKA, M. – DRÁBEK, O. – **FADRHONSOVÁ, V. – **SKÁLA, J. Porovnání metod pro stanovení přístupných a pseudototálních forem živin a prvků v lesních půdách. </t>
    </r>
    <r>
      <rPr>
        <i/>
        <sz val="11"/>
        <rFont val="Calibri"/>
        <family val="2"/>
        <charset val="238"/>
        <scheme val="minor"/>
      </rPr>
      <t xml:space="preserve">Zprávy lesnického výzkumu, </t>
    </r>
    <r>
      <rPr>
        <sz val="11"/>
        <rFont val="Calibri"/>
        <family val="2"/>
        <charset val="238"/>
        <scheme val="minor"/>
      </rPr>
      <t>2021, roč. 66, č. 2, s. 115-125. ISSN: 0322-9688.</t>
    </r>
  </si>
  <si>
    <r>
      <t xml:space="preserve">**EZE, P. – **MOLWALEFHE, L. – KEBONYE, N. Geochemistry of soils of a deep pedon in the Okavango Delta, NW Botswana: Implications for pedogenesis in semi-arid regions. </t>
    </r>
    <r>
      <rPr>
        <i/>
        <sz val="11"/>
        <rFont val="Calibri"/>
        <family val="2"/>
        <charset val="238"/>
        <scheme val="minor"/>
      </rPr>
      <t xml:space="preserve">GEODERMA REGIONAL, </t>
    </r>
    <r>
      <rPr>
        <sz val="11"/>
        <rFont val="Calibri"/>
        <family val="2"/>
        <charset val="238"/>
        <scheme val="minor"/>
      </rPr>
      <t>2021, roč. 24, č. mar, s. 0-0. ISSN: 2352-0094 .</t>
    </r>
  </si>
  <si>
    <r>
      <t xml:space="preserve">KEBONYE, N. Exploring the novel support points-based split method on a soil dataset. </t>
    </r>
    <r>
      <rPr>
        <i/>
        <sz val="11"/>
        <rFont val="Calibri"/>
        <family val="2"/>
        <charset val="238"/>
        <scheme val="minor"/>
      </rPr>
      <t xml:space="preserve">MEASUREMENT, </t>
    </r>
    <r>
      <rPr>
        <sz val="11"/>
        <rFont val="Calibri"/>
        <family val="2"/>
        <charset val="238"/>
        <scheme val="minor"/>
      </rPr>
      <t>2021, roč. 186, č. dec, s. 0-0. ISSN: 0263-2241.</t>
    </r>
  </si>
  <si>
    <r>
      <t xml:space="preserve">NAČERADSKÁ, M. – **PEKOVÁ, S. – **DANESI, P. – **FURLANELLO, T. – **CALLEO, R. – **MARTIN, P. – **IKE, F. – **MALIK, R. A novel Filobacterium sp can cause chronic bronchitis in cats. </t>
    </r>
    <r>
      <rPr>
        <i/>
        <sz val="11"/>
        <rFont val="Calibri"/>
        <family val="2"/>
        <charset val="238"/>
        <scheme val="minor"/>
      </rPr>
      <t xml:space="preserve">PLoS One, </t>
    </r>
    <r>
      <rPr>
        <sz val="11"/>
        <rFont val="Calibri"/>
        <family val="2"/>
        <charset val="238"/>
        <scheme val="minor"/>
      </rPr>
      <t>2021, roč. 16, č. 6, s. 1-23. ISSN: 1932-6203.</t>
    </r>
  </si>
  <si>
    <t>KVD</t>
  </si>
  <si>
    <r>
      <t xml:space="preserve">**PALENIKOVA, V. – **FROLIKOVA, M. – **VALASKOVA, E. – POSTLEROVÁ, P. – **KOMRSKOVA, K. Alpha V Integrin Expression and Localization in Male Germ Cells. </t>
    </r>
    <r>
      <rPr>
        <i/>
        <sz val="11"/>
        <rFont val="Calibri"/>
        <family val="2"/>
        <charset val="238"/>
        <scheme val="minor"/>
      </rPr>
      <t xml:space="preserve">International Journal of Molecular Sciences, </t>
    </r>
    <r>
      <rPr>
        <sz val="11"/>
        <rFont val="Calibri"/>
        <family val="2"/>
        <charset val="238"/>
        <scheme val="minor"/>
      </rPr>
      <t>2021, roč. 22, č. 17, s. 0-0. ISSN: 1422-0067.</t>
    </r>
  </si>
  <si>
    <r>
      <t xml:space="preserve">**ERIC R., M. – MODRÝ, D. – **PAREDES-ESQUIVEL, C. – **PILAR, F. – **DONATO, T. Angiostrongylosis in Animals and Humans in Europe. </t>
    </r>
    <r>
      <rPr>
        <i/>
        <sz val="11"/>
        <rFont val="Calibri"/>
        <family val="2"/>
        <charset val="238"/>
        <scheme val="minor"/>
      </rPr>
      <t xml:space="preserve">Pathogens, </t>
    </r>
    <r>
      <rPr>
        <sz val="11"/>
        <rFont val="Calibri"/>
        <family val="2"/>
        <charset val="238"/>
        <scheme val="minor"/>
      </rPr>
      <t>2021, roč. 10, č. 10, s. 0-0. ISSN: 2076-0817.</t>
    </r>
  </si>
  <si>
    <r>
      <t xml:space="preserve">NAČERADSKÁ, M. – **NÁVOJOVÁ HORÁČKOVÁ, K. – **FRIDRICHOVÁ, M. Case Report: Human Recombinant Growth Hormone Therapy in a DSH Cat Presented With Dwarfism. </t>
    </r>
    <r>
      <rPr>
        <i/>
        <sz val="11"/>
        <rFont val="Calibri"/>
        <family val="2"/>
        <charset val="238"/>
        <scheme val="minor"/>
      </rPr>
      <t xml:space="preserve">Frontiers in Veterinary Sciences, </t>
    </r>
    <r>
      <rPr>
        <sz val="11"/>
        <rFont val="Calibri"/>
        <family val="2"/>
        <charset val="238"/>
        <scheme val="minor"/>
      </rPr>
      <t>2021, roč. 22, č. 8, s. 0-0. ISSN: 2297-1769.</t>
    </r>
  </si>
  <si>
    <r>
      <t xml:space="preserve">**AZAGI, T. – **JAARSMA, R. – **DOCTERS VAN LEEUWEN, A. – **FONVILLE, M. – **MAAS, M. – **FRANSSEN, F. – **KIK, M. – **M. RIJKS, J. – **G. MONTIZAAN, M. – **GROENEVELT, M. – **HOYER, M. – **J. ESSER, H. – **I. KRAWCZYK, A. – MODRÝ, D. – **SPRONG, H. – **DEMIR, S. Circulation of Babesia Species and Their Exposure to Humans through Ixodes Ricinus. </t>
    </r>
    <r>
      <rPr>
        <i/>
        <sz val="11"/>
        <rFont val="Calibri"/>
        <family val="2"/>
        <charset val="238"/>
        <scheme val="minor"/>
      </rPr>
      <t xml:space="preserve">Pathogens, </t>
    </r>
    <r>
      <rPr>
        <sz val="11"/>
        <rFont val="Calibri"/>
        <family val="2"/>
        <charset val="238"/>
        <scheme val="minor"/>
      </rPr>
      <t>2021, roč. 10, č. 4, s. 386-386. ISSN: 2076-0817.</t>
    </r>
  </si>
  <si>
    <r>
      <t xml:space="preserve">NAJER, T. – **PAPOUŠEK, I. – **SYCHRA, O. – **D. SWEET, A. – **P. JOHNSON, K. Combining Nuclear and Mitochondrial Loci Provides Phylogenetic Information in the Philopterus Complex of Lice (Psocodea: Ischnocera: Philopteridae). </t>
    </r>
    <r>
      <rPr>
        <i/>
        <sz val="11"/>
        <rFont val="Calibri"/>
        <family val="2"/>
        <charset val="238"/>
        <scheme val="minor"/>
      </rPr>
      <t xml:space="preserve">JOURNAL OF MEDICAL ENTOMOLOGY, </t>
    </r>
    <r>
      <rPr>
        <sz val="11"/>
        <rFont val="Calibri"/>
        <family val="2"/>
        <charset val="238"/>
        <scheme val="minor"/>
      </rPr>
      <t>2021, roč. 58, č. 113859, s. 0-0. ISSN: 0022-2585.</t>
    </r>
  </si>
  <si>
    <r>
      <t xml:space="preserve">**MUNOZ-BAQUERO, M. – **MARCO-JIMÉNEZ, F. – **GARCÍA-DOMÍNGUEZ, X. – ROS-SANTAELLA, J. – PINTUS, E. – **JIMÉNEZ-MOVILLA, M. – **GARCÍA-PÁRRAGA, D. – **GARCÍA-VAZQUEZ, F. Comparative Study of Semen Parameters and Hormone Profile in Small-Spotted Catshark (Scyliorhinus canicula): Aquarium-Housed vs. Wild-Captured. </t>
    </r>
    <r>
      <rPr>
        <i/>
        <sz val="11"/>
        <rFont val="Calibri"/>
        <family val="2"/>
        <charset val="238"/>
        <scheme val="minor"/>
      </rPr>
      <t xml:space="preserve">Animals, </t>
    </r>
    <r>
      <rPr>
        <sz val="11"/>
        <rFont val="Calibri"/>
        <family val="2"/>
        <charset val="238"/>
        <scheme val="minor"/>
      </rPr>
      <t>2021, roč. 11, č. 2884, s. 1-14. ISSN: 2076-2615.</t>
    </r>
  </si>
  <si>
    <r>
      <t xml:space="preserve">**LESICZKA, P. – MODRÝ, D. – **SPRONG, H. – **FONVILLE, M. – **PIKULA, J. – **PIACEK, V. – **HEGER, T. – **HRAZDILOVÁ, K. Detection of Anaplasma phagocytophilum in European brown hares (Lepus europaeus) using three different methods. . </t>
    </r>
    <r>
      <rPr>
        <i/>
        <sz val="11"/>
        <rFont val="Calibri"/>
        <family val="2"/>
        <charset val="238"/>
        <scheme val="minor"/>
      </rPr>
      <t xml:space="preserve">Zoonoses and Public Health, </t>
    </r>
    <r>
      <rPr>
        <sz val="11"/>
        <rFont val="Calibri"/>
        <family val="2"/>
        <charset val="238"/>
        <scheme val="minor"/>
      </rPr>
      <t>2021, roč. 68, č. 8, s. 917-925. ISSN: 1863-1959.</t>
    </r>
  </si>
  <si>
    <r>
      <t xml:space="preserve">**LAIDOUDI, Y. – **PAOLO LIA, R. – **MENDOZA-ROLDAN, J. – MODRÝ, D. – **DE BROUCKER, C. – **MEDIANNIKOV, O. – **DAVOUST, B. – **OTRANTO, D. Dipetalonema graciliformis (Freitas, 1964) from the red-handed tamarins (Saguinus midas, Linnaeus, 1758) in French Guiana. . </t>
    </r>
    <r>
      <rPr>
        <i/>
        <sz val="11"/>
        <rFont val="Calibri"/>
        <family val="2"/>
        <charset val="238"/>
        <scheme val="minor"/>
      </rPr>
      <t xml:space="preserve">PARASITOLOGY, </t>
    </r>
    <r>
      <rPr>
        <sz val="11"/>
        <rFont val="Calibri"/>
        <family val="2"/>
        <charset val="238"/>
        <scheme val="minor"/>
      </rPr>
      <t>2021, roč. 148, č. 0, s. 1353-1359. ISSN: 0031-1820.</t>
    </r>
  </si>
  <si>
    <r>
      <t xml:space="preserve">**FUEHRER, H. – **MORELLI, S. – **UNTERKÖFLER, M. – **BAJER, A. – **BAKRAN-LEBL, K. – **DWUŻNIK-SZAREK, D. – **FARKAS, R. – **GRANDI, G. – **HEDDERGOTT, M. – **JOKELAINEN, P. – **KNIFIC, T. – **LESCHNIK, M. – **MITERPÁKOVÁ, M. – MODRÝ, D. – **HUUS PETERSEN, H. – **SKÍRNISSON, K. – **VERGLES RATAJ, A. – **SCHNYDER, M. – **STRUBE, C. Dirofilaria spp. and Angiostrongylus vasorum: Current Risk of Spreading in Central and Northern Europe. </t>
    </r>
    <r>
      <rPr>
        <i/>
        <sz val="11"/>
        <rFont val="Calibri"/>
        <family val="2"/>
        <charset val="238"/>
        <scheme val="minor"/>
      </rPr>
      <t xml:space="preserve">Pathogens, </t>
    </r>
    <r>
      <rPr>
        <sz val="11"/>
        <rFont val="Calibri"/>
        <family val="2"/>
        <charset val="238"/>
        <scheme val="minor"/>
      </rPr>
      <t>2021, roč. 10, č. 10, s. 0-0. ISSN: 2076-0817.</t>
    </r>
  </si>
  <si>
    <r>
      <t xml:space="preserve">SLOUP, V. – JANKOVSKÁ, I. – ŠTOLCOVÁ, M. – MAGDÁLEK, J. – KAREŠOVÁ, V. – LANKOVÁ, S. – LANGROVÁ, I. Effects of excessive dietary zinc or zinc/cadmium and tapeworm infection on the biochemical parameters in rats. </t>
    </r>
    <r>
      <rPr>
        <i/>
        <sz val="11"/>
        <rFont val="Calibri"/>
        <family val="2"/>
        <charset val="238"/>
        <scheme val="minor"/>
      </rPr>
      <t xml:space="preserve">Journal of Animal Physiology and Animal Nutrition, </t>
    </r>
    <r>
      <rPr>
        <sz val="11"/>
        <rFont val="Calibri"/>
        <family val="2"/>
        <charset val="238"/>
        <scheme val="minor"/>
      </rPr>
      <t>2021, roč. 105, č. 5, s. 989-995. ISSN: 1439-0396.</t>
    </r>
  </si>
  <si>
    <t>KVD, KZR</t>
  </si>
  <si>
    <r>
      <t xml:space="preserve">**BECVAR, T. – **VOJTKOVA, B. – **SIRIYASATIEN, P. – **VOTYPKA, J. – MODRÝ, D. – **JAHN, P. – **BATES, P. – **CARPENTER, S. – **VOLF, P. – **SADLOVA, J. Experimental transmission of Leishmania (Mundinia) parasites by biting midges (Diptera: Ceratopogonidae). </t>
    </r>
    <r>
      <rPr>
        <i/>
        <sz val="11"/>
        <rFont val="Calibri"/>
        <family val="2"/>
        <charset val="238"/>
        <scheme val="minor"/>
      </rPr>
      <t xml:space="preserve">PLoS Pathogens, </t>
    </r>
    <r>
      <rPr>
        <sz val="11"/>
        <rFont val="Calibri"/>
        <family val="2"/>
        <charset val="238"/>
        <scheme val="minor"/>
      </rPr>
      <t>2021, roč. 125, č. 1, s. 37-42. ISSN: 1553-7366.</t>
    </r>
  </si>
  <si>
    <r>
      <t xml:space="preserve">**SHUTT-PHILLIPS,, K. – **PAFCO, B. – **HEISTERMANN, M. – **KASIM, A. – **PETRZELKOVA, K. – **PROFOUSOVA-PSENKOVA, I. – MODRÝ, D. – **TODD, A. – **FUH, T. – **DICKY, J. – **BOPALANZOGNAKO, J. – **SETCHELL, J. Fecal glucocorticoids and gastrointestinal parasite infections in wild western lowland gorillas (Gorilla gorilla gorilla) involved in ecotourism. </t>
    </r>
    <r>
      <rPr>
        <i/>
        <sz val="11"/>
        <rFont val="Calibri"/>
        <family val="2"/>
        <charset val="238"/>
        <scheme val="minor"/>
      </rPr>
      <t xml:space="preserve">GENERAL AND COMPARATIVE ENDOCRINOLOGY, </t>
    </r>
    <r>
      <rPr>
        <sz val="11"/>
        <rFont val="Calibri"/>
        <family val="2"/>
        <charset val="238"/>
        <scheme val="minor"/>
      </rPr>
      <t>2021, roč. 312, č. oct, s. 0-0. ISSN: 0016-6480.</t>
    </r>
  </si>
  <si>
    <r>
      <t xml:space="preserve">**HWANG, T. – **YING-SHIUAN, C. – **CHING-HAN, H. – **DILIP BHARGAVA SREERANGARAJA, U. – **TIEN-LING, L. – **YEN-CHUN, L. – **KOMRSKOVA, K. – POSTLEROVÁ, P. – **YUNG-FENG, L. – **SHU-HUEI, K. Genetic Association in the Maintenance of the Mitochondrial Microenvironment and Sperm Capacity. </t>
    </r>
    <r>
      <rPr>
        <i/>
        <sz val="11"/>
        <rFont val="Calibri"/>
        <family val="2"/>
        <charset val="238"/>
        <scheme val="minor"/>
      </rPr>
      <t xml:space="preserve">Oxidative Medicine and Cellular Longevity, </t>
    </r>
    <r>
      <rPr>
        <sz val="11"/>
        <rFont val="Calibri"/>
        <family val="2"/>
        <charset val="238"/>
        <scheme val="minor"/>
      </rPr>
      <t>2021, roč. 5561395, č. , s. 0-0. ISSN: 1942-0900.</t>
    </r>
  </si>
  <si>
    <r>
      <t xml:space="preserve">NAZ, S. – **BIRMANI, N. – **FATIMA, I. – **JOKHIO, J. Helminthological studies in francolins (Galliformes: Phasianidae) of Sindh, Pakistan with two new species and epidemiological parameters. </t>
    </r>
    <r>
      <rPr>
        <i/>
        <sz val="11"/>
        <rFont val="Calibri"/>
        <family val="2"/>
        <charset val="238"/>
        <scheme val="minor"/>
      </rPr>
      <t xml:space="preserve">Veterinary Parasitology, </t>
    </r>
    <r>
      <rPr>
        <sz val="11"/>
        <rFont val="Calibri"/>
        <family val="2"/>
        <charset val="238"/>
        <scheme val="minor"/>
      </rPr>
      <t>2021, roč. 2021, č. 23, s. 0-0. ISSN: 0304-4017.</t>
    </r>
  </si>
  <si>
    <r>
      <t xml:space="preserve">MODRÝ, D. –  **HOFMANNOVÁ, L. - **PAPEŽÍK, P. – **MAJEROVÁ, K. – **VOTÝPKA, J. – **HÖNIG, V. – **RŮŽEK, D. – **HRAZDILOVÁ, K. Hepatozoon in Eurasian red squirrels Sciurus vulgaris, its taxonomic identity, and phylogenetic placement. . </t>
    </r>
    <r>
      <rPr>
        <i/>
        <sz val="11"/>
        <rFont val="Calibri"/>
        <family val="2"/>
        <charset val="238"/>
        <scheme val="minor"/>
      </rPr>
      <t xml:space="preserve">Parasitology Research, </t>
    </r>
    <r>
      <rPr>
        <sz val="11"/>
        <rFont val="Calibri"/>
        <family val="2"/>
        <charset val="238"/>
        <scheme val="minor"/>
      </rPr>
      <t>2021, roč. 120, č. 8, s. 2989-2993. ISSN: 0932-0113.</t>
    </r>
  </si>
  <si>
    <r>
      <t xml:space="preserve">**VOTÝPKA, J. – **PETRZELKOVA, K. – **BRZONOVA, J. – **JIRKU, M. – MODRÝ, D. – **LUKES, J. How monoxenous trypanosomatids revealed hidden feeding habits of their tsetse fly hosts.. </t>
    </r>
    <r>
      <rPr>
        <i/>
        <sz val="11"/>
        <rFont val="Calibri"/>
        <family val="2"/>
        <charset val="238"/>
        <scheme val="minor"/>
      </rPr>
      <t xml:space="preserve">Folia Parasitologica, </t>
    </r>
    <r>
      <rPr>
        <sz val="11"/>
        <rFont val="Calibri"/>
        <family val="2"/>
        <charset val="238"/>
        <scheme val="minor"/>
      </rPr>
      <t>2021, roč. 68, č. 019, s. 30-43. ISSN: 0015-5683.</t>
    </r>
  </si>
  <si>
    <r>
      <t xml:space="preserve">**DOMPE, C. – **KULUS, M. – **STEFA ´ NSKA, K. – **KRANC, W. – **CHERMUŁA, B. – **BRYL, R. – **PIE ´NKOWSKI, W. – **NAWROCKI, M. – **PETITTE, J. – **STELMACH, B. – **MOZDZIAK, P. – JEŠETA, M. – **PAWELCZYK, L. – **JA´SKOWSKI, J. – **PIOTROWSKA-KEMPISTY, H. – **SPACZY ´ NSKI, R. – **NOWICKI, M. – **KEMPISTY, B. Human Granulosa Cells—Stemness Properties, Molecular Cross-Talk and Follicular Angiogenesis. </t>
    </r>
    <r>
      <rPr>
        <i/>
        <sz val="11"/>
        <rFont val="Calibri"/>
        <family val="2"/>
        <charset val="238"/>
        <scheme val="minor"/>
      </rPr>
      <t xml:space="preserve">Cells, </t>
    </r>
    <r>
      <rPr>
        <sz val="11"/>
        <rFont val="Calibri"/>
        <family val="2"/>
        <charset val="238"/>
        <scheme val="minor"/>
      </rPr>
      <t>2021, roč. 10, č. 6, s. 1396-1396. ISSN: 2073-4409.</t>
    </r>
  </si>
  <si>
    <r>
      <t xml:space="preserve">PINTUS, E. – ROS-SANTAELLA, J. Impact of Oxidative Stress on Male Reproduction in Domestic and Wild Animals. </t>
    </r>
    <r>
      <rPr>
        <i/>
        <sz val="11"/>
        <rFont val="Calibri"/>
        <family val="2"/>
        <charset val="238"/>
        <scheme val="minor"/>
      </rPr>
      <t xml:space="preserve">ANTIOXIDANTS, </t>
    </r>
    <r>
      <rPr>
        <sz val="11"/>
        <rFont val="Calibri"/>
        <family val="2"/>
        <charset val="238"/>
        <scheme val="minor"/>
      </rPr>
      <t>2021, roč. 10, č. 7, s. 0-0. ISSN: 1523-0864.</t>
    </r>
  </si>
  <si>
    <r>
      <t xml:space="preserve">TŮMOVÁ, L. – **ZIGO, M. – **SUTOVSKY, P. – SEDMÍKOVÁ, M. – POSTLEROVÁ, P. Ligands and Receptors Involved in the Sperm-Zona Pellucida Interactions in Mammals . </t>
    </r>
    <r>
      <rPr>
        <i/>
        <sz val="11"/>
        <rFont val="Calibri"/>
        <family val="2"/>
        <charset val="238"/>
        <scheme val="minor"/>
      </rPr>
      <t xml:space="preserve">Cells, </t>
    </r>
    <r>
      <rPr>
        <sz val="11"/>
        <rFont val="Calibri"/>
        <family val="2"/>
        <charset val="238"/>
        <scheme val="minor"/>
      </rPr>
      <t>2021, roč. 10, č. 1, s. 133-168. ISSN: 2073-4409.</t>
    </r>
  </si>
  <si>
    <r>
      <t xml:space="preserve">NAČERADSKÁ, M. – **FRIDRICHOVÁ, M.  - **FRUHAUF KOLÁŘOVÁ, M. - KREJČOVÁ, T. Novel approach of dermatophytosis eradication in shelters: effect of Pythium oligandrum on Microsporum canis in FIV or FeLV positive cats. </t>
    </r>
    <r>
      <rPr>
        <i/>
        <sz val="11"/>
        <rFont val="Calibri"/>
        <family val="2"/>
        <charset val="238"/>
        <scheme val="minor"/>
      </rPr>
      <t xml:space="preserve">BMC Veterinary Research, </t>
    </r>
    <r>
      <rPr>
        <sz val="11"/>
        <rFont val="Calibri"/>
        <family val="2"/>
        <charset val="238"/>
        <scheme val="minor"/>
      </rPr>
      <t>2021, roč. 17, č. 1, s. 290-291. ISSN: 1746-6148.</t>
    </r>
  </si>
  <si>
    <r>
      <t xml:space="preserve">JEŠETA, M. – **NAVRÁTILOVÁ, J. – **FRANZOVÁ, k. – **FIALKOVÁ, S. – **KEMPISTY, B. – **VENTRUBA, P. – **ŽÁKOVÁ, J. – **CRHA, I. Overview of the Mechanisms of Action of Selected Bisphenols and Perfluoroalkyl Chemicals on the Male Reproductive Axes. </t>
    </r>
    <r>
      <rPr>
        <i/>
        <sz val="11"/>
        <rFont val="Calibri"/>
        <family val="2"/>
        <charset val="238"/>
        <scheme val="minor"/>
      </rPr>
      <t xml:space="preserve">Frontiers in Genetics, </t>
    </r>
    <r>
      <rPr>
        <sz val="11"/>
        <rFont val="Calibri"/>
        <family val="2"/>
        <charset val="238"/>
        <scheme val="minor"/>
      </rPr>
      <t>2021, roč. , č. 12, s. 0-0. ISSN: 1664-8021.</t>
    </r>
  </si>
  <si>
    <r>
      <t xml:space="preserve">**GARRIDO-BAUTISTA, J. – **SORIA, A. – **TRENZADO, C. – **PEREZ-JIMENEZ, A. – ROS-SANTAELLA, J. – PINTUS, E. – **BERNARDO, N. – **COMAS, M. – **MORENO-RUEDA, G. Oxidative status of blue tit nestlings varies with habitat and nestling size. </t>
    </r>
    <r>
      <rPr>
        <i/>
        <sz val="11"/>
        <rFont val="Calibri"/>
        <family val="2"/>
        <charset val="238"/>
        <scheme val="minor"/>
      </rPr>
      <t xml:space="preserve">Comparative Biochemistry and Physilogy A-molecular &amp; Integrative Physiology, </t>
    </r>
    <r>
      <rPr>
        <sz val="11"/>
        <rFont val="Calibri"/>
        <family val="2"/>
        <charset val="238"/>
        <scheme val="minor"/>
      </rPr>
      <t>2021, roč. 258, č. , s. 0-0. ISSN: 1095-6433.</t>
    </r>
  </si>
  <si>
    <r>
      <t xml:space="preserve">PINTUS, E. – KADLEC, M. – **KARLASOVÁ, B. – **POPELKA, M. – ROS-SANTAELLA, J. Spermatogenic Activity and Sperm Traits in Post-Pubertal and Adult Tomcats (Felis catus): Implication of Intra-Male Variation in Sperm Size . </t>
    </r>
    <r>
      <rPr>
        <i/>
        <sz val="11"/>
        <rFont val="Calibri"/>
        <family val="2"/>
        <charset val="238"/>
        <scheme val="minor"/>
      </rPr>
      <t xml:space="preserve">Cells, </t>
    </r>
    <r>
      <rPr>
        <sz val="11"/>
        <rFont val="Calibri"/>
        <family val="2"/>
        <charset val="238"/>
        <scheme val="minor"/>
      </rPr>
      <t>2021, roč. 10, č. , s. 1-13. ISSN: 2073-4409.</t>
    </r>
  </si>
  <si>
    <r>
      <t xml:space="preserve">NĚMEČEK, D. – CHMELÍKOVÁ, E. – PETR, J. – **KOTT, T. – SEDMÍKOVÁ, M. The effect of carbon monoxide on meiotic maturation of porcine oocytes. </t>
    </r>
    <r>
      <rPr>
        <i/>
        <sz val="11"/>
        <rFont val="Calibri"/>
        <family val="2"/>
        <charset val="238"/>
        <scheme val="minor"/>
      </rPr>
      <t xml:space="preserve">PeerJ, </t>
    </r>
    <r>
      <rPr>
        <sz val="11"/>
        <rFont val="Calibri"/>
        <family val="2"/>
        <charset val="238"/>
        <scheme val="minor"/>
      </rPr>
      <t>2021, roč. 9, č. , s. 1063-1063. ISSN: 2167-8359.</t>
    </r>
  </si>
  <si>
    <r>
      <t xml:space="preserve">**CHIESA, F. – **TOMASSONE, L. – **SAVIC, S. – **BELLATO, A. – **MIHALCA, A. – MODRÝ, D. – **HÄSLER, B. – **DE MENEGHI, D. A Survey on One Health Perception and Experiences in Europe and Neighboring Areas. </t>
    </r>
    <r>
      <rPr>
        <i/>
        <sz val="11"/>
        <rFont val="Calibri"/>
        <family val="2"/>
        <charset val="238"/>
        <scheme val="minor"/>
      </rPr>
      <t xml:space="preserve">Frontiers in Public Health, </t>
    </r>
    <r>
      <rPr>
        <sz val="11"/>
        <rFont val="Calibri"/>
        <family val="2"/>
        <charset val="238"/>
        <scheme val="minor"/>
      </rPr>
      <t>2021, roč. 9, č. 2, s. 0-0. ISSN: 2296-2565.</t>
    </r>
  </si>
  <si>
    <r>
      <t xml:space="preserve">ROS-SANTAELLA, J. – PINTUS, E. Plant Extracts as Alternative Additives for Sperm Preservation. </t>
    </r>
    <r>
      <rPr>
        <i/>
        <sz val="11"/>
        <rFont val="Calibri"/>
        <family val="2"/>
        <charset val="238"/>
        <scheme val="minor"/>
      </rPr>
      <t xml:space="preserve"> Antioxidants, </t>
    </r>
    <r>
      <rPr>
        <sz val="11"/>
        <rFont val="Calibri"/>
        <family val="2"/>
        <charset val="238"/>
        <scheme val="minor"/>
      </rPr>
      <t>2021, roč. 10, č. 5, s. 0-0. ISSN: N.</t>
    </r>
  </si>
  <si>
    <r>
      <t xml:space="preserve">**FUENTES ALBERO, M. – **GONZALEZ-BRUSI, L. – **COTS, P. – **LUONGO, C. – **ABRIL-SÁNCHEZ, S. – ROS-SANTAELLA, J. – PINTUS, E. – **RUIZ-DÍAZ, S. – **BARROS-GARCÍA, C. – **SANCHEZ-CALABUIG, M. – **GARCIA-PARRAGA, D. – **AVILES, M. – **IZQUIERDO RICO, M. – **GARCIA-VAZQUEZ, F. Protein Identification of Spermatozoa and Seminal Plasma in Bottlenose Dolphin (Tursiops truncatus). </t>
    </r>
    <r>
      <rPr>
        <i/>
        <sz val="11"/>
        <rFont val="Calibri"/>
        <family val="2"/>
        <charset val="238"/>
        <scheme val="minor"/>
      </rPr>
      <t xml:space="preserve">Frontiers in cell and developmental biology, </t>
    </r>
    <r>
      <rPr>
        <sz val="11"/>
        <rFont val="Calibri"/>
        <family val="2"/>
        <charset val="238"/>
        <scheme val="minor"/>
      </rPr>
      <t>2021, roč. , č. , s. 1-17. ISSN: N.</t>
    </r>
  </si>
  <si>
    <r>
      <t>**FUENTES-ALBERO, M. – **ABRIL SÁNCHEZ, S. – ROS-SANTAELLA, J. – PINTUS, E. – **LUONGO, C. – **RUIZ DÍAZ, S. – **BARROS GARCÍA, C. – **JESÚS SÁNCHEZ CALABUIG, M. – **GARCÍA PÁRRAGA, D. – **ALBERTO GARCÍA VÁZQUEZ, F. Characterization of Bottlenose Dolphin (Tursiops truncatus) Sperm Based on Morphometric Traits.Biology-Basel</t>
    </r>
    <r>
      <rPr>
        <i/>
        <sz val="11"/>
        <rFont val="Calibri"/>
        <family val="2"/>
        <charset val="238"/>
        <scheme val="minor"/>
      </rPr>
      <t xml:space="preserve">, </t>
    </r>
    <r>
      <rPr>
        <sz val="11"/>
        <rFont val="Calibri"/>
        <family val="2"/>
        <charset val="238"/>
        <scheme val="minor"/>
      </rPr>
      <t>2021, roč. 10, č. 5, s. 1-17. ISSN: N.</t>
    </r>
  </si>
  <si>
    <r>
      <t xml:space="preserve">KOUDELA, M. – **SCHULZOVÁ, V. – **KRMELA, A. – **CHMELAŘOVÁ, H. – **HAJŠLOVÁ, J. – NOVOTNÝ, Č. Effect of Agroecological Conditions on Biologically Active Compounds and Metabolome in Carrot. </t>
    </r>
    <r>
      <rPr>
        <i/>
        <sz val="11"/>
        <rFont val="Calibri"/>
        <family val="2"/>
        <charset val="238"/>
        <scheme val="minor"/>
      </rPr>
      <t xml:space="preserve">Cells, </t>
    </r>
    <r>
      <rPr>
        <sz val="11"/>
        <rFont val="Calibri"/>
        <family val="2"/>
        <charset val="238"/>
        <scheme val="minor"/>
      </rPr>
      <t>2021, roč. 10, č. 784, s. 1-20. ISSN: 2073-4409.</t>
    </r>
  </si>
  <si>
    <t>KZ</t>
  </si>
  <si>
    <r>
      <t xml:space="preserve">**GUTIÉRREZ-LARRUSCAIN, D. – JAYALATH ABEYAWARDANA MUDIYANSELAGE, O. – **KRÜGER, M. – **BELZ, C. – **JUŘÍČEK, M. – **ŠTORCHOVÁ, H. Transcriptomic study of the night break in Chenopodium rubrum reveals possible upstream regulators of the floral activator CrFTL1. </t>
    </r>
    <r>
      <rPr>
        <i/>
        <sz val="11"/>
        <rFont val="Calibri"/>
        <family val="2"/>
        <charset val="238"/>
        <scheme val="minor"/>
      </rPr>
      <t xml:space="preserve">JOURNAL OF PLANT PHYSIOLOGY, </t>
    </r>
    <r>
      <rPr>
        <sz val="11"/>
        <rFont val="Calibri"/>
        <family val="2"/>
        <charset val="238"/>
        <scheme val="minor"/>
      </rPr>
      <t>2021, roč. 265, č. 9, s. 1-14. ISSN: 0176-1617.</t>
    </r>
  </si>
  <si>
    <r>
      <t xml:space="preserve">PFAUSEROVÁ, N. – SLAVÍK, O. – HORKÝ, P. – **TUREK, J. – **RANDÁK, T.  Spatial distribution of native fish species in tributaries is altered by the dispersal of non-native species from reservoirs. </t>
    </r>
    <r>
      <rPr>
        <i/>
        <sz val="11"/>
        <rFont val="Calibri"/>
        <family val="2"/>
        <charset val="238"/>
        <scheme val="minor"/>
      </rPr>
      <t xml:space="preserve">Science of the Total Environment, </t>
    </r>
    <r>
      <rPr>
        <sz val="11"/>
        <rFont val="Calibri"/>
        <family val="2"/>
        <charset val="238"/>
        <scheme val="minor"/>
      </rPr>
      <t>2021, roč. 755, č. 2, s. 1-12. ISSN: 0048-9697.</t>
    </r>
  </si>
  <si>
    <t>KZR</t>
  </si>
  <si>
    <r>
      <t xml:space="preserve">**VILIZZI, L. – **COPP, G. – **HILL, J. – **ADAMOVICH, B. – **AISLABIE, L. – **AKIN, D. – **AL-FAISAL, A. – **ALMEIDA, D. – **AZMAI, M. – **BAKIU, R. – **BELLATI, A. – **BERNIER, R. – **BIES, J. – **BILGE, G. – **BRANCO, P. – **BUI, T. – **CANNING-CLODE, J. – **CARDOSO RAMOS, H. – **CASTELLANOS-GALINDO, G. – **CASTRO, N. – **CHAICHANA, R. – **CHAINHO, P. – **CHAN, J. – **CUNICO, A. – **CURD, A. – **DANGCHANA, P. – **DASHINOV, D. – **DAVISON, P. – **DE CAMARGO, M. – **DODD, J. – **DONAHOU, A. – **EDSMAN, L. – **EKMEKCI, F. – **ELPHINSTONE-DAVIS, J. – **EROS, T. – **EVANGELISTA, C. – **FENWICK, G. – **FERINCZ, A. – **FERREIRA, T. – **FEUNTEUN, E. – **FILIZ, H. – **FORNECK, S. – **GAJDUCHENKO, H. – **MONTEIRO, J. – **GESTOSO, I. – **GIANNETTO, D. – **GILLES, A. – **GIZZI, F. – **GLAMUZINA, B. – **GLAMUZINA, L. – **GOLDSMIT, J. – **GOLLASCH, S. – **GOULLETQUER, P. – **GRABOWSKA, J. – **HARMER, R. – **HAUBROCK, P. – **HE, D. – **HEAN, J. – **HERCZEG, G. – **HOWLAND, K. – **ILHAN, A. – **INTERESOVA, E. – **JAKUBCINOVA, K. – **JELMERT, A. – **JOHNSEN, S. – **KAKAREKO, T. – **KANONGDATE, K. – **KILLI, N. – **KIM, J. – **KIRANKAYA, S. – KŇAŽOVICKÁ, D. – KOPECKÝ, O. – **KOSTOV, V. – **KOUTSIKOS, N. – **KOZIC, S. – KULJANISHVILI, T. – **KUMAR, B. – **KUMAR, L. – **KURITA, Y. – **KURTUL, I. – **LAZZARO, L. – **LEE, L. – **LEHTINIEMI, M. – **LEONARDI, G. – **LEUVEN, R. – **LI, S. – **LIPINSKAYA, T. – **LIU, F. – **LLOYD, L. – **LORENZONI, M. – **LUNA, S. – **LYONS, T. – **MAGELLAN, K. – **MALMSTROM, M. – **MARCHINI, A. – **MARR, S. – **MASSON, G. – **MASSON, L. – **MCKENZIE, C. – **MEMEDEMIN, D. – **MENDOZA, R. – **MINCHIN, D. – **MIOSSEC, L. – **MOGHADDAS, S. – **MOSHOBANE, M. – **MUMLADZE, L. – **NADDAFI, R. – **NAJAFI-MAJD, E. – **NASTASE, A. – **NAVODARU, I. – **NEAL, J. – **NIENHUIS, S. – **NIMTIM, M. – **NOLAN, E. – **OCCHIPINTI-AMBROGI, A. – **OJAVEER, H. – **OLENIN, S. – **OLSSON, K. – **ONIKURA, N. – **O'SHAUGHNESSY, K. – **PAGANELLI, D. – **PARRETTI, P. – PATOKA, J. – **JR, R. – **PELLITTERI-ROSA, D. – **PELLETIER-ROUSSEAU, M. – **PERALTA, E. – **PERDIKARIS, C. – **PIETRASZEWSKI, D. – **PIRIA, M. – **PITOIS, S. – **POMPEI, L. – **POULET, N. – **PREDA, C. – **PUNTILA-DODD, R. – **QASHQAEI, A. – **RADOCAJ, T. – **RAHMANI, H. – **RAJ, S. – **REEVES, D. – **RISTOVSKA, M. – **RIZEVSKY, V. A global-scale screening of non-native aquatic organisms to identify potentially invasive species under current and future climate conditions. </t>
    </r>
    <r>
      <rPr>
        <i/>
        <sz val="11"/>
        <rFont val="Calibri"/>
        <family val="2"/>
        <charset val="238"/>
        <scheme val="minor"/>
      </rPr>
      <t xml:space="preserve">Science of the Total Environment, </t>
    </r>
    <r>
      <rPr>
        <sz val="11"/>
        <rFont val="Calibri"/>
        <family val="2"/>
        <charset val="238"/>
        <scheme val="minor"/>
      </rPr>
      <t>2021, roč. 788, č. September 2021, s. 0-0. ISSN: 0048-9697.</t>
    </r>
  </si>
  <si>
    <r>
      <t xml:space="preserve">**LOZEK, F. – PATOKA, J. – **BLÁHA, M. Another hitchhiker exposed: Diceratocephala boschmai (Platyhelminthes: Temnocephalida) found associated with ornamental crayfish Cherax spp. </t>
    </r>
    <r>
      <rPr>
        <i/>
        <sz val="11"/>
        <rFont val="Calibri"/>
        <family val="2"/>
        <charset val="238"/>
        <scheme val="minor"/>
      </rPr>
      <t xml:space="preserve">Knowledge and Management of Aquatic Ecosystems, </t>
    </r>
    <r>
      <rPr>
        <sz val="11"/>
        <rFont val="Calibri"/>
        <family val="2"/>
        <charset val="238"/>
        <scheme val="minor"/>
      </rPr>
      <t>2021, roč. 422, č. June 2021, s. 0-0. ISSN: 1961-9502.</t>
    </r>
  </si>
  <si>
    <r>
      <t xml:space="preserve">KUMKAR, P. – **GOSAVI, S. – VERMA, C. – PISE, M. – KALOUS, L. Big eyes can't see microplastics: Feeding selectivity and eco-morphological adaptations in oral cavity affect microplastic uptake in mud-dwelling amphibious mudskipper fish. </t>
    </r>
    <r>
      <rPr>
        <i/>
        <sz val="11"/>
        <rFont val="Calibri"/>
        <family val="2"/>
        <charset val="238"/>
        <scheme val="minor"/>
      </rPr>
      <t xml:space="preserve">Science of the Total Environment, </t>
    </r>
    <r>
      <rPr>
        <sz val="11"/>
        <rFont val="Calibri"/>
        <family val="2"/>
        <charset val="238"/>
        <scheme val="minor"/>
      </rPr>
      <t>2021, roč. 786, č. September 2021, s. 0-0. ISSN: 0048-9697.</t>
    </r>
  </si>
  <si>
    <r>
      <t xml:space="preserve">**COUGHLAN, N. – **CUNNINGHAM, E. – **CUTHBERT, R. – **JOYCE, P. – **ANASTACIO, P. – **BANHA, F. – **BONEL, N. – **BRADBEER, S. – **BRISKI, E. – **BUTITTA, V. – ČADKOVÁ, Z. – **DICK, J. – DOUDA, K. – **EAGLING, L. – **FERREIRA-RODRIGUEZ, N. – **HUNICKEN, L. – **JOHANSSON, M. – **KREGTING, L. – **LABECKA, A. – **LI, D. – **LIQUIN, F. – **MARESCAUX, J. – **MORRIS, T. – **NOWAKOWSKA, P. – **OZGO, M. – **PAOLUCCI, E. – **PERIBANEZ, M. – **RICCARDI, N. – **SMITH, E. – **SPEAR, M. – **STEFFEN, G. – **TIEMANN, J. – **URBANSKA, M. – **VAN DONINCK, K. – **VASTRADE, M. – **VONG, G. – **WAWRZYNIAK-WYDROWSKA, B. – **XIA, Z. – **ZENG, C. – **ZHAN, A. – **SYLVESTER, F. Biometric conversion factors as a unifying platform for comparative assessment of invasive freshwater bivalves. </t>
    </r>
    <r>
      <rPr>
        <i/>
        <sz val="11"/>
        <rFont val="Calibri"/>
        <family val="2"/>
        <charset val="238"/>
        <scheme val="minor"/>
      </rPr>
      <t xml:space="preserve">Journal of Applied Ecology, </t>
    </r>
    <r>
      <rPr>
        <sz val="11"/>
        <rFont val="Calibri"/>
        <family val="2"/>
        <charset val="238"/>
        <scheme val="minor"/>
      </rPr>
      <t>2021, roč. 58, č. 9, s. 1945-1956. ISSN: 0021-8901.</t>
    </r>
  </si>
  <si>
    <r>
      <t xml:space="preserve">KULMA, M. – **BUBOVÁ, T. – **DAVIES, M. – **BOIOCCHI, F. – PATOKA, J. Ctenolepisma longicaudatum Escherich (1905) Became a Common Pest in Europe: Case Studies from Czechia and the United Kingdom. </t>
    </r>
    <r>
      <rPr>
        <i/>
        <sz val="11"/>
        <rFont val="Calibri"/>
        <family val="2"/>
        <charset val="238"/>
        <scheme val="minor"/>
      </rPr>
      <t xml:space="preserve">Insects, </t>
    </r>
    <r>
      <rPr>
        <sz val="11"/>
        <rFont val="Calibri"/>
        <family val="2"/>
        <charset val="238"/>
        <scheme val="minor"/>
      </rPr>
      <t>2021, roč. 12, č. 9, s. 0-0. ISSN: 2075-4450.</t>
    </r>
  </si>
  <si>
    <r>
      <t xml:space="preserve">**BABJÁK, M. – **KÖNIGOVÁ, A. – **DOLINSKÁ, M. – **KUPČINSKAS, T. – VADLEJCH, J. – **VON SAMSON-HIMMELSTJERNA, G. – **PETKEVIČIUS, S. – **VÁRADY, M. Does the in vitro egg hatch test predict the failure of benzimidazole treatment in Haemonchus contortus. </t>
    </r>
    <r>
      <rPr>
        <i/>
        <sz val="11"/>
        <rFont val="Calibri"/>
        <family val="2"/>
        <charset val="238"/>
        <scheme val="minor"/>
      </rPr>
      <t xml:space="preserve">Parasite - Journal de la Societe Francaise de Parasitologie, </t>
    </r>
    <r>
      <rPr>
        <sz val="11"/>
        <rFont val="Calibri"/>
        <family val="2"/>
        <charset val="238"/>
        <scheme val="minor"/>
      </rPr>
      <t>2021, roč. 28, č. August 2021, s. 0-0. ISSN: 1252-607X.</t>
    </r>
  </si>
  <si>
    <r>
      <t xml:space="preserve">DOUDA, K. – **HAAG, W. – ESCOBAR CALDERON, J. – VODÁKOVÁ, B. – **REICHARD, M. – **CHEN, X. – **MCGREGOR, M. – **YANG, J. – **LOPES-LIMA, M. Effects of in vitro metamorphosis on survival, growth, and reproductive success of freshwater mussels. </t>
    </r>
    <r>
      <rPr>
        <i/>
        <sz val="11"/>
        <rFont val="Calibri"/>
        <family val="2"/>
        <charset val="238"/>
        <scheme val="minor"/>
      </rPr>
      <t xml:space="preserve">Biological Conservation, </t>
    </r>
    <r>
      <rPr>
        <sz val="11"/>
        <rFont val="Calibri"/>
        <family val="2"/>
        <charset val="238"/>
        <scheme val="minor"/>
      </rPr>
      <t>2021, roč. 254, č. February 2021, s. 0-0. ISSN: 0006-3207.</t>
    </r>
  </si>
  <si>
    <r>
      <t xml:space="preserve">NOVÁK, J. – **HOFMANN, J. – **HOHL, D. – **MAGALHAES, A. – PATOKA, J. Enigmatic armoured catfishes (Siluriformes: Callichthyidae and Loricariidae) in ornamental aquaculture: A new insight into Neotropical fish diversity. </t>
    </r>
    <r>
      <rPr>
        <i/>
        <sz val="11"/>
        <rFont val="Calibri"/>
        <family val="2"/>
        <charset val="238"/>
        <scheme val="minor"/>
      </rPr>
      <t xml:space="preserve">Aquaculture, </t>
    </r>
    <r>
      <rPr>
        <sz val="11"/>
        <rFont val="Calibri"/>
        <family val="2"/>
        <charset val="238"/>
        <scheme val="minor"/>
      </rPr>
      <t>2021, roč. 547, č. January 2022, s. 0-0. ISSN: 0044-8486.</t>
    </r>
  </si>
  <si>
    <r>
      <t xml:space="preserve">**VOREL, J. – **CWIKLINSKI, K. – **ROUDNICKÝ, P. – **ILGOVÁ, J. – JEDLIČKOVÁ, L. – **DALTON, J. – **MIKEŠ, L. – **GELNAR, M. – **KAŠNÝ, M. Eudiplozoon nipponicum (Monogenea, Diplozoidae) and its adaptation to haematophagy as revealed by transcriptome and secretome profiling. </t>
    </r>
    <r>
      <rPr>
        <i/>
        <sz val="11"/>
        <rFont val="Calibri"/>
        <family val="2"/>
        <charset val="238"/>
        <scheme val="minor"/>
      </rPr>
      <t xml:space="preserve">BMC GENOMICS, </t>
    </r>
    <r>
      <rPr>
        <sz val="11"/>
        <rFont val="Calibri"/>
        <family val="2"/>
        <charset val="238"/>
        <scheme val="minor"/>
      </rPr>
      <t>2021, roč. 22, č. 1, s. 0-0. ISSN: 1471-2164.</t>
    </r>
  </si>
  <si>
    <r>
      <t xml:space="preserve">BARTÁK, M. – **PREISLER, J. – KANAVALOVÁ, L. – KUBÍK, Š. Fanniidae (Diptera): new species, new records and first description of the male of Fannia latifrontalis Hennig. </t>
    </r>
    <r>
      <rPr>
        <i/>
        <sz val="11"/>
        <rFont val="Calibri"/>
        <family val="2"/>
        <charset val="238"/>
        <scheme val="minor"/>
      </rPr>
      <t xml:space="preserve">Zootaxa, </t>
    </r>
    <r>
      <rPr>
        <sz val="11"/>
        <rFont val="Calibri"/>
        <family val="2"/>
        <charset val="238"/>
        <scheme val="minor"/>
      </rPr>
      <t>2021, roč. 4908, č. 1, s. 123-132. ISSN: 1175-5326.</t>
    </r>
  </si>
  <si>
    <r>
      <t xml:space="preserve">**TAPKIR, S. – KUMKAR, P. – **GOSAVI, S. – **KHARAT, S. – PATOKA, J. – KALOUS, L. Far from home: Tracking the global ornamental fish trade in endangered zebra loach, Botia striata, from freshwater ecoregion and biodiversity hotspot in India. </t>
    </r>
    <r>
      <rPr>
        <i/>
        <sz val="11"/>
        <rFont val="Calibri"/>
        <family val="2"/>
        <charset val="238"/>
        <scheme val="minor"/>
      </rPr>
      <t xml:space="preserve">JOURNAL FOR NATURE CONSERVATION, </t>
    </r>
    <r>
      <rPr>
        <sz val="11"/>
        <rFont val="Calibri"/>
        <family val="2"/>
        <charset val="238"/>
        <scheme val="minor"/>
      </rPr>
      <t>2021, roč. 61, č. June 2021, s. 0-0. ISSN: 1617-1381.</t>
    </r>
  </si>
  <si>
    <r>
      <t xml:space="preserve">HUBENÁ, P. – HORKÝ, P. – SLAVÍK, O. Fish self-awareness: limits of current knowledge and theoretical expectations. </t>
    </r>
    <r>
      <rPr>
        <i/>
        <sz val="11"/>
        <rFont val="Calibri"/>
        <family val="2"/>
        <charset val="238"/>
        <scheme val="minor"/>
      </rPr>
      <t xml:space="preserve">ANIMAL COGNITION, </t>
    </r>
    <r>
      <rPr>
        <sz val="11"/>
        <rFont val="Calibri"/>
        <family val="2"/>
        <charset val="238"/>
        <scheme val="minor"/>
      </rPr>
      <t>2021, roč. , č. October 2021, s. 0-0. ISSN: 1435-9448.</t>
    </r>
  </si>
  <si>
    <r>
      <t xml:space="preserve">KANAVALOVÁ, L. – **GROOTAERT, P. – KUBÍK, Š. – BARTÁK, M. Four new west palaearctic species and new distributional records of hybotidae (Diptera). </t>
    </r>
    <r>
      <rPr>
        <i/>
        <sz val="11"/>
        <rFont val="Calibri"/>
        <family val="2"/>
        <charset val="238"/>
        <scheme val="minor"/>
      </rPr>
      <t xml:space="preserve">ZooKeys, </t>
    </r>
    <r>
      <rPr>
        <sz val="11"/>
        <rFont val="Calibri"/>
        <family val="2"/>
        <charset val="238"/>
        <scheme val="minor"/>
      </rPr>
      <t>2021, roč. 1019, č. February 2021, s. 141-162. ISSN: 1313-2989.</t>
    </r>
  </si>
  <si>
    <r>
      <t xml:space="preserve">**BLÁHA, M. – PATOKA, J. – **JAPOSHVILI, B. – **LET, M. – **BUŘIČ, M. – **KOUBA, A. – **MUMLADZE, L. Genetic diversity, phylogenetic position and morphometric analysis of Astacus colchicus (Decapoda, Astacidae): a new insight into Eastern European crayfish fauna. </t>
    </r>
    <r>
      <rPr>
        <i/>
        <sz val="11"/>
        <rFont val="Calibri"/>
        <family val="2"/>
        <charset val="238"/>
        <scheme val="minor"/>
      </rPr>
      <t xml:space="preserve">Integrative Zoology, </t>
    </r>
    <r>
      <rPr>
        <sz val="11"/>
        <rFont val="Calibri"/>
        <family val="2"/>
        <charset val="238"/>
        <scheme val="minor"/>
      </rPr>
      <t>2021, roč. 16, č. 3, s. 368-378. ISSN: 1749-4877.</t>
    </r>
  </si>
  <si>
    <r>
      <t xml:space="preserve">**KAWAI, T. – PATOKA, J. Gill morphology and formulae of crayfishes (Decapoda: Astacidea: Parastacidae) from New Guinea and New Zealand and a comparison with other selected species of crayfishes. </t>
    </r>
    <r>
      <rPr>
        <i/>
        <sz val="11"/>
        <rFont val="Calibri"/>
        <family val="2"/>
        <charset val="238"/>
        <scheme val="minor"/>
      </rPr>
      <t xml:space="preserve">JOURNAL OF CRUSTACEAN BIOLOGY, </t>
    </r>
    <r>
      <rPr>
        <sz val="11"/>
        <rFont val="Calibri"/>
        <family val="2"/>
        <charset val="238"/>
        <scheme val="minor"/>
      </rPr>
      <t>2021, roč. 41, č. 1, s. 1-11. ISSN: 0278-0372.</t>
    </r>
  </si>
  <si>
    <r>
      <t xml:space="preserve">**ERNIK, Y. – **YONVITNER, Y. – AKMAL, S. – **SUBING, R. – **RITONGA, S. – **SANTOSO, A. – **KOUBA, A. – PATOKA, J. Import, trade and culture of non-native ornamental crayfish in Java, Indonesia. </t>
    </r>
    <r>
      <rPr>
        <i/>
        <sz val="11"/>
        <rFont val="Calibri"/>
        <family val="2"/>
        <charset val="238"/>
        <scheme val="minor"/>
      </rPr>
      <t xml:space="preserve">Management of Biological Invasions, </t>
    </r>
    <r>
      <rPr>
        <sz val="11"/>
        <rFont val="Calibri"/>
        <family val="2"/>
        <charset val="238"/>
        <scheme val="minor"/>
      </rPr>
      <t>2021, roč. 12, č. 4, s. 846-857. ISSN: 1989-8649.</t>
    </r>
  </si>
  <si>
    <r>
      <t xml:space="preserve">**JARIČ, I. – **BELLARD, C. – **CORREIA, R. – **COURCHAMP, F. – DOUDA, K. – **ESSL, F. – **JESCHKE, J. – **KALINKAT, G. – KALOUS, L. – **LENNOX, R. – **NOVOA, A. – **PROULX, R. – **PYŠEK, P. – **SORIANO–REDONDO, A. – **SOUZA, A. – **VARDI, R. – **VERÍSSIMO, D. – **ROLL, U. Invasion Culturomics and iEcology. </t>
    </r>
    <r>
      <rPr>
        <i/>
        <sz val="11"/>
        <rFont val="Calibri"/>
        <family val="2"/>
        <charset val="238"/>
        <scheme val="minor"/>
      </rPr>
      <t xml:space="preserve">CONSERVATION BIOLOGY, </t>
    </r>
    <r>
      <rPr>
        <sz val="11"/>
        <rFont val="Calibri"/>
        <family val="2"/>
        <charset val="238"/>
        <scheme val="minor"/>
      </rPr>
      <t>2021, roč. 35, č. 2, s. 447-451. ISSN: 0888-8892.</t>
    </r>
  </si>
  <si>
    <r>
      <t xml:space="preserve">HORKÝ, P. – **GRABIC, R. – **GRABICOVÁ, K. – **BROOKS, B. – DOUDA, K. – SLAVÍK, O. – HUBENÁ, P. – **SANTOS, E. – **RANDÁK, T. Methamphetamine pollution elicits addiction in wild fish. </t>
    </r>
    <r>
      <rPr>
        <i/>
        <sz val="11"/>
        <rFont val="Calibri"/>
        <family val="2"/>
        <charset val="238"/>
        <scheme val="minor"/>
      </rPr>
      <t xml:space="preserve">JOURNAL OF EXPERIMENTAL BIOLOGY, </t>
    </r>
    <r>
      <rPr>
        <sz val="11"/>
        <rFont val="Calibri"/>
        <family val="2"/>
        <charset val="238"/>
        <scheme val="minor"/>
      </rPr>
      <t>2021, roč. 224, č. 13, s. 0-0. ISSN: 0022-0949.</t>
    </r>
  </si>
  <si>
    <r>
      <t xml:space="preserve">**PETRUŽELA, J. – **RIBAS, A. – BELLOCQ, J. Mitogenomics and Evolutionary History of Rodent Whipworms (Trichuris spp.) Originating from Three Biogeographic Regions. </t>
    </r>
    <r>
      <rPr>
        <i/>
        <sz val="11"/>
        <rFont val="Calibri"/>
        <family val="2"/>
        <charset val="238"/>
        <scheme val="minor"/>
      </rPr>
      <t xml:space="preserve">Life-Basel, </t>
    </r>
    <r>
      <rPr>
        <sz val="11"/>
        <rFont val="Calibri"/>
        <family val="2"/>
        <charset val="238"/>
        <scheme val="minor"/>
      </rPr>
      <t>2021, roč. 11, č. 6, s. 0-0. ISSN: 2075-1729.</t>
    </r>
  </si>
  <si>
    <r>
      <t xml:space="preserve">**OROSOVA, M. – **MARKOVA, A. – **PROVAZNIKOVA, I. – **OROS, M. – **RADACOVSKA, A. – ČADKOVÁ, Z. – **MAREC, F. Molecular cytogenetic analysis of a triploid population of the human broad tapeworm, Dibothriocephalus latus (Diphyllobothriidea). </t>
    </r>
    <r>
      <rPr>
        <i/>
        <sz val="11"/>
        <rFont val="Calibri"/>
        <family val="2"/>
        <charset val="238"/>
        <scheme val="minor"/>
      </rPr>
      <t xml:space="preserve">PARASITOLOGY, </t>
    </r>
    <r>
      <rPr>
        <sz val="11"/>
        <rFont val="Calibri"/>
        <family val="2"/>
        <charset val="238"/>
        <scheme val="minor"/>
      </rPr>
      <t>2021, roč. 148, č. 7, s. 787-797. ISSN: 0031-1820.</t>
    </r>
  </si>
  <si>
    <r>
      <t xml:space="preserve">**TEŠÍKOVÁ, J. – **KRÁSOVÁ, J. – BELLOCQ, J. Multiple Mammarenaviruses Circulating in Angolan Rodents. </t>
    </r>
    <r>
      <rPr>
        <i/>
        <sz val="11"/>
        <rFont val="Calibri"/>
        <family val="2"/>
        <charset val="238"/>
        <scheme val="minor"/>
      </rPr>
      <t xml:space="preserve">Viruses-Basel, </t>
    </r>
    <r>
      <rPr>
        <sz val="11"/>
        <rFont val="Calibri"/>
        <family val="2"/>
        <charset val="238"/>
        <scheme val="minor"/>
      </rPr>
      <t>2021, roč. 13, č. 6, s. 0-0. ISSN: 1999-4915.</t>
    </r>
  </si>
  <si>
    <r>
      <t xml:space="preserve">MAGDÁLEK, J. – **MAKOVICKÝ, P. – VADLEJCH, J. Nematode-induced pathological lesions and alterations of mucin pattern identified in abomasa of wild ruminants. </t>
    </r>
    <r>
      <rPr>
        <i/>
        <sz val="11"/>
        <rFont val="Calibri"/>
        <family val="2"/>
        <charset val="238"/>
        <scheme val="minor"/>
      </rPr>
      <t xml:space="preserve">International Journal for Parasitology: Parasites and Wildlife , </t>
    </r>
    <r>
      <rPr>
        <sz val="11"/>
        <rFont val="Calibri"/>
        <family val="2"/>
        <charset val="238"/>
        <scheme val="minor"/>
      </rPr>
      <t>2021, roč. 14, č. April 2021, s. 62-67. ISSN: 2213-2244.</t>
    </r>
  </si>
  <si>
    <r>
      <t xml:space="preserve">**FORNŮSKOVÁ, A. – **HIADLOVSKÁ, Z. – **MACHOLÁN, M. – **PIÁLEK, J. – BELLOCQ, J. New perspective on the geographic distribution and evolution of Lymphocytic Choriominingitis, Central Europe. </t>
    </r>
    <r>
      <rPr>
        <i/>
        <sz val="11"/>
        <rFont val="Calibri"/>
        <family val="2"/>
        <charset val="238"/>
        <scheme val="minor"/>
      </rPr>
      <t xml:space="preserve">EMERGING INFECTIOUS DISEASES, </t>
    </r>
    <r>
      <rPr>
        <sz val="11"/>
        <rFont val="Calibri"/>
        <family val="2"/>
        <charset val="238"/>
        <scheme val="minor"/>
      </rPr>
      <t>2021, roč. 27, č. 10, s. 2638-2647. ISSN: 1080-6040.</t>
    </r>
  </si>
  <si>
    <r>
      <t xml:space="preserve">VERMA, C. – KUMKAR, P. – **GOSAVI, S. – KALOUS, L. Nothing in excess is good: Double pelvic fin malformation in the wild-caught hill stream loach, Indoreonectes evezardi (Day, 1872) from biodiversity hotspot of India. </t>
    </r>
    <r>
      <rPr>
        <i/>
        <sz val="11"/>
        <rFont val="Calibri"/>
        <family val="2"/>
        <charset val="238"/>
        <scheme val="minor"/>
      </rPr>
      <t xml:space="preserve">Journal of Applied Ichthyology, </t>
    </r>
    <r>
      <rPr>
        <sz val="11"/>
        <rFont val="Calibri"/>
        <family val="2"/>
        <charset val="238"/>
        <scheme val="minor"/>
      </rPr>
      <t>2021, roč. 37, č. 2, s. 326-330. ISSN: 0175-8659.</t>
    </r>
  </si>
  <si>
    <r>
      <t xml:space="preserve">**VANMECHELEN, B. – **ZISI, Z. – **GRYSEELS, S. – BELLOCQ, J. – **VRANCKEN, B. – **LEMEY, P. – **MAES, P. – **BLETSA, M. Phylogenomic Characterization of Lopma Virus and Praja Virus, Two Novel Rodent-Borne Arteriviruses. </t>
    </r>
    <r>
      <rPr>
        <i/>
        <sz val="11"/>
        <rFont val="Calibri"/>
        <family val="2"/>
        <charset val="238"/>
        <scheme val="minor"/>
      </rPr>
      <t xml:space="preserve">Viruses-Basel, </t>
    </r>
    <r>
      <rPr>
        <sz val="11"/>
        <rFont val="Calibri"/>
        <family val="2"/>
        <charset val="238"/>
        <scheme val="minor"/>
      </rPr>
      <t>2021, roč. 13, č. 9, s. 0-0. ISSN: 1999-4915.</t>
    </r>
  </si>
  <si>
    <r>
      <t xml:space="preserve">HUBENÁ, P. – HORKÝ, P. – **GRABIC, R. – **GRABICOVÁ, K. – DOUDA, K. – SLAVÍK, O. – **RANDÁK, T. Prescribed aggression of fishes: Pharmaceuticals modify aggression in environmentally relevant concentrations. </t>
    </r>
    <r>
      <rPr>
        <i/>
        <sz val="11"/>
        <rFont val="Calibri"/>
        <family val="2"/>
        <charset val="238"/>
        <scheme val="minor"/>
      </rPr>
      <t xml:space="preserve">Ecotoxicology and Environmental Safety, </t>
    </r>
    <r>
      <rPr>
        <sz val="11"/>
        <rFont val="Calibri"/>
        <family val="2"/>
        <charset val="238"/>
        <scheme val="minor"/>
      </rPr>
      <t>2021, roč. 227, č. December 2021, s. 0-0. ISSN: 0147-6513.</t>
    </r>
  </si>
  <si>
    <r>
      <t xml:space="preserve">**MEHERETU, Y. – **GRANBERG, A. – **BERHANE, G. – **KHALIL, H. – **WESULA LWANDE, O. – **MITIKU, M. – **WELEGERIMA, K. – BELLOCQ, J. – **BRYJA, J. – **ABREHA, H. – **LEIRS, H. – **ECKE, F. – **EVANDER, M. Prevalence of Orthohantavirus-Reactive Antibodies in Humans and Peri-Domestic Rodents in Northern Ethiopia. </t>
    </r>
    <r>
      <rPr>
        <i/>
        <sz val="11"/>
        <rFont val="Calibri"/>
        <family val="2"/>
        <charset val="238"/>
        <scheme val="minor"/>
      </rPr>
      <t xml:space="preserve">Viruses-Basel, </t>
    </r>
    <r>
      <rPr>
        <sz val="11"/>
        <rFont val="Calibri"/>
        <family val="2"/>
        <charset val="238"/>
        <scheme val="minor"/>
      </rPr>
      <t>2021, roč. 13, č. 6, s. 0-0. ISSN: 1999-4915.</t>
    </r>
  </si>
  <si>
    <r>
      <t xml:space="preserve">AKMAL, S. – **SANTOSO, A. – **YONVITNER, Y. – **ERNIK, Y. - PATOKA, J. Redclaw crayfish (Cherax quadricarinatus): spatial distribution and dispersal pattern in Java, Indonesia. </t>
    </r>
    <r>
      <rPr>
        <i/>
        <sz val="11"/>
        <rFont val="Calibri"/>
        <family val="2"/>
        <charset val="238"/>
        <scheme val="minor"/>
      </rPr>
      <t xml:space="preserve">Knowledge and Management of Aquatic Ecosystems, </t>
    </r>
    <r>
      <rPr>
        <sz val="11"/>
        <rFont val="Calibri"/>
        <family val="2"/>
        <charset val="238"/>
        <scheme val="minor"/>
      </rPr>
      <t>2021, roč. 422, č. April 2021, s. 0-0. ISSN: 1961-9502.</t>
    </r>
  </si>
  <si>
    <r>
      <t xml:space="preserve">VADLEJCH, J. – KYRIÁNOVÁ, I. – **VÁRADY, M. – **CHARLIER, J. Resistance of strongylid nematodes to anthelmintic drugs and driving factors at Czech goat farms. </t>
    </r>
    <r>
      <rPr>
        <i/>
        <sz val="11"/>
        <rFont val="Calibri"/>
        <family val="2"/>
        <charset val="238"/>
        <scheme val="minor"/>
      </rPr>
      <t xml:space="preserve">BMC Veterinary Research, </t>
    </r>
    <r>
      <rPr>
        <sz val="11"/>
        <rFont val="Calibri"/>
        <family val="2"/>
        <charset val="238"/>
        <scheme val="minor"/>
      </rPr>
      <t>2021, roč. 17, č. 1, s. 0-0. ISSN: 1746-6148.</t>
    </r>
  </si>
  <si>
    <r>
      <t xml:space="preserve">MÁCA, O. – **GONZALEZ-SOLIS, D. Sarcocystis cristata sp. nov. (Apicomplexa, Sarcocystidae) in the imported great blue turaco Corythaeola cristata (Aves, Musophagidae). </t>
    </r>
    <r>
      <rPr>
        <i/>
        <sz val="11"/>
        <rFont val="Calibri"/>
        <family val="2"/>
        <charset val="238"/>
        <scheme val="minor"/>
      </rPr>
      <t xml:space="preserve">Parasites &amp; Vectors, </t>
    </r>
    <r>
      <rPr>
        <sz val="11"/>
        <rFont val="Calibri"/>
        <family val="2"/>
        <charset val="238"/>
        <scheme val="minor"/>
      </rPr>
      <t>2021, roč. 14, č. 1, s. 0-0. ISSN: 1756-3305.</t>
    </r>
  </si>
  <si>
    <r>
      <t xml:space="preserve">**ULRYCHOVÁ, L. – **OSTASOV, P. – **CHANOVA, M. – **MAREŠ, M. – **HORN, M. – DVOŘÁK, J. Spatial expression pattern of serine proteases in the blood fluke Schistosoma mansoni determined by fluorescence RNA in situ hybridization. </t>
    </r>
    <r>
      <rPr>
        <i/>
        <sz val="11"/>
        <rFont val="Calibri"/>
        <family val="2"/>
        <charset val="238"/>
        <scheme val="minor"/>
      </rPr>
      <t xml:space="preserve">Parasites &amp; Vectors, </t>
    </r>
    <r>
      <rPr>
        <sz val="11"/>
        <rFont val="Calibri"/>
        <family val="2"/>
        <charset val="238"/>
        <scheme val="minor"/>
      </rPr>
      <t>2021, roč. 14, č. 1, s. 0-0. ISSN: 1756-3305.</t>
    </r>
  </si>
  <si>
    <r>
      <t xml:space="preserve">**COPP, G. – **VILIZZI, L. – **WEI, H. – **LI, S. – **PIRIA, M. – **AL-FAISAL, A. – **ALMEIDA, D. – **ATIQUE, U. – **AL-WAZZAN, Z. – **BAKIU, R. – **BASIC, T. – **BUI, T. – **CANNING-CLODE, J. – **CASTRO, N. – **CHAICHANA, R. – **COKER, T. – **DASHINOV, D. – **EKMEKCI, F. – **EROS, T. – **FERINCZ, A. – **FERREIRA, T. – **GIANNETTO, D. – **GILLES, A. – **GLOWACKI, L. – **GOULLETQUER, P. – **INTERESOVA, E. – **IQBAL, S. – **JAKUBCINOVA, K. – **KANONGDATE, K. – **KIM, J. – KOPECKÝ, O. – **KOSTOV, V. – **KOUTSIKOS, N. – **KOZIC, S. – **KRISTAN, P. – **KURITA, Y. – **LEE, H. – **LEUVEN, R. – **LIPINSKAYA, T. – **LUKAS, J. – **MARCHINI, A. – **GONZALEZ MARTINEZ, A. – **MASSON, L. – **MEMEDEMIN, D. – **MOGHADDAS, S. – **MONTEIRO, J. – **MUMLADZE, L. – **NADDAFI, R. – **NAVODARU, I. – **OLSSON, K. – **ONIKURA, N. – **PAGANELLI, D. – **PAVIA, R. – **PERDIKARIS, C. – **PICKHOLTZ, R. – **PIETRASZEWSKI, D. – **POVZ, M. – **PREDA, C. – **RISTOVSKA, M. – **ROSIKOVA, K. – **SANTOS, J. – **SEMENCHENKO, V. – **SENANAN, W. – **SIMONOVIC, P. – **SMETI, E. – **STEVOVE, B. – **SVOLIKOVA, K. – **TA, K. – **TARKAN, A. – **TOP, N. – **TRICARICO, E. – **UZUNOVA, E. – **VARDAKAS, L. – **VERREYCKEN, H. – **ZIEBA, G. – **MENDOZA, R. Speaking their language - Development of a multilingual decision-support tool for communicating invasive species risks to decision makers and stakeholders. </t>
    </r>
    <r>
      <rPr>
        <i/>
        <sz val="11"/>
        <rFont val="Calibri"/>
        <family val="2"/>
        <charset val="238"/>
        <scheme val="minor"/>
      </rPr>
      <t xml:space="preserve">Environmental Modelling &amp; Software, </t>
    </r>
    <r>
      <rPr>
        <sz val="11"/>
        <rFont val="Calibri"/>
        <family val="2"/>
        <charset val="238"/>
        <scheme val="minor"/>
      </rPr>
      <t>2021, roč. 135, č. January 2021, s. 0-0. ISSN: 1364-8152.</t>
    </r>
  </si>
  <si>
    <r>
      <t xml:space="preserve">**KOUBA, A. – **LIPTÁK, B. – **KUBEC, J. – **BLÁHA, M. – **HAUBROCK, P. – **VESELÝ, L. – **OFICIALDEGUI, F. – **NIKSIRAT, H. – PATOKA, J. – **BURIC, M. Survival, Growth, and Reproduction: Comparison of Marbled Crayfish with Four Prominent Crayfish Invaders. </t>
    </r>
    <r>
      <rPr>
        <i/>
        <sz val="11"/>
        <rFont val="Calibri"/>
        <family val="2"/>
        <charset val="238"/>
        <scheme val="minor"/>
      </rPr>
      <t xml:space="preserve">Biology-Basel, </t>
    </r>
    <r>
      <rPr>
        <sz val="11"/>
        <rFont val="Calibri"/>
        <family val="2"/>
        <charset val="238"/>
        <scheme val="minor"/>
      </rPr>
      <t>2021, roč. 10, č. 5, s. 0-0. ISSN: 2079-7737.</t>
    </r>
  </si>
  <si>
    <r>
      <t xml:space="preserve">**KUČERÁKOVÁ, M. – **ROHLIČEK, J. – **VRATISLAV, S. – **NIKOLAYEV, D. – **LYCHAGINA, T. – **KALVODA, L. – DOUDA, K. Texture Study of Sinanodonta Woodiana Shells by X-Ray Diffraction. </t>
    </r>
    <r>
      <rPr>
        <i/>
        <sz val="11"/>
        <rFont val="Calibri"/>
        <family val="2"/>
        <charset val="238"/>
        <scheme val="minor"/>
      </rPr>
      <t xml:space="preserve">Journal of Surface Investigation-X-Ray Synchrotron and Neutron Techniques, </t>
    </r>
    <r>
      <rPr>
        <sz val="11"/>
        <rFont val="Calibri"/>
        <family val="2"/>
        <charset val="238"/>
        <scheme val="minor"/>
      </rPr>
      <t>2021, roč. 15, č. 3, s. 640-643. ISSN: 1027-4510.</t>
    </r>
  </si>
  <si>
    <r>
      <t xml:space="preserve">**LUCANAS, C. – **BLÁHA, M. – **RAHMADI, C. – PATOKA, J. The first Nocticola Bolivar 1892 (Blattodea: Nocticolidae) from New Guinea. </t>
    </r>
    <r>
      <rPr>
        <i/>
        <sz val="11"/>
        <rFont val="Calibri"/>
        <family val="2"/>
        <charset val="238"/>
        <scheme val="minor"/>
      </rPr>
      <t xml:space="preserve">Zootaxa, </t>
    </r>
    <r>
      <rPr>
        <sz val="11"/>
        <rFont val="Calibri"/>
        <family val="2"/>
        <charset val="238"/>
        <scheme val="minor"/>
      </rPr>
      <t>2021, roč. 5082, č. 3, s. 294-300. ISSN: 1175-5326.</t>
    </r>
  </si>
  <si>
    <r>
      <t xml:space="preserve">KULJANISHVILI, T. – **MUMLADZE, L. – **JAPOSHVILI, B. – **MUSTAFAYEV, N. – **IBRAHIMOV, S. – PATOKA, J. – **PIPOYAN, S. – KALOUS, L. The first unified inventory of non-native fishes of the South Caucasian countries, Armenia, Azerbaijan, and Georgia. </t>
    </r>
    <r>
      <rPr>
        <i/>
        <sz val="11"/>
        <rFont val="Calibri"/>
        <family val="2"/>
        <charset val="238"/>
        <scheme val="minor"/>
      </rPr>
      <t xml:space="preserve">Knowledge and Management of Aquatic Ecosystems, </t>
    </r>
    <r>
      <rPr>
        <sz val="11"/>
        <rFont val="Calibri"/>
        <family val="2"/>
        <charset val="238"/>
        <scheme val="minor"/>
      </rPr>
      <t>2021, roč. 422, č. August 2021, s. 0-0. ISSN: 1961-9502.</t>
    </r>
  </si>
  <si>
    <r>
      <t xml:space="preserve">**RESLOVÁ, N. – **ŠKORPÍKOVÁ, L. – KYRIÁNOVÁ, I. – VADLEJCH, J. – **HÖGLUND, J. – **SKUCE, P. – **KAŠNÝ, M. The identification and semi-quantitative assessment of gastrointestinal nematodes in faecal samples using multiplex real-time PCR assays. </t>
    </r>
    <r>
      <rPr>
        <i/>
        <sz val="11"/>
        <rFont val="Calibri"/>
        <family val="2"/>
        <charset val="238"/>
        <scheme val="minor"/>
      </rPr>
      <t xml:space="preserve">Parasites &amp; Vectors, </t>
    </r>
    <r>
      <rPr>
        <sz val="11"/>
        <rFont val="Calibri"/>
        <family val="2"/>
        <charset val="238"/>
        <scheme val="minor"/>
      </rPr>
      <t>2021, roč. 14, č. 1, s. 0-0. ISSN: 1756-3305.</t>
    </r>
  </si>
  <si>
    <r>
      <t xml:space="preserve">**HAUBROCK, P. – **OFICIALDEGUI, F. – **ZENG, Y. – PATOKA, J. – **YEO, D. – **KOUBA, A. The redclaw crayfish: A prominent aquaculture species with invasive potential in tropical and subtropical biodiversity hotspots. </t>
    </r>
    <r>
      <rPr>
        <i/>
        <sz val="11"/>
        <rFont val="Calibri"/>
        <family val="2"/>
        <charset val="238"/>
        <scheme val="minor"/>
      </rPr>
      <t xml:space="preserve">Reviews in Aquaculture, </t>
    </r>
    <r>
      <rPr>
        <sz val="11"/>
        <rFont val="Calibri"/>
        <family val="2"/>
        <charset val="238"/>
        <scheme val="minor"/>
      </rPr>
      <t>2021, roč. 13, č. 3, s. 1488-1530. ISSN: 1753-5123.</t>
    </r>
  </si>
  <si>
    <r>
      <t xml:space="preserve">**SOUSA, R. – **HALABOWSKI, D. – **LABECKA, A. – DOUDA, K. – **AKSENOVA, O. – **BESPALAYA, Y. – **BOLOTOV, I. – **GEIST, J. – **JONES, H. – **KONOPLEVA, E. – **KLUNZINGER, M. – **LASSO, C. – **LEWIN, I. – **LIU, X. – **LOPES-LIMA, M. – **MAGEROY, J. – **MLAMBO, M. – **NAKAMURA, K. – **NAKANO, M. – **OSTERLING, M. – **PFEIFFER, J. – **PRIE, V. – **PASCHOAL, L. – **RICCARDI, N. – **SANTOS, R. – **SHUMKA, S. – **SMITH, A. – **SON, M. – **TEIXEIRA, A. – **THIELEN, F. – **TORRES, S. – **VARANDAS, S. – **VIKHREV, I. – **WU, X. – **ZIERITZ, A. – **NOGUEIRA, J. The role of anthropogenic habitats in freshwater mussel conservation. </t>
    </r>
    <r>
      <rPr>
        <i/>
        <sz val="11"/>
        <rFont val="Calibri"/>
        <family val="2"/>
        <charset val="238"/>
        <scheme val="minor"/>
      </rPr>
      <t xml:space="preserve">GLOBAL CHANGE BIOLOGY, </t>
    </r>
    <r>
      <rPr>
        <sz val="11"/>
        <rFont val="Calibri"/>
        <family val="2"/>
        <charset val="238"/>
        <scheme val="minor"/>
      </rPr>
      <t>2021, roč. 27, č. 11, s. 2298-2314. ISSN: 1354-1013.</t>
    </r>
  </si>
  <si>
    <r>
      <t xml:space="preserve">**SANTOS, E. – HORKÝ, P. – **GRABICOVA, K. – HUBENÁ, P. – SLAVÍK, O. – **GRABIC, R. – DOUDA, K. – **RANDÁK, T. Traces of tramadol in water impact behaviour in a native European fish. </t>
    </r>
    <r>
      <rPr>
        <i/>
        <sz val="11"/>
        <rFont val="Calibri"/>
        <family val="2"/>
        <charset val="238"/>
        <scheme val="minor"/>
      </rPr>
      <t xml:space="preserve">Ecotoxicology and Environmental Safety, </t>
    </r>
    <r>
      <rPr>
        <sz val="11"/>
        <rFont val="Calibri"/>
        <family val="2"/>
        <charset val="238"/>
        <scheme val="minor"/>
      </rPr>
      <t>2021, roč. 212, č. April 2021, s. 0-0. ISSN: 0147-6513.</t>
    </r>
  </si>
  <si>
    <r>
      <t xml:space="preserve">ADÁMKOVÁ, J. – BENEDIKTOVÁ, K. – SVOBODA, J. – BARTOŠ, L. – VYNIKALOVÁ, L. – NOVÁKOVÁ, P. – HART, V. – PAINTER, M. – BURDA, H. Turning preference in dogs: north attrackt while south repels. </t>
    </r>
    <r>
      <rPr>
        <i/>
        <sz val="11"/>
        <rFont val="Calibri"/>
        <family val="2"/>
        <charset val="238"/>
        <scheme val="minor"/>
      </rPr>
      <t xml:space="preserve">PLoS One, </t>
    </r>
    <r>
      <rPr>
        <sz val="11"/>
        <rFont val="Calibri"/>
        <family val="2"/>
        <charset val="238"/>
        <scheme val="minor"/>
      </rPr>
      <t>2021, roč. 16, č. 1, s. 1-15. ISSN: 1932-6203.</t>
    </r>
  </si>
  <si>
    <r>
      <t xml:space="preserve">KUMKAR, P. – PISE, M. – **GORULE, P. – VERMA, C. – KALOUS, L. Two new species of the hillstream loach genus Indoreonectes from the northern Western Ghats of India (Teleostei: Nemacheilidae). </t>
    </r>
    <r>
      <rPr>
        <i/>
        <sz val="11"/>
        <rFont val="Calibri"/>
        <family val="2"/>
        <charset val="238"/>
        <scheme val="minor"/>
      </rPr>
      <t xml:space="preserve">Vertebrate Zoology, </t>
    </r>
    <r>
      <rPr>
        <sz val="11"/>
        <rFont val="Calibri"/>
        <family val="2"/>
        <charset val="238"/>
        <scheme val="minor"/>
      </rPr>
      <t>2021, roč. 71, č. August 2021, s. 517-533. ISSN: 1864-5755.</t>
    </r>
  </si>
  <si>
    <r>
      <t xml:space="preserve">SLAVÍK, O. – HORKÝ, P. Wild and farmed burbot Lota lota: differences in energy consumption and behavior during the spawning season. </t>
    </r>
    <r>
      <rPr>
        <i/>
        <sz val="11"/>
        <rFont val="Calibri"/>
        <family val="2"/>
        <charset val="238"/>
        <scheme val="minor"/>
      </rPr>
      <t xml:space="preserve">AQUACULTURE ENVIRONMENT INTERACTIONS, </t>
    </r>
    <r>
      <rPr>
        <sz val="11"/>
        <rFont val="Calibri"/>
        <family val="2"/>
        <charset val="238"/>
        <scheme val="minor"/>
      </rPr>
      <t>2021, roč. 13, č. 2021, s. 51-63. ISSN: 1869-215X.</t>
    </r>
  </si>
  <si>
    <r>
      <t xml:space="preserve">**JOHN, V. – **PAVLÍČKO, A. – VRABEC, V. – **RYBOVÁ, V. – **ANDRES, M. – **KONVIČKA, M. Cyclic abundance fluctuations in a completely isolated population of Euphydryas maturna. </t>
    </r>
    <r>
      <rPr>
        <i/>
        <sz val="11"/>
        <rFont val="Calibri"/>
        <family val="2"/>
        <charset val="238"/>
        <scheme val="minor"/>
      </rPr>
      <t xml:space="preserve">Nota Lepidopterologica, </t>
    </r>
    <r>
      <rPr>
        <sz val="11"/>
        <rFont val="Calibri"/>
        <family val="2"/>
        <charset val="238"/>
        <scheme val="minor"/>
      </rPr>
      <t>2021, roč. 44, č. October 2021, s. 213-222. ISSN: 0342-7536.</t>
    </r>
  </si>
  <si>
    <r>
      <t xml:space="preserve">PATOKA, J. – **PATOKOVÁ, B. Hitchhiking Exotic Clam: Dreissena polymorpha (Pallas, 1771) Transported via the Ornamental Plant Trade. </t>
    </r>
    <r>
      <rPr>
        <i/>
        <sz val="11"/>
        <rFont val="Calibri"/>
        <family val="2"/>
        <charset val="238"/>
        <scheme val="minor"/>
      </rPr>
      <t xml:space="preserve">Diversity-Basel, </t>
    </r>
    <r>
      <rPr>
        <sz val="11"/>
        <rFont val="Calibri"/>
        <family val="2"/>
        <charset val="238"/>
        <scheme val="minor"/>
      </rPr>
      <t>2021, roč. 13, č. 9, s. 0-0. ISSN: 1424-2818.</t>
    </r>
  </si>
  <si>
    <r>
      <t xml:space="preserve">**KUČERÁKOVÁ, M. – **ROHLÍČEK, J. – **VRATISLAV, S. – **JAROŠOVÁ, M. – **KALVODA, L. – **NIKOLAYEV, D. – **LYCHAGINA, T. – DOUDA, K. Texture of the Freshwater Shells from the Unionidae Family Collected in the Czech Republic Investigated by X-ray and Neutron Diffraction. </t>
    </r>
    <r>
      <rPr>
        <i/>
        <sz val="11"/>
        <rFont val="Calibri"/>
        <family val="2"/>
        <charset val="238"/>
        <scheme val="minor"/>
      </rPr>
      <t xml:space="preserve">Crystals, </t>
    </r>
    <r>
      <rPr>
        <sz val="11"/>
        <rFont val="Calibri"/>
        <family val="2"/>
        <charset val="238"/>
        <scheme val="minor"/>
      </rPr>
      <t>2021, roč. 11, č. 12, s. 0-0. ISSN: N.</t>
    </r>
  </si>
  <si>
    <r>
      <t xml:space="preserve">**ŠPALDOŇOVÁ, A. – **HAVELCOVÁ, M. – **LAPČÁK, L. – **MACHOVIČ, V. – TITĚRA, D. Analysis of beeswax adulteration with paraffinusing GC/MS, FTIR-ATR and Raman spectroscopy. </t>
    </r>
    <r>
      <rPr>
        <i/>
        <sz val="11"/>
        <rFont val="Calibri"/>
        <family val="2"/>
        <charset val="238"/>
        <scheme val="minor"/>
      </rPr>
      <t xml:space="preserve">JOURNAL OF APICULTURAL RESEARCH, </t>
    </r>
    <r>
      <rPr>
        <sz val="11"/>
        <rFont val="Calibri"/>
        <family val="2"/>
        <charset val="238"/>
        <scheme val="minor"/>
      </rPr>
      <t>2020, roč. 60, č. 1, s. 73-83. ISSN: 0021-8839.</t>
    </r>
  </si>
  <si>
    <r>
      <t xml:space="preserve">**MACKULL'AK, T. – **CVERENKÁROVÁ, K. – **VOJS STAŇOVÁ, A. – **FEHÉR, M. – **TAMÁŠ, M. – **BÚTOR ŠKULCOVÁ, A. – **GÁL, M. – **NAUMOWICZ, M. – ŠPALKOVÁ, V. – **BÍROŠOVÁ, L. Hospital Wastewater-Source of Specific Micropollutants, Antibiotic-Resistant Microorganisms, Viruses, and Their Elimination. </t>
    </r>
    <r>
      <rPr>
        <i/>
        <sz val="11"/>
        <rFont val="Calibri"/>
        <family val="2"/>
        <charset val="238"/>
        <scheme val="minor"/>
      </rPr>
      <t xml:space="preserve">Antibiotics-Basel, </t>
    </r>
    <r>
      <rPr>
        <sz val="11"/>
        <rFont val="Calibri"/>
        <family val="2"/>
        <charset val="238"/>
        <scheme val="minor"/>
      </rPr>
      <t>2021, roč. 10, č. 9, s. 1-14. ISSN: 2079-6382.</t>
    </r>
  </si>
  <si>
    <r>
      <t xml:space="preserve">**MACKUL’AK, T. – **GÁL, M. – ŠPALKOVÁ, V. – **FEHÉR, M. – **BRIESTENSKÁ, K. – **MIKUŠOVÁ, M. – **TOMČÍKOVÁ, K. – **TAMÁŠ, M. – **BUTOR ŠKULCOVÁ, A. Wastewater-Based Epidemiology as an Early Warning System for the Spreading of SARS-CoV-2 and Its Mutations in the Population. </t>
    </r>
    <r>
      <rPr>
        <i/>
        <sz val="11"/>
        <rFont val="Calibri"/>
        <family val="2"/>
        <charset val="238"/>
        <scheme val="minor"/>
      </rPr>
      <t xml:space="preserve">International Journal of Environmental Research and Public Health, </t>
    </r>
    <r>
      <rPr>
        <sz val="11"/>
        <rFont val="Calibri"/>
        <family val="2"/>
        <charset val="238"/>
        <scheme val="minor"/>
      </rPr>
      <t>2021, roč. 18, č. 11, s. 0-0. ISSN: 1660-4601.</t>
    </r>
  </si>
  <si>
    <r>
      <t xml:space="preserve">**BIMOVÁ, P. – **ROUBCOVÁ, P. – **KLOUDA, K. – **MATĚJOVÁ, L. – **VOJS STAŇOVÁ, A. – **GRABICOVÁ, K. – **GRABIC, R. – **MAJOVÁ, V. – **HÍVEŠ, J. – ŠPALKOVÁ, V. – **GEMEINER, P. – **CELEC, P. – **KONEČNÁ, B. – **BÍROŠOVÁ, L. – **KRAHULCOVÁ, M. – **MACKUˇLAK, T. Biochar - An efficient sorption material for the removal of pharmaceutically active compounds, DNA and RNA fragments from wastewater. </t>
    </r>
    <r>
      <rPr>
        <i/>
        <sz val="11"/>
        <rFont val="Calibri"/>
        <family val="2"/>
        <charset val="238"/>
        <scheme val="minor"/>
      </rPr>
      <t xml:space="preserve">JOURNAL OF ENVIRONMENTAL CHEMICAL ENGINEERING, </t>
    </r>
    <r>
      <rPr>
        <sz val="11"/>
        <rFont val="Calibri"/>
        <family val="2"/>
        <charset val="238"/>
        <scheme val="minor"/>
      </rPr>
      <t>2021, roč. 9, č. 4, s. 0-0. ISSN: 2213-3437.</t>
    </r>
  </si>
  <si>
    <r>
      <t xml:space="preserve">**BÚTOR ŠKULCOVÁ, A. – **TAMÁŠOVÁ, K. – **VOJS STAŇOVÁ, A. – **BÍROŠOVÁ, L. – **KRAHULCOVÁ, M. – **GÁL, M. – **KONEČNÁ, B. – **JANÍKOVÁ, M. – **CELEC, P. – **GRABICOVÁ, K. – **GRABIC, R. – **FILIP, J. – **BELIŠOVÁ, N. – **RYBA, J. – **KEREKEŠ, K. – ŠPALKOVÁ, V. – **HÍVEŠ, J. – **MACKUˇLAK, T. Effervescent ferrate(VI)-based tablets as an effective means for removal SARS-CoV-2 RNA, pharmaceuticals and resistant bacteria from wastewater. </t>
    </r>
    <r>
      <rPr>
        <i/>
        <sz val="11"/>
        <rFont val="Calibri"/>
        <family val="2"/>
        <charset val="238"/>
        <scheme val="minor"/>
      </rPr>
      <t xml:space="preserve">JOURNAL OF WATER PROCESS ENGINEERING, </t>
    </r>
    <r>
      <rPr>
        <sz val="11"/>
        <rFont val="Calibri"/>
        <family val="2"/>
        <charset val="238"/>
        <scheme val="minor"/>
      </rPr>
      <t>2021, roč. 43, č. Oct 2021, s. 0-0. ISSN: 2214-7144.</t>
    </r>
  </si>
  <si>
    <r>
      <t xml:space="preserve">HANČ, A. – HŘEBEČKOVÁ, T. – **GRASSEROVÁ, A. – **CAJTHAML, T. Conversion of spent coffee grounds into vermicompost. </t>
    </r>
    <r>
      <rPr>
        <i/>
        <sz val="11"/>
        <rFont val="Calibri"/>
        <family val="2"/>
        <charset val="238"/>
        <scheme val="minor"/>
      </rPr>
      <t xml:space="preserve">BIORESOURCE TECHNOLOGY, </t>
    </r>
    <r>
      <rPr>
        <sz val="11"/>
        <rFont val="Calibri"/>
        <family val="2"/>
        <charset val="238"/>
        <scheme val="minor"/>
      </rPr>
      <t>2021, roč. 341, č. dec, s. 1-9. ISSN: 0960-8524.</t>
    </r>
  </si>
  <si>
    <r>
      <t xml:space="preserve">**ZENG, L. – **SU, Y. – STEJSKAL, V. – **OPIT, G. – **AULICKÝ, R. – **LI, Z. Primers and visualization of LAMP: A rapid molecular identification method for Liposcelis entomophila (Enderlein) (Psocodea: Liposcelididae). </t>
    </r>
    <r>
      <rPr>
        <i/>
        <sz val="11"/>
        <rFont val="Calibri"/>
        <family val="2"/>
        <charset val="238"/>
        <scheme val="minor"/>
      </rPr>
      <t xml:space="preserve">JOURNAL OF STORED PRODUCTS RESEARCH, </t>
    </r>
    <r>
      <rPr>
        <sz val="11"/>
        <rFont val="Calibri"/>
        <family val="2"/>
        <charset val="238"/>
        <scheme val="minor"/>
      </rPr>
      <t>2021, roč. 93, č. sep, s. 0-0. ISSN: 0022-474X.</t>
    </r>
  </si>
  <si>
    <r>
      <t xml:space="preserve">**LOUČKA, R. – **JANČÍK, F. – **TAKAHASHI, J. – **JAMBOR, V. – **BARTOŇ, L. – HOMOLKA, P. – **KNÍŽKOVÁ, I. – **KOUKOLOVÁ, V. – **KUBELKOVÁ, P. – **KUNC, P. – **TYROLOVÁ, Y. – **VÝBORNÁ, A. Effect of ruminal mechanical stimulating brushes on the performance of lactating Holstein dairy cows. </t>
    </r>
    <r>
      <rPr>
        <i/>
        <sz val="11"/>
        <rFont val="Calibri"/>
        <family val="2"/>
        <charset val="238"/>
        <scheme val="minor"/>
      </rPr>
      <t xml:space="preserve">Mljekarstvo, </t>
    </r>
    <r>
      <rPr>
        <sz val="11"/>
        <rFont val="Calibri"/>
        <family val="2"/>
        <charset val="238"/>
        <scheme val="minor"/>
      </rPr>
      <t>2021, roč. 71, č. 2, s. 132-140. ISSN: 0026-704X.</t>
    </r>
  </si>
  <si>
    <r>
      <t xml:space="preserve">**DVORAKOVA, M. – PUMPROVÁ, K. – **ŽANETA, A. – **REZEK, J. – **HAISEL, D. – **EKRT, L. – **VANEK, T. – **LANGHANSOVA, L.  Nutritional and Antioxidant Potential of Fiddleheads from European Ferns . </t>
    </r>
    <r>
      <rPr>
        <i/>
        <sz val="11"/>
        <rFont val="Calibri"/>
        <family val="2"/>
        <charset val="238"/>
        <scheme val="minor"/>
      </rPr>
      <t xml:space="preserve">Foods, </t>
    </r>
    <r>
      <rPr>
        <sz val="11"/>
        <rFont val="Calibri"/>
        <family val="2"/>
        <charset val="238"/>
        <scheme val="minor"/>
      </rPr>
      <t>2021, roč. 10, č. 2, s. 0-0. ISSN: 2304-8158.</t>
    </r>
  </si>
  <si>
    <r>
      <t xml:space="preserve">**SILVA-CASTRO, G. – **RODRÍGUEZ-CALVO, A. – ROBLEDO MAHON, T. – **ARANDA, E. – **GONZÁLEZ-LÓPEZ, J. – **CALVO, C. Design of bio-absorbent systems for the removal of hydrocarbons from industrial wastewater: pilot-plant scale. </t>
    </r>
    <r>
      <rPr>
        <i/>
        <sz val="11"/>
        <rFont val="Calibri"/>
        <family val="2"/>
        <charset val="238"/>
        <scheme val="minor"/>
      </rPr>
      <t xml:space="preserve">Toxics, </t>
    </r>
    <r>
      <rPr>
        <sz val="11"/>
        <rFont val="Calibri"/>
        <family val="2"/>
        <charset val="238"/>
        <scheme val="minor"/>
      </rPr>
      <t>2021, roč. 9, č. 7, s. 1-16. ISSN: 2305-6304.</t>
    </r>
  </si>
  <si>
    <r>
      <t xml:space="preserve">**BARTON, L. – **BURES, D. – **REHAK, D. – **KOTT, T. – MAKOVICKÝ, P. Tissue-specific fatty acid composition, cellularity, and gene expression in diverse cattle breeds. </t>
    </r>
    <r>
      <rPr>
        <i/>
        <sz val="11"/>
        <rFont val="Calibri"/>
        <family val="2"/>
        <charset val="238"/>
        <scheme val="minor"/>
      </rPr>
      <t xml:space="preserve">Animal, </t>
    </r>
    <r>
      <rPr>
        <sz val="11"/>
        <rFont val="Calibri"/>
        <family val="2"/>
        <charset val="238"/>
        <scheme val="minor"/>
      </rPr>
      <t>2021, roč. 15, č. 1, s. 0-0. ISSN: 1751-7311.</t>
    </r>
  </si>
  <si>
    <t>**ZEKA,D. - SEDLÁK,P. - SEDLÁKOVÁ, V. - VEJL,P.-**FETAHU,S.-**RUSINOVCI, I.-*ALIU,S. Study of correlation among ploidy level and steroid glycoalkaloids content in resistance in cultivated and uncultivated potato species from an in vitro genebank. Agronomy Research, 2020, roč. 18., č. 2</t>
  </si>
  <si>
    <t>Jsc</t>
  </si>
  <si>
    <r>
      <t xml:space="preserve">CODL, R. – DUCHÁČEK, J. – PYTLÍK, J. – VACEK, M. – VRHEL, M. Using changes in eating and rumination time to indicate the onset of parturition or changes in the health status of dairy cows. </t>
    </r>
    <r>
      <rPr>
        <i/>
        <sz val="11"/>
        <rFont val="Calibri"/>
        <family val="2"/>
        <charset val="238"/>
        <scheme val="minor"/>
      </rPr>
      <t xml:space="preserve">Acta Universitatis Agriculturae et Silviculturae Mendelianae Brunensis, </t>
    </r>
    <r>
      <rPr>
        <sz val="11"/>
        <rFont val="Calibri"/>
        <family val="2"/>
        <charset val="238"/>
        <scheme val="minor"/>
      </rPr>
      <t>2021, roč. 69, č. 5, s. 555-561. ISSN: 1211-8516.</t>
    </r>
  </si>
  <si>
    <r>
      <t xml:space="preserve">**ADÁMEK, M. – **ADÁMKOVÁ, A. – KOUŘIMSKÁ, L. – **MLČEK, J. – **VOJÁČKOVÁ, K. – **ORSAVOVÁ, J. – **BUČKOVÁ, M. – FAMĚRA, O. – **BÚRAN, M. Sensory evaluation and acceptance of food made of edible insects. </t>
    </r>
    <r>
      <rPr>
        <i/>
        <sz val="11"/>
        <rFont val="Calibri"/>
        <family val="2"/>
        <charset val="238"/>
        <scheme val="minor"/>
      </rPr>
      <t xml:space="preserve">Potravinárstvo, </t>
    </r>
    <r>
      <rPr>
        <sz val="11"/>
        <rFont val="Calibri"/>
        <family val="2"/>
        <charset val="238"/>
        <scheme val="minor"/>
      </rPr>
      <t>2020, roč. 14, č. 2020, s. 921-928. ISSN: 1337-0960.</t>
    </r>
  </si>
  <si>
    <t>JSc</t>
  </si>
  <si>
    <r>
      <t xml:space="preserve">**ADÁMEK, M. – **MLČEK, J. – **ADÁMKOVÁ, A. – **MIŠUREC, V. – **ORSAVOVÁ, J. – **BUČKOVÁ, M. – **BÚRAN, M. – **PLÁŠKOVÁ, A. – KOUŘIMSKÁ, L. Basil – a comparison of the total phenolic content and antioxidant activity in selected cultivars. </t>
    </r>
    <r>
      <rPr>
        <i/>
        <sz val="11"/>
        <rFont val="Calibri"/>
        <family val="2"/>
        <charset val="238"/>
        <scheme val="minor"/>
      </rPr>
      <t xml:space="preserve">Potravinárstvo, </t>
    </r>
    <r>
      <rPr>
        <sz val="11"/>
        <rFont val="Calibri"/>
        <family val="2"/>
        <charset val="238"/>
        <scheme val="minor"/>
      </rPr>
      <t>2021, roč. 15, č. 2021, s. 445-452. ISSN: 1337-0960.</t>
    </r>
  </si>
  <si>
    <r>
      <t xml:space="preserve">JOHN, K. – **ISONG, I. – KEBONYE, N. – AGYEMAN, P. – **AYITO, E. – AHADO, S. Soil organic carbon prediction with terrain derivatives using geostatistics and sequential Gaussian simulation. </t>
    </r>
    <r>
      <rPr>
        <i/>
        <sz val="11"/>
        <rFont val="Calibri"/>
        <family val="2"/>
        <charset val="238"/>
        <scheme val="minor"/>
      </rPr>
      <t xml:space="preserve">Journal of the Saudi Society of Agricultural Sciences, </t>
    </r>
    <r>
      <rPr>
        <sz val="11"/>
        <rFont val="Calibri"/>
        <family val="2"/>
        <charset val="238"/>
        <scheme val="minor"/>
      </rPr>
      <t>2021, roč. 20, č. , s. 379-389. ISSN: 1658-077X.</t>
    </r>
  </si>
  <si>
    <r>
      <t xml:space="preserve">**SIBIAK, R. – **BRYL, R. – **STEFAŃSKA, K. – **CHERMUŁA, B. – **PIEŃKOWSKI, W. – JEŠETA, M. – **PAWELCZYK, L. – **MOZDZIAK, P. – **SPACZYŃSKI, R. – **KEMPISTY, B. Expression of the apoptosis regulatory gene family in the long-term in vitro cultured human cumulus cells. </t>
    </r>
    <r>
      <rPr>
        <i/>
        <sz val="11"/>
        <rFont val="Calibri"/>
        <family val="2"/>
        <charset val="238"/>
        <scheme val="minor"/>
      </rPr>
      <t xml:space="preserve">Medical Journal of Cell Biology, </t>
    </r>
    <r>
      <rPr>
        <sz val="11"/>
        <rFont val="Calibri"/>
        <family val="2"/>
        <charset val="238"/>
        <scheme val="minor"/>
      </rPr>
      <t>2021, roč. 9, č. 1, s. 8-13. ISSN: 2544-3577.</t>
    </r>
  </si>
  <si>
    <r>
      <t xml:space="preserve">**SZUBARGA, A. – **KAMIŃSKA, M. – **KOTLARZ, W. – **MALEWSKI, S. – **ZAWADA, W. – **KUCZMA, M. – JEŠETA, M. – **ANTOSIK, P. Human stem cells – sources, sourcing and in vitro methods. </t>
    </r>
    <r>
      <rPr>
        <i/>
        <sz val="11"/>
        <rFont val="Calibri"/>
        <family val="2"/>
        <charset val="238"/>
        <scheme val="minor"/>
      </rPr>
      <t xml:space="preserve">Medical Journal of Cell Biology, </t>
    </r>
    <r>
      <rPr>
        <sz val="11"/>
        <rFont val="Calibri"/>
        <family val="2"/>
        <charset val="238"/>
        <scheme val="minor"/>
      </rPr>
      <t>2021, roč. 9, č. 2, s. 73-85. ISSN: 2544-3577.</t>
    </r>
  </si>
  <si>
    <r>
      <t xml:space="preserve">**SIBIAK, R. – **STEFAŃSKA, K. – **RATAJCZAK, K. – **BUKOWSKA, D. – **ANTOSIK, P. – **MOZDZIAK, P. – JEŠETA, M. Recent findings on perinatal mesenchymal stem cells – their possible application in current advanced medicine. </t>
    </r>
    <r>
      <rPr>
        <i/>
        <sz val="11"/>
        <rFont val="Calibri"/>
        <family val="2"/>
        <charset val="238"/>
        <scheme val="minor"/>
      </rPr>
      <t xml:space="preserve">Medical Journal of Cell Biology, </t>
    </r>
    <r>
      <rPr>
        <sz val="11"/>
        <rFont val="Calibri"/>
        <family val="2"/>
        <charset val="238"/>
        <scheme val="minor"/>
      </rPr>
      <t>2021, roč. 9, č. 2, s. 48-55. ISSN: 2544-3577.</t>
    </r>
  </si>
  <si>
    <t>JAYALATH ABEYAWARDANA MUDIYANSELAGE, O. – VIEHMANNOVÁ, I. – KOUDELA, M.The Effect of Trifluralin on Post-in vitro Morphogenesis of Five Genotypes of Head Cabbage (Brassica oleraceae var. capitata). 2021, Journal of Horticultural Research 2021, vol. 29(1): 47–54 .</t>
  </si>
  <si>
    <r>
      <t xml:space="preserve">JAKUBCOVÁ, E. – **HORVÁTHOVÁ, E. Costs and benefits of green tramway tracks. </t>
    </r>
    <r>
      <rPr>
        <i/>
        <sz val="11"/>
        <rFont val="Calibri"/>
        <family val="2"/>
        <charset val="238"/>
        <scheme val="minor"/>
      </rPr>
      <t xml:space="preserve">Scientia Agriculturae Bohemica, </t>
    </r>
    <r>
      <rPr>
        <sz val="11"/>
        <rFont val="Calibri"/>
        <family val="2"/>
        <charset val="238"/>
        <scheme val="minor"/>
      </rPr>
      <t>2020, roč. 51, č. 4, s. 99-106. ISSN: 1211-3174.</t>
    </r>
  </si>
  <si>
    <t>KZKA</t>
  </si>
  <si>
    <r>
      <t xml:space="preserve">KRÁL, M. – DVOŘÁK, P. Jarní aplikace kompostu a zlepšení vláhových podmínek u brambor. </t>
    </r>
    <r>
      <rPr>
        <i/>
        <sz val="11"/>
        <rFont val="Calibri"/>
        <family val="2"/>
        <charset val="238"/>
        <scheme val="minor"/>
      </rPr>
      <t xml:space="preserve">Úroda, </t>
    </r>
    <r>
      <rPr>
        <sz val="11"/>
        <rFont val="Calibri"/>
        <family val="2"/>
        <charset val="238"/>
        <scheme val="minor"/>
      </rPr>
      <t>2021, roč. 69, č. 8, s. 82-84. ISSN: 0139-6013.</t>
    </r>
  </si>
  <si>
    <t>Jrec</t>
  </si>
  <si>
    <r>
      <t xml:space="preserve">BEČKA, D. – **HONSOVÁ, H. – BEČKOVÁ, L. – CIHLÁŘ, P. Možnosti zlepšení polní vzcházivosti a výnosu řepky ošetřením osiva. </t>
    </r>
    <r>
      <rPr>
        <i/>
        <sz val="11"/>
        <rFont val="Calibri"/>
        <family val="2"/>
        <charset val="238"/>
        <scheme val="minor"/>
      </rPr>
      <t xml:space="preserve">Úroda, </t>
    </r>
    <r>
      <rPr>
        <sz val="11"/>
        <rFont val="Calibri"/>
        <family val="2"/>
        <charset val="238"/>
        <scheme val="minor"/>
      </rPr>
      <t>2021, roč. 69, č. 4, s. 46-50. ISSN: 0139-6013.</t>
    </r>
  </si>
  <si>
    <r>
      <t xml:space="preserve">KOŠNAROVÁ, P. – ŠUK, J. – HAMOUZOVÁ, K. – MIKULKA, J. – SOUKUP, J. První případy herbicidní rezistence u heřmánkovce nevonného v ČR. </t>
    </r>
    <r>
      <rPr>
        <i/>
        <sz val="11"/>
        <rFont val="Calibri"/>
        <family val="2"/>
        <charset val="238"/>
        <scheme val="minor"/>
      </rPr>
      <t xml:space="preserve">Úroda, </t>
    </r>
    <r>
      <rPr>
        <sz val="11"/>
        <rFont val="Calibri"/>
        <family val="2"/>
        <charset val="238"/>
        <scheme val="minor"/>
      </rPr>
      <t>2021, roč. 69, č. 4, s. 82-86. ISSN: 0139-6013.</t>
    </r>
  </si>
  <si>
    <r>
      <t xml:space="preserve">ŠVEHLA, P. – MÍCHAL, P. – **BENÁKOVÁ, A. – VARGAS CÁCERES, L. – **PROCHÁZKA, I. – **ROSENBERG, T. – HUMPÁL, F. – BLABOLIL, J. – KLIMUŠKIN, Š. – TLUSTOŠ, P. Zpracování fugátu nitrifikací a následným tepelným zahuštěním jako cesta vedoucí k lepšímu využití fermentačního zbytku produkovaného v rámci provozu zemědělských bioplynových stanic. </t>
    </r>
    <r>
      <rPr>
        <i/>
        <sz val="11"/>
        <rFont val="Calibri"/>
        <family val="2"/>
        <charset val="238"/>
        <scheme val="minor"/>
      </rPr>
      <t xml:space="preserve">Vodní hospodářství, </t>
    </r>
    <r>
      <rPr>
        <sz val="11"/>
        <rFont val="Calibri"/>
        <family val="2"/>
        <charset val="238"/>
        <scheme val="minor"/>
      </rPr>
      <t>2021, roč. 71, č. 4, s. 2-8. ISSN: 1211-0760.</t>
    </r>
  </si>
  <si>
    <r>
      <t xml:space="preserve">ŠTĚRBA, K. Vliv výroby a skladování na senzorickou stabilitu piva. </t>
    </r>
    <r>
      <rPr>
        <i/>
        <sz val="11"/>
        <rFont val="Calibri"/>
        <family val="2"/>
        <charset val="238"/>
        <scheme val="minor"/>
      </rPr>
      <t xml:space="preserve">Kvasný, </t>
    </r>
    <r>
      <rPr>
        <sz val="11"/>
        <rFont val="Calibri"/>
        <family val="2"/>
        <charset val="238"/>
        <scheme val="minor"/>
      </rPr>
      <t>2021, roč. 3, č. 2, s. 26-31. ISSN: 2571-3868.</t>
    </r>
  </si>
  <si>
    <r>
      <t xml:space="preserve">VALENTA, J. Certifikované hovězí Kobe od plemene wagyu z oblasti Tajima. </t>
    </r>
    <r>
      <rPr>
        <i/>
        <sz val="11"/>
        <rFont val="Calibri"/>
        <family val="2"/>
        <charset val="238"/>
        <scheme val="minor"/>
      </rPr>
      <t xml:space="preserve">Náš chov, </t>
    </r>
    <r>
      <rPr>
        <sz val="11"/>
        <rFont val="Calibri"/>
        <family val="2"/>
        <charset val="238"/>
        <scheme val="minor"/>
      </rPr>
      <t>2021, roč. 81, č. 3, s. 17-21. ISSN: 0027-8068.</t>
    </r>
  </si>
  <si>
    <r>
      <t xml:space="preserve">DUCHÁČEK, J. – GAŠPARÍK, M. – CODL, R. – PYTLÍK, J. – STÁDNÍK, L. Inovace ve zpracování siláže může mít vliv na mléčnou produkci. </t>
    </r>
    <r>
      <rPr>
        <i/>
        <sz val="11"/>
        <rFont val="Calibri"/>
        <family val="2"/>
        <charset val="238"/>
        <scheme val="minor"/>
      </rPr>
      <t xml:space="preserve">Náš chov, </t>
    </r>
    <r>
      <rPr>
        <sz val="11"/>
        <rFont val="Calibri"/>
        <family val="2"/>
        <charset val="238"/>
        <scheme val="minor"/>
      </rPr>
      <t>2021, roč. 81, č. 8, s. 24-25. ISSN: 0027-8068.</t>
    </r>
  </si>
  <si>
    <r>
      <t xml:space="preserve">VRHEL, M. – DUCHÁČEK, J. – VACEK, M. – CODL, R. – PYTLÍK, J. Nezapomínejme na perzistenci laktace. </t>
    </r>
    <r>
      <rPr>
        <i/>
        <sz val="11"/>
        <rFont val="Calibri"/>
        <family val="2"/>
        <charset val="238"/>
        <scheme val="minor"/>
      </rPr>
      <t xml:space="preserve">Náš chov, </t>
    </r>
    <r>
      <rPr>
        <sz val="11"/>
        <rFont val="Calibri"/>
        <family val="2"/>
        <charset val="238"/>
        <scheme val="minor"/>
      </rPr>
      <t>2021, roč. 81, č. 9, s. 46-47. ISSN: 0027-8068.</t>
    </r>
  </si>
  <si>
    <r>
      <t xml:space="preserve">RYSOVÁ, L. – LEGAROVÁ, V. – GAŠPARÍK, M. – DUCHÁČEK, J. – PYTLÍK, J. – CODL, R. – STÁDNÍK, L. Změny v systému zasušování dojnice. </t>
    </r>
    <r>
      <rPr>
        <i/>
        <sz val="11"/>
        <rFont val="Calibri"/>
        <family val="2"/>
        <charset val="238"/>
        <scheme val="minor"/>
      </rPr>
      <t xml:space="preserve">Náš chov, </t>
    </r>
    <r>
      <rPr>
        <sz val="11"/>
        <rFont val="Calibri"/>
        <family val="2"/>
        <charset val="238"/>
        <scheme val="minor"/>
      </rPr>
      <t>2021, roč. 81, č. 7, s. 39-42. ISSN: 0027-8068.</t>
    </r>
  </si>
  <si>
    <r>
      <t xml:space="preserve">ŠEBOVÁ, A. – RYSOVÁ, L. – LEGAROVÁ, V. Co jste o buvolím mléku nevěděli. </t>
    </r>
    <r>
      <rPr>
        <i/>
        <sz val="11"/>
        <rFont val="Calibri"/>
        <family val="2"/>
        <charset val="238"/>
        <scheme val="minor"/>
      </rPr>
      <t xml:space="preserve">Náš chov, </t>
    </r>
    <r>
      <rPr>
        <sz val="11"/>
        <rFont val="Calibri"/>
        <family val="2"/>
        <charset val="238"/>
        <scheme val="minor"/>
      </rPr>
      <t>2021, roč. 62021, č. 6, s. 20-22. ISSN: 0027-8068.</t>
    </r>
  </si>
  <si>
    <r>
      <t xml:space="preserve">LIŠKA, M. – RYSOVÁ, L. – LEGAROVÁ, V. Mýty a fakta o mléku. </t>
    </r>
    <r>
      <rPr>
        <i/>
        <sz val="11"/>
        <rFont val="Calibri"/>
        <family val="2"/>
        <charset val="238"/>
        <scheme val="minor"/>
      </rPr>
      <t xml:space="preserve">Náš chov, </t>
    </r>
    <r>
      <rPr>
        <sz val="11"/>
        <rFont val="Calibri"/>
        <family val="2"/>
        <charset val="238"/>
        <scheme val="minor"/>
      </rPr>
      <t>2021, roč. 2 2021, č. 2, s. 39-41. ISSN: 0027-8068.</t>
    </r>
  </si>
  <si>
    <r>
      <t xml:space="preserve">**HANUŠ, O. – **ŘÍHA, J. – **NEJESCHLEBOVÁ, H. – RYSOVÁ, L. – LEGAROVÁ, V. – **TICHOVSKÝ, P. – **KOPECKÝ, J. – **JEDELSKÁ, R. Změny technologických vlastností mléka a jeho IR spekter při významné redukci počtu somatických buněk. </t>
    </r>
    <r>
      <rPr>
        <i/>
        <sz val="11"/>
        <rFont val="Calibri"/>
        <family val="2"/>
        <charset val="238"/>
        <scheme val="minor"/>
      </rPr>
      <t xml:space="preserve">Mlékařské listy - Zpravodaj, </t>
    </r>
    <r>
      <rPr>
        <sz val="11"/>
        <rFont val="Calibri"/>
        <family val="2"/>
        <charset val="238"/>
        <scheme val="minor"/>
      </rPr>
      <t>2021, roč. 32, č. 6, s. 15-23. ISSN: 1212-950X.</t>
    </r>
  </si>
  <si>
    <r>
      <t>BUREŠ, D. – FOŘTOVÁ, J. – **LEBEDOVÁ, N. – **BARTOŇ, L. Existují rozdíly ve vnímání organoleptických vlastností hovězího masa s různým obsahem tuku mezi českými a španělskými konzumenty?.</t>
    </r>
    <r>
      <rPr>
        <i/>
        <sz val="11"/>
        <rFont val="Calibri"/>
        <family val="2"/>
        <charset val="238"/>
        <scheme val="minor"/>
      </rPr>
      <t xml:space="preserve">Maso, </t>
    </r>
    <r>
      <rPr>
        <sz val="11"/>
        <rFont val="Calibri"/>
        <family val="2"/>
        <charset val="238"/>
        <scheme val="minor"/>
      </rPr>
      <t>2021, roč. 32, č. 3, s. 39-42. ISSN: N.</t>
    </r>
  </si>
  <si>
    <r>
      <t xml:space="preserve">BUREŠ, D. – NEEDHAM, T. – **BARTOŇ, L. – **LEBEDOVÁ, N. – KOTRBA, R. Možnosti zvyšování kvality masa antilopy losí z farmového chovu. </t>
    </r>
    <r>
      <rPr>
        <i/>
        <sz val="11"/>
        <rFont val="Calibri"/>
        <family val="2"/>
        <charset val="238"/>
        <scheme val="minor"/>
      </rPr>
      <t xml:space="preserve">Maso, </t>
    </r>
    <r>
      <rPr>
        <sz val="11"/>
        <rFont val="Calibri"/>
        <family val="2"/>
        <charset val="238"/>
        <scheme val="minor"/>
      </rPr>
      <t>2021, roč. 32, č. 6, s. 18-24. ISSN: N.</t>
    </r>
  </si>
  <si>
    <r>
      <t xml:space="preserve">KOUŘIMSKÁ, L. Nová legislativa ohledně hmyzu jako krmiva a potraviny. </t>
    </r>
    <r>
      <rPr>
        <i/>
        <sz val="11"/>
        <rFont val="Calibri"/>
        <family val="2"/>
        <charset val="238"/>
        <scheme val="minor"/>
      </rPr>
      <t xml:space="preserve">Výživa a potraviny, </t>
    </r>
    <r>
      <rPr>
        <sz val="11"/>
        <rFont val="Calibri"/>
        <family val="2"/>
        <charset val="238"/>
        <scheme val="minor"/>
      </rPr>
      <t>2021, roč. 76, č. 6, s. 167-168. ISSN: 1211-846X.</t>
    </r>
  </si>
  <si>
    <r>
      <t xml:space="preserve">VLKOVÁ, E. – NEUŽIL BUNEŠOVÁ, V. – KILLER, J. Probiotika, prebiotika, postbiotika a jiná -biotika. </t>
    </r>
    <r>
      <rPr>
        <i/>
        <sz val="11"/>
        <rFont val="Calibri"/>
        <family val="2"/>
        <charset val="238"/>
        <scheme val="minor"/>
      </rPr>
      <t xml:space="preserve">Výživa a potraviny, </t>
    </r>
    <r>
      <rPr>
        <sz val="11"/>
        <rFont val="Calibri"/>
        <family val="2"/>
        <charset val="238"/>
        <scheme val="minor"/>
      </rPr>
      <t>2021, roč. 3, č. , s. 76-79. ISSN: 1211-846X.</t>
    </r>
  </si>
  <si>
    <r>
      <t xml:space="preserve">**REJCHRTOVÁ, L. – SABOLOVÁ, M. Tradiční čínská kuchyně a její modifikace ve světě. </t>
    </r>
    <r>
      <rPr>
        <i/>
        <sz val="11"/>
        <rFont val="Calibri"/>
        <family val="2"/>
        <charset val="238"/>
        <scheme val="minor"/>
      </rPr>
      <t xml:space="preserve">Výživa a potraviny, </t>
    </r>
    <r>
      <rPr>
        <sz val="11"/>
        <rFont val="Calibri"/>
        <family val="2"/>
        <charset val="238"/>
        <scheme val="minor"/>
      </rPr>
      <t>2021, roč. , č. 2, s. 44-51. ISSN: 1211-846X.</t>
    </r>
  </si>
  <si>
    <r>
      <t xml:space="preserve">MRVÍKOVÁ, I. – **MEDOVÁ, K. – DOSKOČIL, I. – **BRÁNYIK, DOC. ING., PH.D., T. – **KRONUSOVÁ, O. – **KRAUSOVÁ, G. Vliv přídavku Jednobuněčných řas a sinic na schopnost adherence u kmenů Streptococcus Thermophilus a Lactobacillus delbrueckii subsp. bulgaricus. </t>
    </r>
    <r>
      <rPr>
        <i/>
        <sz val="11"/>
        <rFont val="Calibri"/>
        <family val="2"/>
        <charset val="238"/>
        <scheme val="minor"/>
      </rPr>
      <t xml:space="preserve">Mlékařské listy - Zpravodaj, </t>
    </r>
    <r>
      <rPr>
        <sz val="11"/>
        <rFont val="Calibri"/>
        <family val="2"/>
        <charset val="238"/>
        <scheme val="minor"/>
      </rPr>
      <t>2021, roč. 31, č. 6, s. 20-24. ISSN: 1212-950X.</t>
    </r>
  </si>
  <si>
    <r>
      <t xml:space="preserve">BOKŠOVÁ, A. – **PROVAZNÍK, B. – KAZDA, J. – BARTOŠKA, J. Insekticidy nejsou jediným rizikem pro opylovače. </t>
    </r>
    <r>
      <rPr>
        <i/>
        <sz val="11"/>
        <rFont val="Calibri"/>
        <family val="2"/>
        <charset val="238"/>
        <scheme val="minor"/>
      </rPr>
      <t xml:space="preserve">Úroda, </t>
    </r>
    <r>
      <rPr>
        <sz val="11"/>
        <rFont val="Calibri"/>
        <family val="2"/>
        <charset val="238"/>
        <scheme val="minor"/>
      </rPr>
      <t>2021, roč. 69, č. 12, s. 32-35. ISSN: 0139-6013.</t>
    </r>
  </si>
  <si>
    <r>
      <t xml:space="preserve">ZOUHAR, M. – MAŇASOVÁ, M. – **WEIGRICHT, O. – WENZLOVÁ, J. - **ROSOKHA, H. – **ZOUHAROVÁ, V. – **PÁNEK, M. Sekundární metabolity rostlin a jejich potenciál při využití v ochraně rostlin proti Phytophthora cactorum. </t>
    </r>
    <r>
      <rPr>
        <i/>
        <sz val="11"/>
        <rFont val="Calibri"/>
        <family val="2"/>
        <charset val="238"/>
        <scheme val="minor"/>
      </rPr>
      <t xml:space="preserve">Rostlinolékař, </t>
    </r>
    <r>
      <rPr>
        <sz val="11"/>
        <rFont val="Calibri"/>
        <family val="2"/>
        <charset val="238"/>
        <scheme val="minor"/>
      </rPr>
      <t>2021, roč. 32, č. 6, s. 11-13. ISSN: 1211-3565.</t>
    </r>
  </si>
  <si>
    <r>
      <t xml:space="preserve">MAŇASOVÁ, M. – ZOUHAR, M. – WENZLOVÁ, J. – **HANÁČEK, A. – **PÁNEK, M. Studium vztahů mezi vybranými mikroorganismy a hodnocení jejich potenciálu v ochraně rostlin proti Phytophthora cactorum. </t>
    </r>
    <r>
      <rPr>
        <i/>
        <sz val="11"/>
        <rFont val="Calibri"/>
        <family val="2"/>
        <charset val="238"/>
        <scheme val="minor"/>
      </rPr>
      <t xml:space="preserve">Rostlinolékař, </t>
    </r>
    <r>
      <rPr>
        <sz val="11"/>
        <rFont val="Calibri"/>
        <family val="2"/>
        <charset val="238"/>
        <scheme val="minor"/>
      </rPr>
      <t>2021, roč. 32, č. 6, s. 9-11. ISSN: 1211-3565.</t>
    </r>
  </si>
  <si>
    <r>
      <t xml:space="preserve">SUS, J. České hrušky III. díl (raně zimní odrůdy). </t>
    </r>
    <r>
      <rPr>
        <i/>
        <sz val="11"/>
        <rFont val="Calibri"/>
        <family val="2"/>
        <charset val="238"/>
        <scheme val="minor"/>
      </rPr>
      <t xml:space="preserve">Vinař-sadař, </t>
    </r>
    <r>
      <rPr>
        <sz val="11"/>
        <rFont val="Calibri"/>
        <family val="2"/>
        <charset val="238"/>
        <scheme val="minor"/>
      </rPr>
      <t>2021, roč. neuvedeno, č. 6, s. 40-42. ISSN: 1804-3054.</t>
    </r>
  </si>
  <si>
    <r>
      <t xml:space="preserve">BRANT, V. – **KROFTA, K. – KROULÍK, M. – PROCHÁZKA, P. – ZÁBRANSKÝ, P. – **VOPRAVIL, J. – **KABELKA, D. – **JEŽEK, J. </t>
    </r>
    <r>
      <rPr>
        <i/>
        <sz val="11"/>
        <rFont val="Calibri"/>
        <family val="2"/>
        <charset val="238"/>
        <scheme val="minor"/>
      </rPr>
      <t xml:space="preserve">Agrotechnika chmele ve vztahu k rozmístění kořenového systému. </t>
    </r>
    <r>
      <rPr>
        <sz val="11"/>
        <rFont val="Calibri"/>
        <family val="2"/>
        <charset val="238"/>
        <scheme val="minor"/>
      </rPr>
      <t xml:space="preserve">Praha: Agrární komora ČR, 2021, 100s. ISBN 978-80-88351-21-4. </t>
    </r>
  </si>
  <si>
    <t>Odborná kniha</t>
  </si>
  <si>
    <r>
      <t xml:space="preserve">PROCHÁZKA, P. – FRAŇKOVÁ, A. – ŘEHOŘ, J. – VOSTŘEL, J. – TAUCHEN, J. </t>
    </r>
    <r>
      <rPr>
        <i/>
        <sz val="11"/>
        <rFont val="Calibri"/>
        <family val="2"/>
        <charset val="238"/>
        <scheme val="minor"/>
      </rPr>
      <t xml:space="preserve">Použití chmelového extraktu a tymiánové silice v ochraně chmele proti plísni chmelové. </t>
    </r>
    <r>
      <rPr>
        <sz val="11"/>
        <rFont val="Calibri"/>
        <family val="2"/>
        <charset val="238"/>
        <scheme val="minor"/>
      </rPr>
      <t xml:space="preserve">neuvedeno; Praha: Kurent s.r.o.; Česká zemědělská univerzita v Praze, 2021, 55s. ISBN 978-80-87111-89-5. </t>
    </r>
  </si>
  <si>
    <t xml:space="preserve">**ŠARAPATKA, B. – BORŮVKA, L. – **KONEČNÁ, J. – **PODHRÁZSKÁ, J. – **POSPÍŠILOVÁ, L. – **SÁŇKA, M. – **ŠANTRŮČKOVÁ, H. – **VÁCHA, R. – **ŽIGOVÁ, A. Půda - přehlížené bohatství. Olomouc: Univerzita Palackého v Olomouci, 2021, 61s. ISBN 978-80-244-6022-2. </t>
  </si>
  <si>
    <r>
      <t xml:space="preserve">**HOSSAIN, A. – **MOTTALEB, K. – **MAITRA, S. – **MITRA, B. – **ALAM, M. – **AHMED, S. – **ISLAM, M. – **SARKER, K. – **SARKER, S. – **CHAKI, A. – **HOQUE, M. – SKALICKÝ, M. – BRESTIČ, M. – **LAING, A. </t>
    </r>
    <r>
      <rPr>
        <i/>
        <sz val="11"/>
        <rFont val="Calibri"/>
        <family val="2"/>
        <charset val="238"/>
        <scheme val="minor"/>
      </rPr>
      <t xml:space="preserve">Conservation Agriculture: A Sustainable Approach for Soil Health and Food Security . </t>
    </r>
    <r>
      <rPr>
        <sz val="11"/>
        <rFont val="Calibri"/>
        <family val="2"/>
        <charset val="238"/>
        <scheme val="minor"/>
      </rPr>
      <t>Singapore: Springer, 2021, 632s. ISBN 978-981-16-0826-1. Conservation Agriculture Improves Soil Health: Major Research Findings from Bangladesh, s. 511-560.</t>
    </r>
  </si>
  <si>
    <t>Kapitola v knize</t>
  </si>
  <si>
    <r>
      <t xml:space="preserve">**SABAGH, A. – **HOSSAIN, A. – **ISLAM, M. – **AHMED, S. – **RAZA, A. – **IQBAL, M. – **WASAYA, A. – **RATNASEKERA, D. – **ARSHAD, A. – **KUMARI, A. – **DANISH, S. – **IGBOJI, P. – **DATTA, R. – **SYTAR, O. – SKALICKÝ, M. – BRESTIČ, M. – **KULVIR, S. – **RAZA, M. – **FAHAD, S. </t>
    </r>
    <r>
      <rPr>
        <i/>
        <sz val="11"/>
        <rFont val="Calibri"/>
        <family val="2"/>
        <charset val="238"/>
        <scheme val="minor"/>
      </rPr>
      <t xml:space="preserve">Engineering Tolerance in Crop Plants Against Abiotic Stress. </t>
    </r>
    <r>
      <rPr>
        <sz val="11"/>
        <rFont val="Calibri"/>
        <family val="2"/>
        <charset val="238"/>
        <scheme val="minor"/>
      </rPr>
      <t>Boca Raton: CRC Press, 2021, 310s. ISBN 9781003160717. Elevated CO2 in Combination with Heat Stress Influences the Growth and Productivity of Cereals: Adverse Effect and Adaptive Mechanisms, s. 125-161.</t>
    </r>
  </si>
  <si>
    <r>
      <t xml:space="preserve">**HOSSAIN, A. – **ISLAM, M. – **MAITRA, S. – **MAJUMDER, D. – **GARAI, S. – **AHMED, A. – **ROY, A. – SKALICKÝ, M. – BRESTIČ, M. – **ISLAM, T. </t>
    </r>
    <r>
      <rPr>
        <i/>
        <sz val="11"/>
        <rFont val="Calibri"/>
        <family val="2"/>
        <charset val="238"/>
        <scheme val="minor"/>
      </rPr>
      <t xml:space="preserve">Neglected and Underutilized Crops - Towards Nutritional Security and Sustainability. </t>
    </r>
    <r>
      <rPr>
        <sz val="11"/>
        <rFont val="Calibri"/>
        <family val="2"/>
        <charset val="238"/>
        <scheme val="minor"/>
      </rPr>
      <t>Singapore: Springer, 2021, 266s. ISBN 978-981-16-3876-3. Neglected and Underutilized Crop Species: Are They Future Smart Crops in Fighting Poverty, Hunger and Malnutrition Under Changing Climate?, s. 1-50.</t>
    </r>
  </si>
  <si>
    <t xml:space="preserve">SOUKUP, J. – KOŠNAROVÁ, P. – HAMOUZOVÁ, K. – HAMOUZ, P. – JURSÍK, M. Monitoring herbicidní rezistence a antirezistentní strategie, Herbicide resistance monitoring and anti-resistance strategies, resistance; monitoring; herbicides; management strategy, 2021, XX - Nepřiřazeno, A - Certifikovaná metodika (NmetC), monitoring herbicidní rezistence, Smlouva o uplatnění metodiky - Uživatel: Ústřední kontrolní a zkušební ústav zemědělský, Hroznová 2, 656 06 Brno, IČO: 00020338, 10.2.2021, Ing. Daniel Jurečka, tel. 543 548 271, e-mail: daniel.jurecka@ukzuz.cz, snížení nákladů na regulaci plevelů, C - Výsledek je využíván bez omezení okruhu uživatelů, Ústřední kontrolní a zkušební ústav zemědělský, Brno, 15.02.2021, </t>
  </si>
  <si>
    <t>Certifikovaná metodika</t>
  </si>
  <si>
    <t xml:space="preserve">PACEK, L. – HAKL, J. – PRAČKE, K. – **PAPAJ, V. Metodika strategického zaměření výroby ve zvoleném území s použitím biomasy pro energetické účely, Methodology for agriculture production strategy in a defined region with respect to energy use of biomass, sustainable crop production; biomass; economy, 2021, XX - Nepřiřazeno, A - Certifikovaná metodika (NmetC), ISBN: 978-80-213-3093-1, Smlouva o uplatnění metodiky uzavřena s MZe, Těšnov 65/17, 11000 Praha 1, IČO 00020478, Oddělení OZE a environmentálních strategií, Ing. Petr Jílek, tel. 221 812 461 (petr.jilek@mze.cz), smlouva uzavřena dne 14. 5. 2021, Metodika pomocí indikátorů hodnotí diverzitu pěstovaných plodin, živočišnou produkci a bilanci využití biomasy ve zvoleném území., C - Výsledek je využíván bez omezení okruhu uživatelů, Odbor environmentální a ekologického zemědělství MZe, Praha, 27.05.2021, </t>
  </si>
  <si>
    <t>KARP, KAVR</t>
  </si>
  <si>
    <t xml:space="preserve">ŠVEHLA, P. – MÍCHAL, P. – TLUSTOŠ, P. – **ROSENBERG, T. – **PROCHÁZKA, J. Identifikace parametrů pro výstavbu nitrifikačního reaktoru zpracovávajícího fugát a úspěšnou iniciaci nitrifikačního procesu, Identification of the parameters for the construction of a nitrification reactor treating liquid phase of digestate and successful initiation of the nitrification process, digestate; liquid phase of digestate; nitrification; technological arrangement, start-up phase, 2021, XX - Nepřiřazeno, A - Certifikovaná metodika (NmetC), KAVR FAPPZ ČZU v Praze, 64702/2020-MZE-18145, Náklady související s provozem nitrifikačního reaktoru zpracovávajícího v provozních podmínkách fugát budou velice variabilní a závislé na místních podmínkách, zejména na fyzikálně-chemických vlastnostech zpracovávaného fugátu. Mohou být spojeny s případným dávkováním vápna či jiného činidla pro regulaci pH v reaktoru a odpěňovače pro minimalizaci vzniku pěny v nitrifikačním reaktoru. Při provozu reaktoru o objemu 120 m3 pro zpracování veškeré produkce fugátu v rámci BPS o instalovaném elektrickém výkonu 0,5 MW a denní produkci fugátu 20 m3 při průměrné koncentraci N-amon ve fugátu 3,0 g/l je možno počítat s denními náklady na alkalizační činidlo a na odpěňovač v rozmezí cca 268 – 3 674 Kč. Při ceně dusíku 20 Kč/kg je tedy zřejmé, že jen provozní náklady na alkalizační činidlo a odpěňovač mohou za jistých okolností významně převyšovat finance uspořené za dusík aplikovaný ve výživě rostlin v podobě minerálních hnojiv., C - Výsledek je využíván bez omezení okruhu uživatelů, Ministerstvo zemědělství ČR, 17.12.2020, </t>
  </si>
  <si>
    <t xml:space="preserve">ŠVEHLA, P. – MÍCHAL, P. – TLUSTOŠ, P. – VARGAS CÁCERES, L. – **PROCHÁZKA, J. – **LIBERSKÝ, M. – PACEK, L. – HUMPÁL, F. – BLABOLIL, J. – KLIMUŠKIN, Š. Minimalizace ztrát dusíku při nakládání s kapalnou frakcí fermentačního zbytku s využitím procesu nitrifikace, Minimization of nitrogen losses during handling of the liquid phase of digestate using nitrification process, digestate; liquid phase of digestate; nitrification; nitrogen losses; nutrients recycling, 2021, XX - Nepřiřazeno, A - Certifikovaná metodika (NmetC), KAVR FAPPZ ČZU v Praze, 67416/2020-MZE-18145, Hlavním ekonomickým přínosem provozu systému pro nitrifikaci fugátu bude úspora financí potřebných pro dodávku dusíkatých hnojiv pro výživu rostlin. Pokud budeme uvažovat například hypotetickou BPS o instalovaném elektrickém výkonu 0,5 MW a denní produkci fugátu 20 m3, dojdeme k tomu, že při koncentraci N-amon 1 g/l (minimální hodnota v praxi) je v denní produkci fugátu obsaženo 20 kg N. Za předpokladu, že při skladování a aplikaci surového fugátu dojde ke ztrátě 60 % N, kdežto při skladování a aplikaci nitrifikovaného fugátu ke ztrátě pouze 5 %, dojdeme k tomu, že denně lze aplikací navrhované technologie uspořit cca 11 kg N, tedy cca 4 015 kg za rok. Při předpokládané ceně dusíkatého hnojiva cca 20 Kč/kg N to znamená denní úsporu 220 Kč, resp. roční úsporu 80 300 Kč., C - Výsledek je využíván bez omezení okruhu uživatelů, Ministerstvo zemědělství ČR, 18.12.2020, </t>
  </si>
  <si>
    <t xml:space="preserve">KAPLAN, L. – TLUSTOŠ, P. – PRAUS, L. – MRŠTINA, T. – MÍCHAL, P. Pěstování léčivých, aromatických a kořeninových rostlin v pěstebním médiu založeném na bázi odpadních materiálů z bioplynových stanic, Growing of medicinal, aromatic and spice plants in growing medium based on waste materials from biogas station, liquid phase of digestate; peat; nutrients; peppermint; lemon balm, 2021, XX - Nepřiřazeno, A - Certifikovaná metodika (NmetC), KAVR FAPPZ ČZU v Praze, MZE-19733/2021-18145, Pokud bude výrobce využívat při výrobě pěstebních substrátů fermentační médium založené na bázi fugátu a slámy, částečně tímto může nahradit rašelinu. Náklady na spotřebu rašeliny, minerálních hnojiv a vápence se sníží. Byly porovnány celkové náklady (energie, voda, materiál) na přípravu 1 m3 modelové pěstební směsi s podílem 45 % obj. fermentačního média a náklady na přípravu 1 m3 konvenčního rašelinového substrátu z jednotlivých komponent. Rašelinový substrát byl obohacen minerálním NPK hnojivem (PGMix) v dávce 1,5 kg na 1 m3 substrátu. Na úpravu hodnoty pH byl použit dolomitický vápenec v dávce 6 kg/m3. V modelové směsi F (45) bylo pro základní hnojení použito pouze dusíkaté hnojivo ledek amonný v dávce 0,778 kg/m3. Objemová hmotnost čerstvé hmoty fermentovaného média činila 233 g/l. Z porovnání celkových nákladů vyplývá, že popsaný alternativní způsob výroby pěstebního substrátu s využitím technologie aerobní fermentace má nižší jednotkové náklady (o 21 %) již v poloprovozním měřítku., C - Výsledek je využíván bez omezení okruhu uživatelů, Ministerstvo zemědělství, 06.04.2021, </t>
  </si>
  <si>
    <t xml:space="preserve">ŠVEHLA, P. – MÍCHAL, P. – **VONDRA, M. – TLUSTOŠ, P. – **TOUŠ, M. – **MÁŠA, V. – VARGAS CÁCERES, L. – **ROSENBERG, T. – **PROCHÁZKA, I. – **LIBERSKÝ, M. Tepelné zahušťování nitrifikovaného fugátu: technologie řešící problémy se skladováním a transportem fermentačního zbytku, Thermal thickening of nitrified liquid phase of digestate: technology solving problems with the storage and transport of fermentation residue, digestate; liquid phase of digestate; thermal thickening; volume reduction; nitrogen losses, 2021, XX - Nepřiřazeno, A - Certifikovaná metodika (NmetC), KAVR FAPPZ ČZU v Praze, MZE-69829/2021-18145, Jedním z hlavních ekonomických přínosů provozu systému pro tepelné zahušťování nitrifikovaného fugátu je radikální snížení objemu fugátu a z něj vyplývající úspory nákladů souvisejících s výstavbou uskladňovacích nádrží pro fugát a s přepravou fugátu z objektu BPS na zemědělskou půdu. Pokud budeme uvažovat hypotetickou BPS o instalovaném elektrickém výkonu 0,5 MW a denní produkci fugátu 20 m3 s předpokladem nutnosti zajistit skladovací prostory pro produkci fugátu za 5 měsíců provozu BPS, dojdeme k tomu, že je potřeba uskladňovací nádrž o objemu cca 3 000 m3. Výstavba takové nádrže bude spojena s investičními náklady v hodnotě cca 4 825 000 Kč. V případě, že budeme předpokládat zpracování fugátu nitrifikací s následným tepelným zahuštěním nitrifikovaného fugátu na 1 původního objemu, dojde ke snížení požadovaného objemu na 1 500 m3 při pořizovacích nákladech cca 2 915 000 Kč. Dojde tedy k úspoře 1 910 000 Kč., C - Výsledek je využíván bez omezení okruhu uživatelů, Ministerstvo zemědělství ČR, 17.12.2021, </t>
  </si>
  <si>
    <t xml:space="preserve">MERCL, F. – KOŠNÁŘ, Z. – **ERTL, Z. – TLUSTOŠ, P. Zpracování čistírenských kalů metodou torefakce a pyrolýzy pro jejich bezpečné použití v zemědělství, Sewage sludge treatment by torrefaction and pyrolysis for their safe use in agriculture, biosolids; low temperature pyrolysis; nutrients recovery; organic pollutants  elimination, 2021, XX - Nepřiřazeno, A - Certifikovaná metodika (NmetC), KAVR FAPPZ ČZU v Praze, MZE-69900/2021-18145, Cena K a S je kvůli jejich nízkým obsahům v kalu minimální. Torefakcí i pyrolýzou dochází k nárůstu celkového obsahu P v kalu, jehož hodnota tedy stoupá. Významnou roli v ceně živin však představují ztráty N z kalu během pyrolýzy, kdy z hlediska celkového obsahu není pokles ceny N při torefakci markantní, ale projevuje se až při pyrolýze. Byla navržena teoretická úspora při náhradě NPK. Z kalkulace vyplývá, že z pohledu zemědělce lze aplikací jak sušeného, tak torefikovaného kalu v povolené dávce přibližně 5 t/ha v roce aplikace teoreticky ušetřit až 9952,- Kč bez DPH na hektar. Toto číslo vychází z realizovaného experimentu s kukuřicí a samozřejmě se bude lišit dle lokality, plodiny a historie hnojení na konkrétním pozemku. V uvedené kalkulaci není zahrnuta cena organické hmoty kalu, s tím spojené zlepšení půdních vlastností a také nejsou započítány mikroživiny., A - Výsledek využívá pouze poskytovatel, Ministerstvo zemědělství ČR, 17.12.2021, </t>
  </si>
  <si>
    <t xml:space="preserve">**MAKEŠ, V. – CHALOUPKOVÁ, H. – SVOBODOVÁ, I. – **SMEJKAL, P. – **HEPNAR, J. – RŮŽIČKA, J. – NOVÁK, K. – ERETOVÁ, P. – POLÓNYIOVÁ, A. – KOUBA, M. – BARTOŠOVÁ, J. Metodika použití kynologických pátracích týmů k vyhledávání pohřešovaných osob v terénu (Certifikovaná metodika dog – CMD), Methodology of using canine search-and-rescue teams for field search and rescue (Certified Methodology - Dog), , 2021, XX - Nepřiřazeno, A - Certifikovaná metodika (NmetC), Certifikovaná metodika Pátrač, Zrychlení rozhodovacích, řídících, vyhodnocovacích a dokumentačních procesů při pátrání po pohřešovaných osobách v přírodním terénu. Zpětnou kontrolou prošlých tras pátracích týmů lze odhalit pochybení pátracích týmů a prostor následně znovu prohledat., Plán pátrání v přírodním terénu rozdělení prostoru do pátracích sektorů – zrychlení o 400 – 2000% (podle velikosti prostoru který je potřeba prohledat); Získání informace o dostupném počtu kynologických pátracích týmů z ostatních složek IZS – zrychlení o cca 400%; Vyžádání kynologických pátracích týmů z ostatních složek IZS – zrychlení o cca 3000%; Odhad potřebných sil a prostředků k provedení pátrací akce v plánovaném rozsahu – zrychlení o cca 1500% ; Kontrola (analýza) propátrání zadaného sektoru – zrychlení o cca 200%; Výstupy pro dokumentaci pátrací akce – zrychlení o cca 500%., B - Výsledek je využíván orgány státní nebo veřejné správy, Policie ČR - Policejní prezidium České republiky, Strojnická 935/27, 170 89 Praha 7-Holešovice; IČO: 00007064, 02.06.2021, </t>
  </si>
  <si>
    <t xml:space="preserve">CHALOUPKOVÁ, H. – SVOBODOVÁ, I. – RŮŽIČKA, J. – **MAKEŠ, V. – NOVÁK, K. – HRADEC, M. – KOUBA, M. – BITTNER, V. – **SMEJKAL, P. – **HEPNAR, J. Metodika pro plánování a řízení pátrání po pohřešovaných osobách v terénu za využití IT technologií - Certifikovaná metodia Area (CMA), Methodology for planning and management of field search for missing persons using IT technologies - Certified methodology Area (CMA), , 2021, XX - Nepřiřazeno, A - Certifikovaná metodika (NmetC), SW Pátrač, Zrychlení rozhodovacích, řídících, vyhodnocovacích a dokumentačních procesů při pátrání po pohřešovaných osobách v přírodním terénu. Zpětnou kontrolou prošlých tras pátracích týmů lze odhalit pochybení pátracích týmů a prostor následně znovu prohledat., Plán pátrání v přírodním terénu rozdělení prostoru do pátracích sektorů – zrychlení o 400 – 2000% (podle velikosti prostoru který je potřeba prohledat); Získání informace o dostupném počtu kynologických pátracích týmů z ostatních složek IZS – zrychlení o cca 400%; Vyžádání kynologických pátracích týmů z ostatních složek IZS – zrychlení o cca 3000%; Odhad potřebných sil a prostředků k provedení pátrací akce v plánovaném rozsahu – zrychlení o cca 1500% ; Kontrola (analýza) propátrání zadaného sektoru – zrychlení o cca 200%; Výstupy pro dokumentaci pátrací akce – zrychlení o cca 500%., B - Výsledek je využíván orgány státní nebo veřejné správy, Policejní prezidium České republiky, Strojnická 935/27, 170 89 Praha 7-Holešovice, 02.06.2021, </t>
  </si>
  <si>
    <t xml:space="preserve">**BURKETOVÁ, L. - **JINDŘICHOVÁ, B. – **POSPÍCHALOVÁ, R. – **STEHLÍK, D. – FAJEMISIN, O. – MAŇASOVÁ, M. – MAZÁKOVÁ, J. – RYŠÁNEK, P. – ZOUHAR, M. – **PLACHKÁ, E. – **RYCHLÁ, A. – **VRBOVSKÝ, V. Detekce genů avirulence v izolátech Leptosphaeria maculans, Detection of avirulence genes in Leptosphaeria maculans isolates, Leptosphaeria maculans; oilseed rape; resistance; avirulence; genes, 2021, XX - Nepřiřazeno, A - Certifikovaná metodika (NmetC), Metodika_Avr geny,  Smlouva o využití uzavřená s Agritec Plant Research s.r.o., IČO: 26784246 dne 16.11.2021. Ing. Prokop Šmirous, Ph.D., Zemědělská 2520/16, 787 01 Šumperk, tel.: + 420 583 382 124, e-mail: prokop@agritec.cz., Každoroční předpokládané uplatnění je zejména u českých liniových odrůd mezi 4 až 5 tis. ha, což při prodeji 5000 VJ představuje tržby cca 5–10 mil. Kč při minimální ceně 1–2 tis. Kč za 1 VJ. Při zvýšení prodeje o cca 2 % dojde ke každoročnímu navýšení tržeb min. o 100–200 tis. Kč, a to pouze na 1,3 % sklizňové plochy ČR. Vyjádřeno kumulativně to může v horizontu 5 let znamenat nárůst tržeb o dalších 192.5–385 tis. Kč. V případě, že bude kalkulováno podzimní ošetření na 1 ha řepky olejky v rozmezí 500–1500 Kč, bude úspora na tomto ošetření v případě pěstování prověřených rezistentních odrůd cca 1000–1500 Kč. V případě českých linií pěstovaných na 4450 ha pak celkovou úsporu můžeme vyjádřit na 4,45–6,675 mil. Kč ročně, kumulativně za pět let pak cca 22,25–33,4 mil. Kč. V případě zvýšení zastoupení rezistentních odrůd v osevním postupu o 1,5 % ročně nad rámec výše uvedené kalkulace, pak by celková úspora na nákladech na podzimní fungicidní ošetření měla dosáhnout kumulativně za 5 let částky 23,9–35,9 mil. Kč., C - Výsledek je využíván bez omezení okruhu uživatelů, ÚKZUZ, Hroznová 63/2, 60300 Brno, 17.12.2021, </t>
  </si>
  <si>
    <t xml:space="preserve">**BURKETOVÁ, L. – **JINDŘICHOVÁ, B. – **POSPÍCHALOVÁ, R. – **STEHLÍK, D. – FAJEMISIN, O. – MAŇASOVÁ, M. – MAZÁKOVÁ, J. – RYŠÁNEK, P. – ZOUHAR, M. – **PLACHKÁ, E. – **RYCHLÁ, A. – **VRBOVSKÝ, V. Identifikace specifických genů rezistence k Leptosphaeria maculans v odrůdách řepky a šlechtitelských materiálech, Identification of specific resistance genes to Leptosphaeria maculans in oilseed rape cultivars and breeding materials, Leptosphaeria maculans; oilseed rape; resistance; avirulence; genes, 2021, XX - Nepřiřazeno, A - Certifikovaná metodika (NmetC), Metodika_Rlm geny,  Smlouva o využití uzavřená s Agritec Plant Research s.r.o., IČO: 26784246 dne 16.11.2021. Ing. Prokop Šmirous, Ph.D., Zemědělská 2520/16, 787 01 Šumperk, tel.: + 420 583 382 124, e-mail: prokop@agritec.cz., Každoroční předpokládané uplatnění je zejména u českých liniových odrůd mezi 4 až 5 tis. ha, což při prodeji 5000 VJ představuje tržby cca 5–10 mil. Kč při minimální ceně 1–2 tis. Kč za 1 VJ. Při zvýšení prodeje o cca 2 % dojde ke každoročnímu navýšení tržeb min. o 100–200 tis. Kč, a to pouze na 1,3 % sklizňové plochy ČR. Vyjádřeno kumulativně to může v horizontu 5 let znamenat nárůst tržeb o dalších 192.5–385 tis. Kč. V případě, že bude kalkulováno podzimní ošetření na 1 ha řepky olejky v rozmezí 500–1500 Kč, bude úspora na tomto ošetření v případě pěstování prověřených rezistentních odrůd cca 1000–1500 Kč. V případě českých linií pěstovaných na 4450 ha pak celkovou úsporu můžeme vyjádřit na 4,45–6,675 mil. Kč ročně, kumulativně za pět let pak cca 22,25–33,4 mil. Kč. V případě zvýšení zastoupení rezistentních odrůd v osevním postupu o 1,5 % ročně nad rámec výše uvedené kalkulace, pak by celková úspora na nákladech na podzimní fungicidní ošetření měla dosáhnout kumulativně za 5 let částky 23,9–35,9 mil. Kč., C - Výsledek je využíván bez omezení okruhu uživatelů, ÚKZUZ, Hroznová 63/2, 60300 Brno, 17.12.2021, </t>
  </si>
  <si>
    <t xml:space="preserve">MAŇASOVÁ, M. – ZOUHAR, M. – **PÁNEK, M. – WENZLOVÁ, J. – MAZÁKOVÁ, J. Metodika testování nových způsobů ochrany jahodníku proti Phytophthora cactorum, Methodology of testing new ways of protecting strawberry against Phytophthora cactorum, Phytophthora cactorum; protection; biology control, 2021, XX - Nepřiřazeno, A - Certifikovaná metodika (NmetC), Metodika testování, Smlouva uzavřena s Bc. Milanem Hančem, se sídlem Vraňany 230, 277 07, Mělník, IČO:68280572, 1.7.2021, tel: +420 737 703 606, e-mail: jahodarna@jahodarna-vranany.cz, Za posledních sedm let činila průměrná výměra pěstební plochy jahodníku 1779 ha s celkovou výší sklizně průměrně 9390 tun, což nám dává výnos 4,7 t/ha. Spotřebitelské ceny pro jahody se v posledních třech letech pohybovaly průměrně za rok na částce okolo 140 Kč/Kg. Tržby tedy činí průměrně 1,3 mld. Kč za rok (Anonym, 2020). Patogen P. cactorum způsobuje ročně přímé škody minimálně ve výši 15 %, což v přepočtu na tržby činí ztrátu 197 mil., v této částce ovšem nejsou započítány nepřímé škody, které tento patogen způsobuje, jako je akutní odumření mladých výsadeb, nebo snížení životaschopnosti starších porostů. Je tedy žádoucí hledat nové způsoby ochrany proti tomuto patogenu i jejich metody validace., A - Výsledek využívá pouze poskytovatel, Ústřední kontrolní a zkušební ústav zemědělský, Hroznová 63/2, 60300 Brno, 16.09.2021, </t>
  </si>
  <si>
    <t xml:space="preserve">**ŠRÁMEK, V. – **FADRHONSOVÁ, V. – **NEUDERTOVÁ HELLEBRANDOVÁ, K. – BORŮVKA, L. – **ČECHMÁNKOVÁ, J. – **KOMPRDOVÁ, K. – **NOVOTNÝ, R. – **SÁŇKA, O. – **SÁŇKA, M. – VAŠÁT, R. Návrh systematického průzkumu lesních půd v České republice, Proposal for a systematic survey of forest soils in the Czech Republic, forest soil survey; soil nutrients; soil organic carbon; monitoring, 2021, XX - Nepřiřazeno, A - Certifikovaná metodika (NmetC), MZE-69842/2021-16222/M235, Metodika je určena pro organizace, které provádějí půdní průzkumy pro rezort lesního hospodářství – primárně tedy pro Ústav pro hospodářskou úpravu lesů, Výzkumný ústav lesního hospodářství a myslivosti a Ústřední kontrolní a zkušební ústav zemědělský., Ekonomické aspekty využití metodiky jsou nepřímé. Spočívají zejména v efektivním využití finančních prostředků, které jsou vynakládány na různé druhy půdních průzkumů v České republice. Využití metodiky může výrazně rozšířit potenciál získávaných dat při jejich společném zpracování a vyhodnocení a zpřístupnit je dalším subjektům., C - Výsledek je využíván bez omezení okruhu uživatelů, Odbor vědy, výzkumu a vzdělávání MZE, 15.12.2021, </t>
  </si>
  <si>
    <t xml:space="preserve">**ŠIMONÍK, O. – **TŮMOVÁ, L. – **BUBENÍČKOVÁ, F. – **PRATAP SUR, V. – **FROLÍKOVÁ, M. – POSTLEROVÁ, P. – **KOMRSKOVÁ, K. Dextranové polysacharidy a proteiny semenné plazmy v kryokonzervaci spermií kanců, Dextran polysacharides and seminal plasma proteins in boar sperm cryopreservation, cryoconservation; boar sperm; dextran; PentaHibe; polysaccharide; reproduction; glycerol; AWN spermadhesin , 2021, XX - Nepřiřazeno, A - Certifikovaná metodika (NmetC), ISBN 978-80-213-3151-8, Hlavním přínosem této metodiky kombinující přístup in silico a in vitro je především vytvoření robustního základu z hlediska dalšího plánování a provádění experimentů vedoucích k možným modifikacím v kryokonzervačních schématech, a to ať už se jedná o spermie kanců či spermií jiných druhů hospodářských zvířat., Finanční rozvaha uspořených financí díky využití in silico modelování: fluorofory 30 tis. Kč, náklady na průtokový cytometr 20 tis. Kč, spotřební materiál 15 tis. Kč, chemikálie (složky médií) 20 tis. Kč, personální náklady 60 tis. Kč, doprava vzorků 10 tis. Kč. Finálně tedy vidíme, že úspora může být minimálně 155 tis. Kč., C - Výsledek je využíván bez omezení okruhu uživatelů, Ministerstvo zemědělství ČR, 29.11.2021, </t>
  </si>
  <si>
    <t>ŠVEHLA, P. – MÍCHAL, P. – TLUSTOŠ, P. – **PROCHÁZKA, I. – **LIBERSKÝ, M. Kultivační jednotka pro inokulaci nitrifikačního reaktoru zpracovávajícího fugát, Cultivation unit for the inoculation of the nitrification reactor treating liquid phase of digestate, agricultural biogas plant; liquid phase of digestate; ammonia nitrogen; nitrification; inoculation, start-up, 2021, XX - Nepřiřazeno, A - Prototyp, QK1710176, QK1710176, Kultivační jednotka obsahuje plastovou nádrž o pracovním objemu 0,5 – 1 m3, která slouží jako biologický reaktor a je osazena třemi aeračními elementy připojenými ke zdroji tlakového vzduchu. Ty slouží k dodávce kyslíku nezbytného k uspokojivému průběhu aerobního procesu nitrifikace. Homogenizace biomasy v nádrži a potřebný kontakt v něm obsaženého N-amon s nitrifikační biomasou je též zajištěn provzdušňováním. Systém pracuje na principu chemostatu bez recirkulace nitrifikační biomasy. Pro snížení tvorby pěny při provzdušňování substrátu obsahuje kultivační jednotka vstup pro odpěňovač a jeho zásobník. Součástí jednotky je měřicí a regulační systém GRYF XBP sloužící ke sledování hodnoty pH a koncentrace rozpuštěného kyslíku. Tento systém je propojen se sondami pro stanovení pH a koncentrace kyslíku a s čerpadlem sloužícím k dávkování 40 % roztoku NaOH za účelem regulace pH. Pro transport fugátu a dalších tekutin jsou využita peristaltická čerpadla PCD (Kouřil - dávkovací čerpadla, ČR)., Ekonomické přínosy nelze bez dokončení výzkumu zcela jednoznačně vyčíslit. Přínosy výroby a využití nitrifikovaného fugátu jsou však potvrzeny řadou metodik a vědeckých publikací a nyní je na uživateli, aby se je za pomocí dalšího ověřování pokusil realizovat., Česká zemědělská univerzita v Praze, 60460709, CZ - Česká republika, A - K využití výsledku jiným subjektem je vždy nutné nabytí licence, P/Z - Povinné v některých případech, A - Výše vyčerpané části z celkových uznaných nákladů na dosažení výsledku je menší nebo rovna 5 mil. Kč</t>
  </si>
  <si>
    <t>Funkční vzorek</t>
  </si>
  <si>
    <t>LEGAROVÁ, V. – JEHLIČKA, T. Oznámení o vytvoření duševního vlastnictví, Notice of creation of intellectual property , milk; beverage; novel food; wort; pure wort, 2021, XX - Nepřiřazeno, B - Funkční vzorek, F4/2021, F4/2021, Výsledkem je nový funkční mléčný nápoj obohacený o esenciální aminokyseliny, fenolické látky a enzymy přirozeně se vyskytující ve sladině. Je určený ke konzumaci ve studené, ale i teplé variantě, jež lze získat např. po mikrovlnným záhřevem spotřebitelem., Všechny vstupní suroviny jsou celoročně dostupné, při výrobě nápoje nevznikají žádné vedlejší produkty, které by vyžadovaly následné nákladné zpracování, představovaly ekologickou zátěž nebo bezpečnostní hygienická rizika. , ČZU, 60460709, CZ - Česká republika, A - K využití výsledku jiným subjektem je vždy nutné nabytí licence, N - Nevyžaduje se, A - Výše vyčerpané části z celkových uznaných nákladů na dosažení výsledku je menší nebo rovna 5 mil. Kč</t>
  </si>
  <si>
    <t>**KOPECKÝ, J. – **RAPOPORT, D. – **HRYCHOVÁ, Š. – MAREČKOVÁ, M. Antagonistický kmen  Streptomyces sp. 09VK39 potlačující původce obecné strupovitosti brambor S. scabiei a S. acidiscabies. , Antagonistic strain  Streptomyces sp. 09VK39 suppressing causative agents of common scab of potatoes S. scabiei and S. acidiscabies. , Biologický boj; patogenní organismy; ochrana rostlin, 2021, XX - Nepřiřazeno, B - Funkční vzorek, Streptomyces sp. 09VK39, 09VK39, Antagonistické aktivity, Kmen může být využit k ošetření polí a snížit obecnou strupovitost až o 20%., Výzkumný ústav rostlinné výroby, v.v.i., 00027006, CZ - Česká republika, A - K využití výsledku jiným subjektem je vždy nutné nabytí licence, P/Z - Povinné v některých případech, A - Výše vyčerpané části z celkových uznaných nákladů na dosažení výsledku je menší nebo rovna 5 mil. Kč</t>
  </si>
  <si>
    <t>**MARTÍNEK, P. – **CHYTRÁ, H. – LACHMAN, J. – ORSÁK, M. – KOTÍKOVÁ, Z. – PAZNOCHT, L. – **DOBROVOLSKAYA, O. – **WATANABE, N. – **NATABAI, Y. – **BOBKOVÁ, L. AF Zora winter wheat variety - statement of authorship, AF Zora winter wheat variety - statement of authorship, new winter wheat variety; firsf European variety with back colour grain; anthocyanins; antioxidant activity; health benefits, 2021, XX - Nepřiřazeno, C - Odrůda, AF Zora wheat variety, ČSN EN ISO 14001, QK 19110343 New wheat traits to Improve Adaptional Potential ln Global Environment Size, RO 1118 Long-term Concept of Research Organization Development, Agro test, Ltd, 25328859, CZ - Česká republika, A - K využití výsledku jiným subjektem je vždy nutné nabytí licence, N - Nevyžaduje se, A - Výše vyčerpané části z celkových uznaných nákladů na dosažení výsledku je menší nebo rovna 5 mil. Kč</t>
  </si>
  <si>
    <t>Odrůda</t>
  </si>
  <si>
    <t>ŠVEHLA, P. – MÍCHAL, P. – TLUSTOŠ, P. – **ROSENBERG, T. – **PROCHÁZKA, I. – **LIBERSKÝ, M. Nitrifikace jako postup zpracování fugátu, Nitrification as a method useful for liquid phase of digestate treatment, agricultural biogas plant; liquid phase of digestate; ammonia nitrogen; nitrification; inoculation, 2021, XX - Nepřiřazeno, B - Ověřená technologie, KAVR FAPPZ ČZU v Praze, QK1710176, Na základě předchozích poznatků získaných v rámci laboratorního výzkumu byl sestaven poloprovozní reaktor o objemu 1 m3, který dále obsahuje zásobníky pro vstupní fugát a zásobník pro nitrifikovaný fugát. Součástí reaktoru jsou též rozvody pro různé provozní kapaliny (odpěňovač, NaOH) a soustava čerpadel a dmychadel. Smlouva byla uzavřena mezi poskytovatelem výsledku (ČZU v Praze) a uživatelem výsledku Bioplyn CS s.r.o., Hlavním ekonomickým přínosem ověřené technologie pro nitrifikaci fugátu je úspora financí potřebných pro dodávku dusíkatých hnojiv pro výživu rostlin. Pokud budeme uvažovat například hypotetickou BPS o instalovaném elektrickém výkonu 0,5 MW a denní produkci fugátu 20 m3, dojdeme k tomu, že při koncentraci N-amon 1 g/l je v denní produkci fugátu obsaženo 20 kg N. Za předpokladu, že při skladování a aplikaci surového fugátu dojde ke ztrátě 60 % N, kdežto při skladování a aplikaci nitrifikovaného fugátu ke ztrátě pouze 5 %, lze aplikací navrhované technologie denně uspořit cca 11 kg N, tedy cca 4 015 kg za rok. Při předpokládané ceně dusíkatého hnojiva cca 20 Kč/kg N to znamená denní úsporu 220 Kč, resp. roční úsporu 80 300 Kč. Pokud pak budeme uvažovat stejnou BPS (0,5 MW a denní produkci fugátu 20 m3) při koncentraci N-amon ve fugátu 5 g/l (což je hodnota přibližující se hodnotě maxima dosažitelného v praxi), budou pak úspory logicky pětinásobné, tedy 1 100 Kč denně, resp. 401 500 Kč ročně., Česká zemědělská univerzita v Praze, 60460709, CZ - Česká republika, A - K využití výsledku jiným subjektem je vždy nutné nabytí licence, P/Z - Povinné v některých případech, A - Výše vyčerpané části z celkových uznaných nákladů na dosažení výsledku je menší nebo rovna 5 mil. Kč</t>
  </si>
  <si>
    <t>Ověřená technologie</t>
  </si>
  <si>
    <t>**BERNARDOS, A. – **MARTINEZ-MANEZ, R. – KLOUČEK, P. – BOŽIK, M. &lt;i&gt;MESOPOROUS SILICA MATERIALS FOR THE CONTROLLED RELEASE OF ACTIVE SUBSTANCES AND THEIR APPLICATIONS. -- Neuvedený název vydavatele --. EP3544594. 23.07.2021.</t>
  </si>
  <si>
    <t>Patent</t>
  </si>
  <si>
    <t>KLOUČEK, P. – BOŽIK, M. – **MARTINEZ-MANEZ, R. – **BERNARDOS, A. &lt;i&gt;Mezoporézní materiál na bázi oxidu křemičitého pro řízené uvolňování aktivních látek a jeho použití. -- Neuvedený název vydavatele --. PV2016-735. 26.05.2021.</t>
  </si>
  <si>
    <t>**KOMRSKOVÁ, K. – POSTLEROVÁ, P. – **FROLÍKOVÁ, M. – **POSPÍŠILOVÁ, V. – **FOROSTYAK, S. – **ŠIMONÍK, O. &lt;i&gt;Způsob separace spermií s neporušenou intaktní hlavičkou od spermií s poškozenou hlavičkou a somatických buněk. -- Neuvedený název vydavatele --. CZ308863. 10.06.2021.</t>
  </si>
  <si>
    <t>**KOMRSKOVÁ, K. – POSTLEROVÁ, P. – **FROLÍKOVÁ, M. – **POSPÍŠILOVÁ, V. – **FOROSTYAK, S. – **ŠIMONÍK, O. &lt;i&gt;Způsob separace spermií s neporušenou intaktní hlavičkou od spermií s poškozenou hlavičkou a somatických buněk. -- Neuvedený název vydavatele --. CZ308864B6. 10.06.2021.</t>
  </si>
  <si>
    <t>SKALICKÝ, M. – KUBÍK, Š. Nebezpečí z přírody kolem nás, Danger from nature around us, nature;plants;fungi;animals;danger, 2021, XX - Nepřiřazeno, Nebezpečí z přírody kolem nás , N, Aplikace do mobilního telefonu, Google Play, N, Česká zemědělská univerzita v Praze, 60460709, CZ - Česká republika, N - Využití výsledku jiným subjektem je možné bez nabytí licence (výsledek není licencován), N - Nevyžaduje se</t>
  </si>
  <si>
    <t>Software</t>
  </si>
  <si>
    <t>SKALICKÝ, M. – KUBÍK, Š. Nebezpečí z přírody kolem nás, Danger from nature around us, nature;plants;fungi;animals;danger, 2021, XX - Nepřiřazeno, Nebezpečí z přírody kolem nás, n, Aplikace do mobilního telefonu, APP Store, n, Ćeská zemědělská univerzita v Praze, 60460709, CZ - Česká republika, N - Využití výsledku jiným subjektem je možné bez nabytí licence (výsledek není licencován), N - Nevyžaduje se</t>
  </si>
  <si>
    <t>SKALICKÝ, M. – KUBÍK, Š. Školy soutěží s ČZU, Schools are competing with the CULS , soutěž;didaktika;biologie;multimediální, 2021, XX - Nepřiřazeno, Školy soutěží s ČZU, n, internetová apliakce na platformě Google, N, Česká zemědělská univerzita v Praze, 60460709, CZ - Česká republika, N - Využití výsledku jiným subjektem je možné bez nabytí licence (výsledek není licencován), N - Nevyžaduje se</t>
  </si>
  <si>
    <t>RŮŽIČKA, J. – **MAKEŠ, V. – CHALOUPKOVÁ, H. – SVOBODOVÁ, I. – NOVÁK, K. – HRADEC, M. – KOUBA, M. – BITTNER, V. – **SMEJKAL, P. – **JAN, H. Využití vyspělých technologií a čichových schopností psů pro zvýšení efektivity vyhledávání pohřešovaných osob v terénu, Using advanced technologies and olfactory abilities of dogs for increasing effectivity of field search and rescue of missing persons, , 2021, XX - Nepřiřazeno, SW Pátrač, NA, Zrychlení rozhodovacích, řídících, vyhodnocovacích a dokumentačních procesů při pátrání po pohřešovaných osobách v přírodním terénu. Zpětnou kontrolou prošlých tras pátracích týmů lze odhalit pochybení pátracích týmů a prostor následně znovu prohledat., Plán pátrání v přírodním terénu rozdělení prostoru do pátracích sektorů – zrychlení o 400 – 2000% (podle velikosti prostoru který je potřeba prohledat); Získání informace o dostupném počtu kynologických pátracích týmů z ostatních složek IZS – zrychlení o cca 400%; Vyžádání kynologických pátracích týmů z ostatních složek IZS – zrychlení o cca 3000%;</t>
  </si>
  <si>
    <t>KUNT, M. – ŠÍMOVÁ, P. – **HORÁČEK, P. – KUNTOVÁ, M. software Dendroflóra, software Flora of woody plant, software; device of proposal of alternation in CULS areal; flora of woody plant; inventory; database; using in education, 2021, XX - Nepřiřazeno, Dendroflóra 014, Dendroflóra 014, http://dendroflora.agrobiologie.cz/, software (javascript), Česká zemědělská univerzita, 60460709, CZ - Česká republika, N - Využití výsledku jiným subjektem je možné bez nabytí licence (výsledek není licencován), N - Nevyžaduje se</t>
  </si>
  <si>
    <t>KUNT, M. – **HORÁČEK, P. – KUNTOVÁ, M. software Dendrologická databáze, software Dendrological database, software; device of proposal of alternation in CULS areal; flora of woody plant; inventory; database; using in education, 2021, XX - Nepřiřazeno, Dendrologická databáze 5.0, Dendrologická databáze 5.0, software (GIS), Použití aplikace generuje úsporu vývojových nákladů, Česká zemědělská univerzita, 60460709, CZ - Česká republika, N - Využití výsledku jiným subjektem je možné bez nabytí licence (výsledek není licencován), N - Nevyžaduje se</t>
  </si>
  <si>
    <t>KUNT, M. – **SKŘIVÁNEK, M. – **BUJALKA, M. software GT Facility, software GT Facility, software; device of proposal of alternation in CULS areal; flora of woody plant; inventory; database; using in education, 2021, XX - Nepřiřazeno, GT 2.2.0, GT 2.2.0, software (delphi, javascript) , Použití aplikace generuje úsporu vývojových nákladů, Česká zemědělská univerzita, 60460709, CZ - Česká republika, N - Využití výsledku jiným subjektem je možné bez nabytí licence (výsledek není licencován), N - Nevyžaduje se</t>
  </si>
  <si>
    <t xml:space="preserve">**BURKETOVÁ, L. – **JINDŘICHOVÁ, B. – **POSPÍCHALOVÁ, R. – **STEHLÍK, D. – FAJEMISIN, O. – MAŇASOVÁ, M. – MAZÁKOVÁ, J. – RYŠÁNEK, P. – ZOUHAR, M. – **PLACHKÁ, E. – **RYCHLÁ, A. – **VRBOVSKÝ, V. Mapa výskytů patogenů Leptosphaeria maculans a L. biglobosa a jejich ras v ČR, Map of occurrence of Leptosphaeria maculans and L. biglobosa and their races in the Czech Republic, Leptosphaeria maculans; L. biglobosa; oilseed rape; avirulence genes; races, 2021, XX - Nepřiřazeno, D - Specializovaná mapa s odborným obsahem (Nmap), Mapa_LM rasy a LB,  Smlouva o využití uzavřená s Agritec Plant Research s.r.o., IČO: 26784246 dne 16.11.2021. Ing. Prokop Šmirous, Ph.D., Zemědělská 2520/16, 787 01 Šumperk, tel.: + 420 583 382 124, e-mail: prokop@agritec.cz., nehodnoceno, C - Výsledek je využíván bez omezení okruhu uživatelů, ÚKZUZ, Hroznová 63/2, 60300 Brno, 17.12.2021, </t>
  </si>
  <si>
    <t>KOR, KZKA</t>
  </si>
  <si>
    <t>Specializovaná mapa</t>
  </si>
  <si>
    <t xml:space="preserve">**KOMPRDOVÁ, K. – VAŠÁT, R. – **NEUDERTOVÁ HELLEBRANDOVÁ, K. – **ŠRÁMEK, V. – BORŮVKA, L. – **SÁŇKA, M. – **SÁŇKA, O. – **FADRHONSOVÁ, V. – **ČECHMÁNKOVÁ, J. Chemické vlastnosti svrchních minerálních vrstev lesních půd a ohrožení lesních půd acidifikací a nutriční degradací (soubor map), Chemical properties of surface mineral layers of forest soils and risk of forest soil acidification and nutritional degradation, forest soils; acidification; nutrients; base saturation; digital soil mapping, 2021, XX - Nepřiřazeno, D - Specializovaná mapa s odborným obsahem (Nmap), MZE-69726/2021-16222/MAPA707, 16 stran textu, 53 map, U mapových výstupů nepředpokládáme přímé ekonomické využití ve smyslu tržního zhodnocení. Nicméně, jak vyplývá z rozsahu jejich využití, nepřímé ekonomické efekty pro sektor lesního hospodářství i celou společnost mohou být značné. Předpokládané přínosy mapy spočívají ve zpřístupnění informací pro vlastníky a správce lesních majetků i státní správu., A - Výsledek využívá pouze poskytovatel, Odbor vědy, výzkumu a vzdělávání MZE, 15.12.2021, </t>
  </si>
  <si>
    <t xml:space="preserve">VAŠÁT, R. – **NEUDERTOVÁ HELLEBRANDOVÁ, K. – **ŠRÁMEK, V. – BORŮVKA, L. – **SÁŇKA, M. – **SÁŇKA, O. – VACEK, O. – PENÍŽEK, V. – **ČECHMÁNKOVÁ, J. Mapa procentuálního obsahu organického uhlíku v lesních půdách (soubor map), Forest soil organic carbon percentage map (set of maps), forest soils; soil organic carbon; spatial distribution; digital soil mapping, 2021, XX - Nepřiřazeno, D - Specializovaná mapa s odborným obsahem (Nmap), MZE - 41106/2021-16222/MAPA701, 7 stran textu, 3 mapy, U mapových výstupů nepředpokládáme přímé ekonomické využití ve smyslu tržního zhodnocení. Nicméně jak vyplývá z rozsahu jejich využití, nepřímé ekonomické efekty pro sektor lesního hospodářství i celou společnost mohou být značné., C - Výsledek je využíván bez omezení okruhu uživatelů, Odbor vědy, výzkumu a vzdělávání MZE, 07.07.2021, </t>
  </si>
  <si>
    <t xml:space="preserve">VAŠÁT, R. – **KOMPRDOVÁ, K. – **NEUDERTOVÁ HELLEBRANDOVÁ, K. – **ŠRÁMEK, V. – BORŮVKA, L. – **SÁŇKA, M. – **SÁŇKA, O. – **FADRHONSOVÁ, V. – **ČECHMÁNKOVÁ, J. Zásoby prvků v nadložním organickém horizontu lesních půd a zásoby uhlíku v celém půdním profilu - soubor map, Element stocks in surface organic horizon of forest soils and carbon stocks in the whole soil profile - set of maps, soil organic carbon; forest soils; available nutrients; forest floor; spatial distribution; digital soil mapping, 2021, XX - Nepřiřazeno, D - Specializovaná mapa s odborným obsahem (Nmap), MZE -69677/2021-16222/MAPA706, 15 stran textu, 9 map, U mapových výstupů nepředpokládáme přímé ekonomické využití ve smyslu tržního zhodnocení. Nicméně jak vyplývá z rozsahu jejich využití, nepřímé ekonomické efekty pro sektor lesního hospodářství i celou společnost mohou být značné., C - Výsledek je využíván bez omezení okruhu uživatelů, Odbor vědy, výzkumu a vzdělávání MZE, 15.12.2021, </t>
  </si>
  <si>
    <t>MERCL, F. – KOŠNÁŘ, Z. – TLUSTOŠ, P. &lt;i&gt;Hnojivo na bázi čistírenského kalu. -- Neuvedený název vydavatele --. 35475. 19.10.2021.</t>
  </si>
  <si>
    <t>Užitný vzor</t>
  </si>
  <si>
    <t>MERCL, F. – KOŠNÁŘ, Z. – TLUSTOŠ, P. &lt;i&gt;Hnojivo na bázi čistírenského kalu. -- Neuvedený název vydavatele --. 35476. 19.10.2021.</t>
  </si>
  <si>
    <t>ŠVEHLA, P. – MÍCHAL, P. – TLUSTOŠ, P. &lt;i&gt;Vícekomorový nitrifikační reaktor. -- Neuvedený název vydavatele --. 34803. 26.01.2021.</t>
  </si>
  <si>
    <t>ŠVEHLA, P. – MÍCHAL, P. – TLUSTOŠ, P. &lt;i&gt;Zařízení pro kultivaci nitrifikační biomasy. -- Neuvedený název vydavatele --. 34827. 02.02.2021.</t>
  </si>
  <si>
    <t>JABLONSKÝ, I. – KAPLAN, L. – TLUSTOŠ, P. – **HABART, J. – NOVÁK, V. &lt;i&gt;Zařízení pro fermentaci a teplotní ošetření biomasy. -- Neuvedený název vydavatele --. 34497. 03.11.2020.</t>
  </si>
  <si>
    <t>ZOUHAR, M. – MAŇASOVÁ, M. – WENZLOVÁ, J. – **PÁNEK, M. &lt;i&gt;Primery pro specifickou diagnostiku Phytophthora cactorum. -- Neuvedený název vydavatele --. 35 647. 14.12.2021.</t>
  </si>
  <si>
    <t>**KOMRSKOVÁ, K. – POSTLEROVÁ, P. – **ŠIMONÍK, O. – **FROLÍKOVÁ, M. &lt;i&gt;Imunizační peptid pro přípravu protilátky proti CD46. -- Neuvedený název vydavatele --. 35085. 18.05.2021.</t>
  </si>
  <si>
    <t>AUGUSTIN, M. – **MERTENOVÁ, ING., PH.D., K. Acer Campestre - návrh a realizace aktivního domu,Acer Campestre - design and implementation of the active building,wooden structure; active building; energy efficient,2021,XX - Nepřiřazeno,</t>
  </si>
  <si>
    <t>Výstupy umělecké činnosti</t>
  </si>
  <si>
    <t>HNÍZDIL, A. Čajový pavilón padajících větví,Tea pavilion of falling branches,tea pavilion; branches; land art; realization; garden,2021,XX - Nepřiřazeno,</t>
  </si>
  <si>
    <t>MIOVSKÁ, L. – **CÍSAŘ, I. – **ZDANOVCOVÁ, DIS, I. Dolina - město jinak, okolí mateřské školy,Urban space surrounding of nursery school,urban space; plantings plan,2021,XX - Nepřiřazeno,</t>
  </si>
  <si>
    <t>HENDRYCH, J. – **ČERMÁK, J. – **ŠTEFEK, V. – **BROŽ, P. Geologický park Čertovy Schody,The Devils´ Stairs Geological Park,Geological park; Landscape revitalization;,2021,XX - Nepřiřazeno,</t>
  </si>
  <si>
    <t>HNÍZDIL, A. Hranice probíhajícího procesu,The boundaries of the ongoing process ,boundaries; ongoing process; consciousness; space,2021,XX - Nepřiřazeno,</t>
  </si>
  <si>
    <t>HNÍZDIL, A. Kódy probíhajících procesů,Codes of ongoing processes,codes; ongoing processes; long-term; land art; realization;  garden,2021,XX - Nepřiřazeno,</t>
  </si>
  <si>
    <t>AUGUSTIN, M. – **MERTENOVÁ, ING., PH.D., K. Návrh a realizace interiéru sídla administrativy CPD,Design and implementation of the interior of the CPD administration headquarters ,Natural matherials; environment friendly,2021,XX - Nepřiřazeno,</t>
  </si>
  <si>
    <t>AUGUSTIN, M. Návrh a realizace návrhu designu rozvrhu a výtvarného řešení interiéru a exteriéru letounu ATEC 321 Faeta NG OK-BUV 95,Design and implementation of the design of the schedule and artistic solution of the interior and exterior of the ATEC 321 Faeta NG OK-BUV 95 aircraft ,aircraft art design; shape and aerodynamics inspiration,2021,XX - Nepřiřazeno,</t>
  </si>
  <si>
    <t>AUGUSTIN, M. Návrh a realizace obytného interiéru Pasovská 8 v Českých Budějovicích,Design and implementation of residential interior Pasovská 8 in České Budějovice ,Residential interior; spatial concept; modern trends,2021,XX - Nepřiřazeno,</t>
  </si>
  <si>
    <t>AUGUSTIN, M. Návrh a realizace rodinného domu Dobrá Voda - Pohůrka,Design and implementation of the family house Dobrá Voda - Pohůrka ,Open living space; connection with exterior,2021,XX - Nepřiřazeno,</t>
  </si>
  <si>
    <t>JEBAVÝ, M. Návrh krajinářského řešení parku Sádky v Hradci Králové - Kuklenách,Landscape design of the Park Sádky in Hradec Králové - Kukleny,Landscape architecture; study; park; Hradec Králové,2021,XX - Nepřiřazeno,</t>
  </si>
  <si>
    <t>JEBAVÝ, M. Návrh krajinářského řešení parku Zakladatelů Malého labského náhonu v Hradci Králové - Kuklenách,Landscape design of the Park Zakladatelů Malého labského náhonu in Hradec Králové - Kukleny,Landscape architecture; study; park; Hradec Králové,2021,XX - Nepřiřazeno,</t>
  </si>
  <si>
    <t>JEBAVÝ, M. – KOSTYUNICHEVA, Y. Návrh krajinářského řešení úpravy nádvoří MŠMT v Praze,Study of landscpae design of the MŠMT courtyard in Prague,Landscape architecture; study; garden; courtyard; MŠMT,2021,XX - Nepřiřazeno,</t>
  </si>
  <si>
    <t>JEBAVÝ, M. Návrh malé rodinné zahrady v Lipsku,Study of family garden in Leipzig,Landscape architecture; study; family garden,2021,XX - Nepřiřazeno,</t>
  </si>
  <si>
    <t>JEBAVÝ, M. Návrh přírodní vodní plochy u FTZ ČZU v Praze,Design of a natural water area by FTAS CULS in Prague,natural water area; CULS Prague,2021,XX - Nepřiřazeno,</t>
  </si>
  <si>
    <t>KUNT, M. – VACEK, O. – VANĚK, J. – KOSTYUNICHEVA, Y. – JAKUBCOVÁ, E. – HENDRYCH, J. Návrh revitalizace území určeného pro výstavbu areálu Kaufland Bohnice,Proposal for the revitalization of the area designated for the construction of the Kaufland Bohnice complex ,Proposal for the revitalization; the Kaufland Bohnice complex; greenery restoration,2021,XX - Nepřiřazeno,</t>
  </si>
  <si>
    <t>KOSTYUNICHEVA, Y. – JAKUBCOVÁ, E. – KUNT, M. – VANĚK, J. – VACEK, O. Nebušice, sadové úpravy u bytového komplexu v Nebušicích,Nebušice, landscaping at a residential complex in Nebušice,garden; landscape; design; landscape architecture; park; green in the city,2021,XX - Nepřiřazeno,</t>
  </si>
  <si>
    <t>**JIRSA, V. – **JIRSA, P. – VANĚK, J. – **PÔBIŠOVÁ, Z. Novostavba rodinného domu - Praha 6 Ruzyně - zahradní úpravy,New family house in Prague 6 Ruzyně - landscaping,family house; Prague; Ruzyně; new building; garden; terrain work ,2021,XX - Nepřiřazeno,</t>
  </si>
  <si>
    <t>**JIRSA, V. – **JIRSA, P. – **VUKMANOV, A. – **BRYCHTA, M. – VANĚK, J. Novostavba rodinného domu – Praha 6 Střešovice  - zahradní úpravy,New family house - Prague 6 Střešovice - landscaping,family house;new building; Prague; Střešovice; garden,2021,XX - Nepřiřazeno,</t>
  </si>
  <si>
    <t>MIOVSKÁ, L. Obnova krteňské historické cesty,Project of revitalization of historical path Krteň - Chaby,historic lansdscape; vegetation; path ,2021,XX - Nepřiřazeno,</t>
  </si>
  <si>
    <t>MIOVSKÁ, L. – **CÍSAŘ, I. – **BURYŠKA, I. – **ŠTĚPAŘ, I. Park Pečky - DSP,Park Pečky,urban park; walkability; SUDS, ,2021,XX - Nepřiřazeno,</t>
  </si>
  <si>
    <t>MIOVSKÁ, L. – **STRATIL, I. Park pod Hradbami,Park Horská,Horská Park; Revitalization ,2021,XX - Nepřiřazeno,</t>
  </si>
  <si>
    <t>JEBAVÝ, M. – **JEBAVÝ, M. – VESELÁ, A. – VANĚK, J. – **LIBÁNSKÁ, I. Park U vody v Praze - Holešovicích,Park U vody in Prague - Holešovice,Landscape study; Prague; Holešovice,2021,XX - Nepřiřazeno,</t>
  </si>
  <si>
    <t>HNÍZDIL, A. Procesuální komunikace vědomí,Process communication of consciousness,Process; communication; consciousness; exhibition,2021,XX - Nepřiřazeno,</t>
  </si>
  <si>
    <t>JEBAVÝ, M. Realizace jednotlivých krajinářských úprav v areálu ČZU v Praze,Realisation of the landscape design in CZU Prague,Landscape architecture; realisation; CZU Prague,2021,XX - Nepřiřazeno,</t>
  </si>
  <si>
    <t>JEBAVÝ, M. Realizace umístění skleněného oltáře na hřbitově u kostela svatého Havla v Praze - Zbraslavi,Realisation of new glass altar on the cemetery near the Church of St. Havel in Prague – Zbraslav,Prague - Zbraslav; Landscape Architecture; glass altar,2021,XX - Nepřiřazeno,</t>
  </si>
  <si>
    <t>**JIRSA, V. – **JIRSA, P. – VANĚK, J. – **SALÁŠKOVÁ, L. – **BRYCHTA, M. Regenerace bytového domu - Praha 5 Košíře,Regeneration of an apartment building - Prague 5 Košíře ,apartment building; regeneration; Prague Košíře ,2021,XX - Nepřiřazeno,</t>
  </si>
  <si>
    <t>PŠIKALOVÁ, L. – **ŠUBRT, J. – **PLODEK, Š. Revitalizační úpravy plochy p.č. 1226/1 k.ú. Borová u Poličky,Revitalization of the plot area no. 1226/1 cadastral area Borová u Poličky ,revitalization; water elements for kids; playground on a slope,2021,XX - Nepřiřazeno,</t>
  </si>
  <si>
    <t>PŠIKALOVÁ, L. Rodinná zahrada Kadeřavec,Private garden Kadeřavec,private garden; old fruit varieties; orchard; rural garden,2021,XX - Nepřiřazeno,</t>
  </si>
  <si>
    <t>KOSTYUNICHEVA, Y. – JAKUBCOVÁ, E. – KUNT, M. – VACEK, O. – VANĚK, J. Sadové úpravy u na stanice metra Opatov na Praze 11,Landscaping at the Opatov metro station in Prague 11,garden; landscape; design; landscape architecture,2021,XX - Nepřiřazeno,</t>
  </si>
  <si>
    <t>KOSTYUNICHEVA, Y. – JAKUBCOVÁ, E. – KUNT, M. – VACEK, O. – VANĚK, J. Sadové úpravy v okolí sochy Kosmonautů na stanice metra Háje na Praze 11,Landscaping around the statue of the Cosmonauts at the Háje metro station in Prague 11,garden; landscape; design; landscape architecture,2021,XX - Nepřiřazeno,</t>
  </si>
  <si>
    <t>KOSTYUNICHEVA, Y. – JAKUBCOVÁ, E. – KUNT, M. – VACEK, O. – VANĚK, J. Smyslová zahrádka na Praze 11,Sensory garden in Prague 11,garden; landscape; design; landscape architecture; park;,2021,XX - Nepřiřazeno,</t>
  </si>
  <si>
    <t>**JIRSA, V. – **JIRSA, P. – VANĚK, J. – **REHBERGER, A. Stavební úpravy rodinného domu - Praha 4, zahradní město Spořilov,Adaptation of a family house - Prague 4, garden city Spořilov ,family house; adaptation; garden city; Spořilov,2021,XX - Nepřiřazeno,</t>
  </si>
  <si>
    <t>HNÍZDIL, A. Struktura tichých doteků v probíhajícím procesu,The structure of silent touches in the ongoing process,structure; silent touches; ongoing process,2021,XX - Nepřiřazeno,</t>
  </si>
  <si>
    <t>KUNT, M. – VACEK, O. – HENDRYCH, J. – VANĚK, J. – JAKUBCOVÁ, E. – KOSTYUNICHEVA, Y. Studie ozelenění prostoru před budovou aromaterapeutické firmy Nobilis Tilia,Study of landscaping in front of the building of the aromatherapy company Nobilis Tilia ,Study of landscaping; building of the aromatherapy company; Nobilis Tilia ,2021,XX - Nepřiřazeno,</t>
  </si>
  <si>
    <t>KUNT, M. – VACEK, O. – VANĚK, J. – JAKUBCOVÁ, E. – KOSTYUNICHEVA, Y. Studie revitalizace pozemku v ulici Blatnická v k.ú. Sobín v obci Praha,Land revitalization study in Blatnická street in cadastral area Sobín in the village of Prague ,Land revitalization study; Blatnická street; in cadastral area Sobín,2021,XX - Nepřiřazeno,</t>
  </si>
  <si>
    <t>KUNT, M. – VACEK, O. – VANĚK, J. – JAKUBCOVÁ, E. – KOSTYUNICHEVA, Y. Studie revitalizace vybrané části ulice Věkova v Praze 4 – Braník,A study of the revitalization of a selected part of Věkova Street in Prague 4 - Braník ,A study of the revitalization; selected part of Věkova Street in Prague 4 - Braník ,2021,XX - Nepřiřazeno,</t>
  </si>
  <si>
    <t>AUGUSTIN, M. – **MERTENOVÁ, ING., PH.D., K. Školící a administrativní centrum Aktivhaus v Českých Budějovicích,Aktivhaus - training and administrative center in České Budějovice ,Modern wooden structure; sustainability; solar facade; energy efficient; PV installation,2021,XX - Nepřiřazeno,</t>
  </si>
  <si>
    <t>HNÍZDIL, A. Ústa země,The mouth of the Earth,Mouth; Earth; process; project; landscape ,2021,XX - Nepřiřazeno,</t>
  </si>
  <si>
    <t>MIOVSKÁ, L. Veřejné prostranství Paškova,Revitalization of Paškova public space,public space; walkability,2021,XX - Nepřiřazeno,</t>
  </si>
  <si>
    <t>MIOVSKÁ, L. Veřejné prostranství u nádraží,Public space of the main railway station,park; greenery; railway station,2021,XX - Nepřiřazeno,</t>
  </si>
  <si>
    <t>KOSTYUNICHEVA, Y. – JAKUBCOVÁ, E. – KUNT, M. – VANĚK, J. – VACEK, O. Višňový sad a bludiště na Praze 11, studie parku pro ÚMČ Praha 11,Cherry orchard and maze in Prague 11, study of the park for ÚMČ Prague 11,garden; landscape; design; landscape architecture,2021,XX - Nepřiřazeno,</t>
  </si>
  <si>
    <t>MIOVSKÁ, L. – HALAMOVÁ, J. – VANĚK, J. Vize revitalizace území Chodoveckého potoka - krajinářská studie - koncepční studie řešení prostoru,Vision of revitalization of the surroundings of the Chodovecký stream - Landscape Study - conceptual study of space solution  ,Chodovecký potok; revitalisation; landscape study,2021,XX - Nepřiřazeno,</t>
  </si>
  <si>
    <t>MIOVSKÁ, L. – **CÍSAŘ, I. – **VACÍNOVÁ, I. – **VEDRAL, I. – **MALOŠIKOVÁ, I. – **MALOŠIKOVÁ, I. Vnitroblok Halasova,Halasova inner courtyard,revitalization of urban space; inner courtyard,2021,XX - Nepřiřazeno,</t>
  </si>
  <si>
    <t>AUGUSTIN, M. – **ŠLAPETA, V. – **JANOTA, O. – **LUKEŠ, Z. – **LÍBAL, P. – **GALETA, J. – **SVOBODA, P. – **VRABELOVÁ, R. – **ZEMAN, L. – **BALSKÝ, J. – **ZEMAN, J. – **DOMANICKÝ, P. – **GORYCZKA, T. – **MERTOVÁ, M. – **WEISSEROVÁ, A. – **PANOCH, P. – **KOUKALOVÁ, Š. – **PAVLÍČEK, T. – **NEUBERT, J. – **HORŇÁKOVÁ, L. Výstava Česká architektura od secese k dnešku,Exhibition Czech architecture from Art Nouveau to the present day,Czech architecture; Art Nouveau, modern architecture,2021,XX - Nepřiřazeno,</t>
  </si>
  <si>
    <t>HNÍZDIL, A. Výstava v Galerii Green Citadel Magdeburg Německo,Exhibition at the Green Citadel Gallery Magdeburg Germany,Exhibition; Green; Citadel; Gallery; Magdeburg; Hundertwaser,2021,XX - Nepřiřazeno,</t>
  </si>
  <si>
    <t>AUGUSTIN, M. – VANĚK, J. – PŠIKALOVÁ, L. – VESELÁ, A. – KOSTYUNICHEVA, Y. Zahrada míru Vouziers, Francie,Peace garden Vouziers, France,peace garden; world war one,2021,XX - Nepřiřazeno,</t>
  </si>
  <si>
    <t>MIOVSKÁ, L. Zahrada pro paní D,Garden for Mrs. D.,urban garden; planting,2021,XX - Nepřiřazeno,</t>
  </si>
  <si>
    <t>MIOVSKÁ, L. Zahrada Rašínova domu ,Rašín house garden,revitalization of garden; inner country yard,2021,XX - Nepřiřazeno,</t>
  </si>
  <si>
    <t>KOSTYUNICHEVA, Y. – JAKUBCOVÁ, E. – KUNT, M. – VACEK, O. – VANĚK, J. Zahrada u vily sochařky Hany Wichterlové, studie pro Galerii hlavního města Prahy,Garden at the villa of the sculptor Hana Wichterlová, study for the Gallery of the Capital City of Prague,garden; landscape; design; landscape architecture,2021,XX - Nepřiřazeno,</t>
  </si>
  <si>
    <t>MIOVSKÁ, L. Zasakovací průleh Na Baních,Na Baniích bioswale,bioswale; SUDS,2021,XX - Nepřiřazeno,</t>
  </si>
  <si>
    <t>HNÍZDIL, A. Zvuk skla ,The sound of glass ,The sound; glass; area; extinct villages; border zone,2021,XX - Nepřiřazeno,</t>
  </si>
  <si>
    <t xml:space="preserve">KOLÁŘOVÁ, M. – JURSÍK, M. &lt;i&gt;Biological efficacy and selectivity of herbicides in sunflower, winter wheat, maize and winter rape in the Czech Republic. Final reports for BASF spol. s r.o.&lt;/i&gt;. Praha: BASF spol. s r.o., 2021, 150s. ISBN: neuveden, </t>
  </si>
  <si>
    <t>Souhrnná výzkumná zpráva</t>
  </si>
  <si>
    <t xml:space="preserve">KOLÁŘOVÁ, M. – JURSÍK, M. &lt;i&gt;Biological efficacy and selectivity of herbicides in winter wheat and spring barley in the Czech Republic. Final reports for Bayer s.r.o.&lt;/i&gt;. Praha: Bayer s.r.o., 2021, 192s. ISBN: neuveden, </t>
  </si>
  <si>
    <t xml:space="preserve">KOLÁŘOVÁ, M. – JURSÍK, M. &lt;i&gt;Biological efficacy and selectivity of herbicides in winter wheat in the Czech Republic. Final report for FMC Corporation&lt;/i&gt;. Praha: FMC Corporation, 2021, 45s. ISBN: neuveden, </t>
  </si>
  <si>
    <t xml:space="preserve">KOLÁŘOVÁ, M. – JURSÍK, M. &lt;i&gt;Biological efficacy and selectivity of herbicides in winter wheat, maize and sugar beet in the Czech Republic. Final reports for Bayer s.r.o.&lt;/i&gt;. Praha: Bayer s.r.o., 2021, 110s. ISBN: neuveden, </t>
  </si>
  <si>
    <t xml:space="preserve">KOŠNAROVÁ, P. – JURSÍK, M. &lt;i&gt;Biological efficacy and selectivity of herbicides in winter wheat, winter rape and maize in the Czech Republic. Final reports for Adama CZ s.r.o.&lt;/i&gt;. Praha: Adama CZ s.r.o., 2021, 327s. ISBN: neuveden, </t>
  </si>
  <si>
    <t xml:space="preserve">KOLÁŘOVÁ, M. – JURSÍK, M. &lt;i&gt;Biological efficacy of selected herbicides in winter wheat, maize and sugar beet in the Czech Republic. Final reports for Corteva Agriscience Czech s.r.o.&lt;/i&gt;. Praha: Corteva Agriscience Czech s.r.o., 2021, 207s. ISBN: neuveden, </t>
  </si>
  <si>
    <t xml:space="preserve">KOLÁŘOVÁ, M. – JURSÍK, M. &lt;i&gt;Biological efficacy of selected herbicides in winter wheat, maize and winter oilseed rape in the Czech Republic. Final reports for Syngenta Czech s.r.o.&lt;/i&gt;. Praha: Syngenta Czech s.r.o., 2021, 97s. ISBN: neuveden, </t>
  </si>
  <si>
    <t xml:space="preserve">JURSÍK, M. &lt;i&gt;Závěrečná zpráva hodnotící účinnost a selektivitu herbicidů v kukuřici a slunečnici v podmínkách ČR&lt;/i&gt;. : ADAMA, Syngenta, Sumi Agro, FMC, BASF, 2021, 20s. ISBN: , </t>
  </si>
  <si>
    <t>DEP</t>
  </si>
  <si>
    <t xml:space="preserve">JURSÍK, M. &lt;i&gt;Závěrečná zpráva hodnotící účinnost a selektivitu herbicidů v pšenici a řepce v podmínkách ČR. &lt;/i&gt;. : ADAMA, Syngenta, BASF, Belchim, 2021, 20s. ISBN: , </t>
  </si>
  <si>
    <t xml:space="preserve">KAZDA, J. – **VOLKOVÁ, RNDR., J. – STEJSKALOVÁ, M. – JURSÍK, M. – RYŠÁNEK, P. &lt;i&gt;Činnost fytopatologického týmu v roce 2021&lt;/i&gt;. Praha: , 2021, 12s. ISBN: , </t>
  </si>
  <si>
    <t>DEP, KOR</t>
  </si>
  <si>
    <t xml:space="preserve">HAMOUZOVÁ, K. – KOŠNAROVÁ, P. – SOUKUP, J. &lt;i&gt;Citlivost lokálních populací sveřepu jalového (Bromus sterilis) k vybraným herbicidům. Závěrečná zpráva pro Corteva Agriscience Czech s.r.o.&lt;/i&gt;. Praha: Corteva Agriscience Czech s.r.o., 2021, 7s. ISBN: neuveden, </t>
  </si>
  <si>
    <t xml:space="preserve">**KÁŠ, M. – **KUREŠOVÁ, G. – **RAIMANOVÁ, I. – **HABERLE, J. – **SVOBODA, P. – **ŠIMON, T. – BRANT, V. – KROULÍK, M. – PROCHÁZKA, P. – **VRBOVSKÝ, V. – **RYCHLÁ, A. – **GALIŠOVÁ, V. – **JAVOR, T. – **DOSTÁL, J. – **BERANOVÁ, L. – **SUCHODOL, J. – **VELETA, V. – **VELETA, V. &lt;i&gt;Efektivní systémy pěstování meziplodin využívající principy biotických intenzifikací. Průběžná zpráva za řešení projektu NAZV QK21010308&lt;/i&gt;. Praha: NAZV (MZe), 2021, 59s. ISBN: neuveden, </t>
  </si>
  <si>
    <t xml:space="preserve">DVOŘÁK, P. – **KASAL, P. – **OPPELTOVÁ, P. – **HAJŠLOVÁ, J. – **PAVELA, R. – **RŮŽEK, P. &lt;i&gt;Inovace systémů pěstování brambor v ochranných pásmech vodních zdrojů s omezenými vstupy pesticidů a hnojiv vedoucí ke snížení znečištění vody a zachování konkurenceschopnosti pěstitelů brambor. Závěrečná zpráva o postupu prací a dosažených výsledcích z projektu QK1920214 (2019-2021)&lt;/i&gt;. Havlíčkův Brod: NAZV (MZe), 2021, 130s. ISBN: neuveden, </t>
  </si>
  <si>
    <t xml:space="preserve">BRANT, V. – **ŠMÖGER, J. – **MISTR, M. &lt;i&gt;Inovační deník - zpráva o činnosti operační skupiny pro Statek Bureš, s.r.o.&lt;/i&gt;. Praha: Statek Bureš, s.r.o., 2021, 16s. ISBN: neuveden, </t>
  </si>
  <si>
    <t xml:space="preserve">DVOŘÁK, P. – PULKRÁBEK, J. – BEČKOVÁ, L. – TOMÁŠEK, J. – PROCHÁZKA, P. &lt;i&gt;Inovativní technologie precizního zemědělství omezující erozi a zvyšující výnos širokořádkových plodin. Výzkumná zpráva pro Pošumaví, a.s. za rok 2021&lt;/i&gt;. Praha: Pošumaví, a. s., 2021, 10s. ISBN: neuveden, </t>
  </si>
  <si>
    <t xml:space="preserve">KOŠNAROVÁ, P. – HAMOUZOVÁ, K. – HAMOUZ, P. – SOUKUP, J. &lt;i&gt;Occurrence and mechanisms of resistance to ALS inhibitors and synthetic auxins in problematic dicot weed in the Czech Republic. Annual report for Syngenta Limited&lt;/i&gt;. Praha: Syngenta Limited, 2021, 18s. ISBN: neuveden, </t>
  </si>
  <si>
    <t xml:space="preserve">BEČKA, D. – TOMÁŠEK, J. – CIHLÁŘ, P. – BEČKOVÁ, L. – MIKŠÍK, V. &lt;i&gt;Odrůdová agrotechnika řepky ozimé. Výzkumná zpráva pro Bayer s.r.o. v roce 2021&lt;/i&gt;. Praha: Bayer s.r.o., 2021, 15s. ISBN: neuveden, </t>
  </si>
  <si>
    <t xml:space="preserve">PROCHÁZKA, P. – ŘEHOŘ, J. – **VOSTŘEL, J. &lt;i&gt;Ověření přípravku FLORA v polních pokusech v hrachu a chmelu. Výzkumná zpráva pro Manetech a.s. za rok 2021&lt;/i&gt;. Praha: Manetech a.s., 2021, 12s. ISBN: neuveden, </t>
  </si>
  <si>
    <t xml:space="preserve">DVOŘÁK, P. – TOMÁŠEK, J. – PROCHÁZKA, P. – MIČÁK, L. – MIČÁKOVÁ, A. &lt;i&gt;Ověření přípravků Galleko v polních pokusech - pšenice jarní, ječmen jarní, brambory, sója, kukuřice, cukrová řepa. Výzkumná zpráva pro Galleko s.r.o. za rok 2021&lt;/i&gt;. Praha: Galleko s.r.o., 2021, 43s. ISBN: neuveden, </t>
  </si>
  <si>
    <t xml:space="preserve">**JANOVSKÁ, D. – CAPOUCHOVÁ, I. – **KONVALINA, P. – **HODAN, J. – **TRÁVNÍČEK, J. &lt;i&gt;Pěstování pšenice seté ve směsné kultuře za účelem optimalizace výživného stavu půdy, ochrany proti erozi, stabilizace výnosu a kvality produkce. Periodická zpráva ke grantu QK1910046 za rok 2021&lt;/i&gt;. Praha: NAZV (MZe), 2021, 69s. ISBN: neuveden, </t>
  </si>
  <si>
    <t xml:space="preserve">BEČKA, D. – BEČKOVÁ, L. – KUCHTOVÁ, P. – TOMÁŠEK, J. – CIHLÁŘ, P. &lt;i&gt;Porovnání úsporné a intenzivní technologie pěstování řepky ozimé u dvou odrůd společnosti KWS. Výzkumná zpráva pro KWS Osiva s.r.o. za rok 2021&lt;/i&gt;. Praha: KWS Osiva s.r.o., 2021, 32s. ISBN: neuveden, </t>
  </si>
  <si>
    <t xml:space="preserve">**BLAŽEK, J. – **ZELENÝ, L. – **BARTOŠ, J. – PAZDERŮ, K. – **KAREŠ, P. &lt;i&gt;Rozvoj a aplikace molekulárně genetických metod pro racionalizaci šlechtitelských postupů třešní (Prunus avium L.). Periodická zpráva za rok 2021 projektu QK1910290&lt;/i&gt;. Holovousy: NAZV (MZe), 2021, 42s. ISBN: neuveden, </t>
  </si>
  <si>
    <t xml:space="preserve">BEČKA, D. – TOMÁŠEK, J. – CIHLÁŘ, P. – BEČKOVÁ, L. – MIKŠÍK, V. &lt;i&gt;Sledování vlivu HTS osiva na výnosy. Výzkumná zpráva pro Corteva s.r.o. za rok 2021&lt;/i&gt;. Praha: Corteva, s.r.o., 2021, 15s. ISBN: neuveden, </t>
  </si>
  <si>
    <t xml:space="preserve">BEČKA, D. – TOMÁŠEK, J. – CIHLÁŘ, P. – BEČKOVÁ, L. – MIKŠÍK, V. &lt;i&gt;Sledování vlivu sucha na výnosy u řepky. Výzkumná zpráva pro Selgen a.s. za rok 2021&lt;/i&gt;. Praha: Selgen a.s., 2021, 15s. ISBN: neuveden, </t>
  </si>
  <si>
    <t xml:space="preserve">HAMOUZOVÁ, K. – KOŠNAROVÁ, P. – SOUKUP, J. &lt;i&gt;Stanovení citlivosti chundelky metlice k vybraným herbicidům. Závěrečná zpráva pro Corteva Agriscience Czech s.r.o.&lt;/i&gt;. Praha: Corteva Agriscience Czech s.r.o., 2021, 11s. ISBN: neuveden, </t>
  </si>
  <si>
    <t xml:space="preserve">KOŠNAROVÁ, P. – HAMOUZOVÁ, K. – SOUKUP, J. &lt;i&gt;Stanovení citlivosti chundelky metlice k vybraným herbicidům. Závěrečná zpráva pro Syngenta Czech s.r.o.&lt;/i&gt;. Praha: Syngenta Czech s.r.o., 2021, 26s. ISBN: neuveden, </t>
  </si>
  <si>
    <t xml:space="preserve">KOŠNAROVÁ, P. – HAMOUZOVÁ, K. – SOUKUP, J. &lt;i&gt;Stanovení citlivosti chundelky metlice k vybraným herbicidům. Závěrečná zpráva pro Syngenta Czech s.r.o.&lt;/i&gt;. Praha: Syngenta Czech s.r.o., 2021, 3s. ISBN: neuveden, </t>
  </si>
  <si>
    <t xml:space="preserve">KOŠNAROVÁ, P. – HAMOUZOVÁ, K. – SOUKUP, J. &lt;i&gt;Stanovení citlivosti pýru plazivého (Elytrigia repens) k vybraným herbicidům. Závěrečná zpráva pro Syngenta Czech s.r.o.&lt;/i&gt;. Praha: Syngenta Czech s.r.o., 2021, 3s. ISBN: neuveden, </t>
  </si>
  <si>
    <t xml:space="preserve">MIČÁK, L. – BEČKOVÁ, L. – BRINAR, J. – PULKRÁBEK, J. &lt;i&gt;Vliv pěstební technologie a odrůdy na růstové a výnosové ukazatele u řepky ozimé na lokalitě Praha - Uhříněves ve vegetačním roce 2020/21. Výzkumná zpráva pro SPZO s.r.o. Praha&lt;/i&gt;. Praha: Svaz pěstitelů a zpracovatelů olejnin, 2021, 21s. ISBN: neuveden, </t>
  </si>
  <si>
    <t xml:space="preserve">MIČÁK, L. &lt;i&gt;Výkonnostní porovnání odrůd řepky ozimé v podmínkách lokality Praha Uhříněves. Výzkumná zpráva pro DSV Saaten za rok 2021&lt;/i&gt;. Praha: Deutsche Saatveredelung AG, 2021, 10s. ISBN: neuveden, </t>
  </si>
  <si>
    <t xml:space="preserve">MIČÁK, L. &lt;i&gt;Výkonnostní porovnání sortimentu odrůd pšenice ozimé a pšenice jarní v režimu ekologického zemědělství. Výzkumná zpráva pro Selgen za rok 2021&lt;/i&gt;. Praha: Selgen a.s., 2021, 22s. ISBN: neuveden, </t>
  </si>
  <si>
    <t xml:space="preserve">MIČÁK, L. &lt;i&gt;Výkonnostní porovnání sortimentu odrůd pšenice ozimé, pšenice jarní a ječmene jarního v režimu ekologického zemědělství. Výzkumná zpráva pro PRO-BIO Svaz ekologických zemědělců za rok 2021&lt;/i&gt;. Praha: PRO-BIO – Svaz ekologických zemědělců, z.s., 2021, 8s. ISBN: neuveden, </t>
  </si>
  <si>
    <t xml:space="preserve">BEČKA, D. – BEČKOVÁ, L. – TOMÁŠEK, J. – MIKŠÍK, V. – CIHLÁŘ, P. &lt;i&gt;Výsledky maloparcelkových pokusů s odrůdami řepky ozimé od společnosti KWS. Výzkumná zpráva pro KWS Osiva s.r.o. v roce 2020/21&lt;/i&gt;. Praha: KWS Osiva s.r.o., 2021, 26s. ISBN: neuveden, </t>
  </si>
  <si>
    <t xml:space="preserve">BEČKA, D. – TOMÁŠEK, J. – CIHLÁŘ, P. – BEČKOVÁ, L. – MIKŠÍK, V. &lt;i&gt;Výsledky přesných maloparcelkových pokusů s přípravky společnosti Agrofert a.s. u řepky ozimé, pšenice ozimé, ječmene jarního, kukuřice seté a máku setého. Výzkumná zpráva pro Agrofert Holding, a.s. za rok 2021&lt;/i&gt;. Praha: Agrofert Holding a.s., 2021, 58s. ISBN: neuveden, </t>
  </si>
  <si>
    <t xml:space="preserve">BEČKA, D. – TOMÁŠEK, J. – CIHLÁŘ, P. – BEČKOVÁ, L. &lt;i&gt;Výsledky přesných maloparcelkových pokusů s přípravky společnosti Syngenta Czech v roce 2021 u řepky ozimé, pšenice ozimé, ječmene jarního a máku setého. Výzkumná zpráva pro Syngenta Czech s.r.o. za rok 2021&lt;/i&gt;. Praha: Syngenta Czech s.r.o., 2021, 56s. ISBN: neuveden, </t>
  </si>
  <si>
    <t xml:space="preserve">PULKRÁBEK, J. – KUCHTOVÁ, P. – **URBAN, J. – KŘOVÁČEK, J. – BEČKOVÁ, L. – DVOŘÁK, P. – **HAVLÍČEK, V. – **MAKSANT, J. – **OBŠELOVÁ, P. &lt;i&gt;Vývoj a aplikace progresivní technologie zakládání porostů cukrové řepy v aridní oblasti. Výzkumná zpráva pro Zemědělské družstvo Haná za rok 2021&lt;/i&gt;. Praha: Zemědělské družstvo Haná, 2021, 50s. ISBN: neuveden, </t>
  </si>
  <si>
    <t xml:space="preserve">**DVOŘÁČEK, V. – CAPOUCHOVÁ, I. – **KONVALINA, P. – **HUTAŘ, M. – **CHOUR, V. &lt;i&gt;Vývoj perspektivních genotypů ovsa s nízkou celiakální reaktivitou a vysokou nutriční kvalitou. Periodická zpráva ke grantu QK1810102 za rok 2021&lt;/i&gt;. Praha: NAZV (MZe), 2021, 56s. ISBN: neuveden, </t>
  </si>
  <si>
    <t xml:space="preserve">PULKRÁBEK, J. – **URBAN, J. – KUCHTOVÁ, P. – KŘOVÁČEK, J. – BEČKOVÁ, L. – DVOŘÁK, P. – TOMÁŠEK, J. – **JAVOR, T. – **BERANOVÁ, L. – **JELÍNEK, K. – **MARTINCOVÁ, J. – **SUCHODOL, J. – **HUBÁČKOVÁ, J. – **MĚSÍCOVÁ, M. &lt;i&gt;Vývoj technologie redukovaného zpracování a hnojení půdy pro plodiny s nízkou ochrannou funkcí. Výzkumná zpráva pro Zemědělské družstvo Unčovice za rok 2021&lt;/i&gt;. Praha: Zemědělské družstvo Unčovice, 2021, 81s. ISBN: neuveden, </t>
  </si>
  <si>
    <t xml:space="preserve">**VOPRAVIL, J. – BRANT, V. – **KROFTA, K. – **KABELKA, D. – **KINCL, D. – **KHEL, T. – **VESELÝ, A. – **POKORNÝ, J. – **JEŽEK, J. – PROCHÁZKA, P. – KUMHÁLOVÁ, J. – KROULÍK, M. – **DRIMAJ, M. – **SRBEK, J. – **SALVA, V. – **HELEBRANT, J. – ZÁBRANSKÝ, P. – **DONNER, P. &lt;i&gt;Zajištění dlouhodobé konkurenceschopnosti českého chmelařství na základě implementace principů precizního zemědělství a technologií smart farming. Odborná zpráva o postupu prací a dosažených výsledcích za rok 2021 projektu QK1910170&lt;/i&gt;. Praha: NAZV, 2021, 82s. ISBN: neuveden, </t>
  </si>
  <si>
    <t xml:space="preserve">**HOLUBÍK, O. – **SVOBODA, P. – BRANT, V. – **PETERÁČ, J. – **MILATA, P. – **JACKO, K. &lt;i&gt;SMART FARMING - Variabilní profilová aplikace hnojiv do zóny růstu kořenů konvenčních plodin. Odborná zpráva za rok 2021 projektu QK21010130&lt;/i&gt;. Praha: NAZV (MZe), 2021, 11s. ISBN: neuveden, </t>
  </si>
  <si>
    <t xml:space="preserve">**PRÁŠIL, I. – **HERMUTH, J. – **MUSILOVÁ, J. – **VÍTÁMVÁS, P. – **KLÍMA, M. – **KOSOVÁ, K. – MOŽNÝ, M. – POTOPOVÁ, V. – TÜRKOTT, L. – **HOLKOVÁ, L. – **SMUTNÁ, P. – **STŘEDA, T. – **BRADÁČOVÁ, M. – **MARTINEK, P. &lt;i&gt;Adaptační potenciál odolnosti pšenice k suchu, horku a mrazu. Průběžná zpráva o realizaci projektu QK1910269 za rok 2021&lt;/i&gt;. Praha: NAZV (MZe), 2021, 23s. ISBN: neuveden, </t>
  </si>
  <si>
    <t xml:space="preserve">**BLAŽEK, J. – **ZELENÝ, L. – **BARTOŠ, J. – PAZDERŮ, K. – **KAREŠ, P. &lt;i&gt;Rozvoj a aplikace molekulárně genetických metod pro racionalizaci šlechtitelských postupů třešní (Prunus avium L.). Periodická zpráva za rok 2020 projektu QK1910290&lt;/i&gt;. Holovousy: NAZV (MZe), 2020, 35s. ISBN: neuveden, </t>
  </si>
  <si>
    <t xml:space="preserve">**ŠRÁMEK, V. – BORŮVKA, L. – **SÁŇKA, M. – **ČECHMÁNKOVÁ, J. – **FADRHONSOVÁ, V. – **KOMPRDOVÁ, K. – **NEUDERTOVÁ HELLEBRANDOVÁ, K. – **NOVOTNÝ, R. – DRÁBEK, O. – NĚMEČEK, K. – PAVLŮ, L. – OPPONG SARKODIE, V. – VACEK, O. – TEJNECKÝ, V. – VAŠÁT, R. – **SÁŇKA, O. – **SKÁLA, J. – **VÁCHA, R. &lt;i&gt;Vývoj a verifikace prostorových modelů vlastností lesních půd České republiky (závěrečná zpráva)&lt;/i&gt;. VÚLHM Jíloviště-Strnady: MZe, 2021, 90s. ISBN: , </t>
  </si>
  <si>
    <t xml:space="preserve">KUNT, M. – HENDRYCH, J. – VACEK, O. – KUNTOVÁ, M. – ŠÍNOVÁ, V. &lt;i&gt;Smart plants in the workplace and their impact on work efficiency and stress reduction&lt;/i&gt;. Prague: Visegrad Funds, 2021, 9s. ISBN: , </t>
  </si>
  <si>
    <t xml:space="preserve">KUNT, M. – VACEK, O. – ČECHOVÁ, K. – HENDRYCH, J. – KUNTOVÁ, M. – JAKUBCOVÁ, E. – ŠÍNOVÁ, V. &lt;i&gt;Vertikální vegetační konstrukce pro použití v městském prostředí &lt;/i&gt;. Prague: Magistrát hlavního města Prahy, 2021, 69s. ISBN: , </t>
  </si>
  <si>
    <t xml:space="preserve">SVOBODOVÁ, I. – **BEZVODA, B. – **TRANKOVSKÁ, Z. – **MAKEŠ, V. – RŮŽIČKA, J. – CHALOUPKOVÁ, H. – CHMELÍKOVÁ, E. – BOLECHOVÁ, P. – NOVÁK, K. – ERETOVÁ, P. – POLÓNYIOVÁ, A. – MACHOVÁ, K. – **FILIPOVÁ, E. – HRADEC, M. – KOUBA, M. – BITTNER, V. – **SMEJKAL, P. – **HEPNAR, J. – BARTOŠOVÁ, J. – BARTOŠ, L. – **PÁDECKÁ, T. – CHALUPA, M. – HOFMANOVÁ, B. – SANTARIOVÁ, M. – **JUNKOVÁ, M. – **RŮŽIČKA, J. – **ZEMAN, O. – **DUNKA, Š. PÁTRAČ  - souborové datové CD, PÁTRAČ  - data file CD, SAR dogs; search and rescue; Pátrač, 2021, XX - Nepřiřazeno, ISBN: 978-80-213-3122-8,  ČZU v Praze ,neuvedeno, neuvedeno, L - Lokální přístup, ISBN 978-80-213-3122-8, </t>
  </si>
  <si>
    <t>KEZCH, KVD</t>
  </si>
  <si>
    <t>Audiovizuální tvorba - datové CD</t>
  </si>
  <si>
    <t xml:space="preserve">MATULA, S. - BÁŤKOVÁ, K. Multimedial guide to water resources excursions, Multimedial guide to water resources excursions, Waterworks Káraný; Moravian Karst, 2021, XX - Nepřiřazeno, ISBN: ISBN 978-80-213-3,  Česká zemědělská univerzita v Praze,neuvedeno, neuvedeno, V - Vzdáleny přístup (po síti Internet), http://katedry.czu.cz/en/kvz/hom, </t>
  </si>
  <si>
    <t>KVZ</t>
  </si>
  <si>
    <t>Audiovizuální tvorba</t>
  </si>
  <si>
    <r>
      <t xml:space="preserve">KUMHÁLOVÁ, J. – CHYBA, J. – **KROFTA, K. – STARÝ, K. – BRANT, V. Evaluation of UAV and Sentinel 2 images to estimate condition of hop (Humulus lupulus L.) plants.  In </t>
    </r>
    <r>
      <rPr>
        <i/>
        <sz val="11"/>
        <rFont val="Calibri"/>
        <family val="2"/>
        <charset val="238"/>
        <scheme val="minor"/>
      </rPr>
      <t xml:space="preserve">V International Humulus Symposium 08.03.2021, Stuttgart, Germany. </t>
    </r>
    <r>
      <rPr>
        <sz val="11"/>
        <rFont val="Calibri"/>
        <family val="2"/>
        <charset val="238"/>
        <scheme val="minor"/>
      </rPr>
      <t>Stuttgart, Germany: International Society for Horticultural Science, 2021. s. 95-102.</t>
    </r>
  </si>
  <si>
    <t>Stať ve sborníku</t>
  </si>
  <si>
    <r>
      <t xml:space="preserve">BRANT, V. – **KROFTA, K. – ZÁBRANSKÝ, P. – **JEŽEK, J. – DONNER, P. – KROULÍK, M. – **POKORNÝ, J. Management of infiltration processes in hop gardens.  In </t>
    </r>
    <r>
      <rPr>
        <i/>
        <sz val="11"/>
        <rFont val="Calibri"/>
        <family val="2"/>
        <charset val="238"/>
        <scheme val="minor"/>
      </rPr>
      <t xml:space="preserve">V International Humulus Symposium 08.03.2021, Stuttgart, Germany. </t>
    </r>
    <r>
      <rPr>
        <sz val="11"/>
        <rFont val="Calibri"/>
        <family val="2"/>
        <charset val="238"/>
        <scheme val="minor"/>
      </rPr>
      <t>Stuttgart, Germany: International Society for Horticultural Science, 2021. s. 115-120.</t>
    </r>
  </si>
  <si>
    <r>
      <t xml:space="preserve">**JAKLOVÁ DYTRTOVÁ DOC. RNDR. PHDR. ING.,PH.D., J. – JAKL, M. Copper complexes with triazoles.  In </t>
    </r>
    <r>
      <rPr>
        <i/>
        <sz val="11"/>
        <rFont val="Calibri"/>
        <family val="2"/>
        <charset val="238"/>
        <scheme val="minor"/>
      </rPr>
      <t xml:space="preserve">Reasonable Use of Fertilizers 03.12.2020, Praha. </t>
    </r>
    <r>
      <rPr>
        <sz val="11"/>
        <rFont val="Calibri"/>
        <family val="2"/>
        <charset val="238"/>
        <scheme val="minor"/>
      </rPr>
      <t>Praha: ČZU v Praze, 2020. s. 133-136.</t>
    </r>
  </si>
  <si>
    <r>
      <t xml:space="preserve">PAUL, C. – MERCL, F. – ROBLEDO MAHON, T. – SZÁKOVÁ, J. – TLUSTOŠ, P. Distribution of phosphorus fractions in sewage sludge biochar is affected by autoclaving and incubation.  In </t>
    </r>
    <r>
      <rPr>
        <i/>
        <sz val="11"/>
        <rFont val="Calibri"/>
        <family val="2"/>
        <charset val="238"/>
        <scheme val="minor"/>
      </rPr>
      <t xml:space="preserve">Reasonable Use of Fertilizers 03.12.2020, Praha. </t>
    </r>
    <r>
      <rPr>
        <sz val="11"/>
        <rFont val="Calibri"/>
        <family val="2"/>
        <charset val="238"/>
        <scheme val="minor"/>
      </rPr>
      <t>Praha: ČZU v Praze, 2020. s. 153-156.</t>
    </r>
  </si>
  <si>
    <r>
      <t xml:space="preserve">GARI, B. – HANČ, A. – ŠVEHLA, P. – CHANE, A. Emissions of methane and carbon dioxide during composting and vermicomposting of sewage sludge.  In </t>
    </r>
    <r>
      <rPr>
        <i/>
        <sz val="11"/>
        <rFont val="Calibri"/>
        <family val="2"/>
        <charset val="238"/>
        <scheme val="minor"/>
      </rPr>
      <t xml:space="preserve">Reasonable Use of Fertilizers 03.12.2020, Praha. </t>
    </r>
    <r>
      <rPr>
        <sz val="11"/>
        <rFont val="Calibri"/>
        <family val="2"/>
        <charset val="238"/>
        <scheme val="minor"/>
      </rPr>
      <t>Praha: ČZU v Praze, 2020. s. 113-116.</t>
    </r>
  </si>
  <si>
    <r>
      <t xml:space="preserve">BALÍK, J. – VANĚK, V. – ČERNÝ, J. – SURAN, P. Inhibitory ureázy, inhibitory nitrifikace – perspektivy jejich využití.  In </t>
    </r>
    <r>
      <rPr>
        <i/>
        <sz val="11"/>
        <rFont val="Calibri"/>
        <family val="2"/>
        <charset val="238"/>
        <scheme val="minor"/>
      </rPr>
      <t xml:space="preserve">Reasonable Use of Fertilizers 03.12.2020, Praha. </t>
    </r>
    <r>
      <rPr>
        <sz val="11"/>
        <rFont val="Calibri"/>
        <family val="2"/>
        <charset val="238"/>
        <scheme val="minor"/>
      </rPr>
      <t>Praha: ČZU v Praze, 2020. s. 25-32.</t>
    </r>
  </si>
  <si>
    <r>
      <t xml:space="preserve">SEDLÁŘ, O. – ČERNÝ, J. – KULHÁNEK, M. – SURAN, P. – BALÍK, J. Látky označené jako „nanohnojiva“.  In </t>
    </r>
    <r>
      <rPr>
        <i/>
        <sz val="11"/>
        <rFont val="Calibri"/>
        <family val="2"/>
        <charset val="238"/>
        <scheme val="minor"/>
      </rPr>
      <t xml:space="preserve">Reasonable Use of Fertilizers 03.12.2020, Praha. </t>
    </r>
    <r>
      <rPr>
        <sz val="11"/>
        <rFont val="Calibri"/>
        <family val="2"/>
        <charset val="238"/>
        <scheme val="minor"/>
      </rPr>
      <t>Praha: ČZU v Praze, 2020. s. 75-82.</t>
    </r>
  </si>
  <si>
    <r>
      <t xml:space="preserve">ČERNÝ, J. – BALÍK, J. – KULHÁNEK, M. – SEDLÁŘ, O. Minerální hnojiva s přídavkem zeolitů.  In </t>
    </r>
    <r>
      <rPr>
        <i/>
        <sz val="11"/>
        <rFont val="Calibri"/>
        <family val="2"/>
        <charset val="238"/>
        <scheme val="minor"/>
      </rPr>
      <t xml:space="preserve">Reasonable Use of Fertilizers 03.12.2020, Praha. </t>
    </r>
    <r>
      <rPr>
        <sz val="11"/>
        <rFont val="Calibri"/>
        <family val="2"/>
        <charset val="238"/>
        <scheme val="minor"/>
      </rPr>
      <t>Praha: ČZU v Praze, 2020. s. 41-46.</t>
    </r>
  </si>
  <si>
    <r>
      <t xml:space="preserve">TLUSTOŠ, P. – KAPLAN, L. – SZÁKOVÁ, J. Perspektivy využití pozvolna působících hnojiv v praxi.  In </t>
    </r>
    <r>
      <rPr>
        <i/>
        <sz val="11"/>
        <rFont val="Calibri"/>
        <family val="2"/>
        <charset val="238"/>
        <scheme val="minor"/>
      </rPr>
      <t xml:space="preserve">Reasonable Use of Fertilizers 03.12.2020, Praha. </t>
    </r>
    <r>
      <rPr>
        <sz val="11"/>
        <rFont val="Calibri"/>
        <family val="2"/>
        <charset val="238"/>
        <scheme val="minor"/>
      </rPr>
      <t>Praha: ČZU v Praze, 2020. s. 19-24.</t>
    </r>
  </si>
  <si>
    <r>
      <t xml:space="preserve">VELECHOVSKÝ, J. – MALÍK, M. – TLUSTOŠ, P. Porovnání výživy léčebného konopí v hydroponickém systému.  In </t>
    </r>
    <r>
      <rPr>
        <i/>
        <sz val="11"/>
        <rFont val="Calibri"/>
        <family val="2"/>
        <charset val="238"/>
        <scheme val="minor"/>
      </rPr>
      <t xml:space="preserve">Reasonable Use of Fertilizers 03.12.2020, Praha. </t>
    </r>
    <r>
      <rPr>
        <sz val="11"/>
        <rFont val="Calibri"/>
        <family val="2"/>
        <charset val="238"/>
        <scheme val="minor"/>
      </rPr>
      <t>Praha: ČZU v Praze, 2020. s. 169-172.</t>
    </r>
  </si>
  <si>
    <r>
      <t xml:space="preserve">KULHÁNEK, M. – ČERNÝ, J. – SEDLÁŘ, O. – MERCL, F. – BALÍK, J. Role mikrobiálních biostimulantů ve výživě rostlin.  In </t>
    </r>
    <r>
      <rPr>
        <i/>
        <sz val="11"/>
        <rFont val="Calibri"/>
        <family val="2"/>
        <charset val="238"/>
        <scheme val="minor"/>
      </rPr>
      <t xml:space="preserve">Reasonable Use of Fertilizers 03.12.2020, Praha. </t>
    </r>
    <r>
      <rPr>
        <sz val="11"/>
        <rFont val="Calibri"/>
        <family val="2"/>
        <charset val="238"/>
        <scheme val="minor"/>
      </rPr>
      <t>Praha: ČZU v Praze, 2020. s. 53-60.</t>
    </r>
  </si>
  <si>
    <r>
      <t xml:space="preserve">CHANE, A. – KOŠNÁŘ, Z. – MERCL, F. – TLUSTOŠ, P. Screening of synthetic musk compounds in biosolids derived from waste water treatment facilities in the Czech Republic.  In </t>
    </r>
    <r>
      <rPr>
        <i/>
        <sz val="11"/>
        <rFont val="Calibri"/>
        <family val="2"/>
        <charset val="238"/>
        <scheme val="minor"/>
      </rPr>
      <t xml:space="preserve">Reasonable Use of Fertilizers 03.12.2020, Praha. </t>
    </r>
    <r>
      <rPr>
        <sz val="11"/>
        <rFont val="Calibri"/>
        <family val="2"/>
        <charset val="238"/>
        <scheme val="minor"/>
      </rPr>
      <t>Praha: ČZU v Praze, 2020. s. 125-128.</t>
    </r>
  </si>
  <si>
    <r>
      <t xml:space="preserve">**KOVAČ, I. – JAKL, M. – **ŠOLÍNOVÁ, V. – **JAKLOVÁ DYTRTOVÁ DOC. RNDR. PHDR. ING.,PH.D., J. Separation of triazoles from real samples with capillary electrophoresis.  In </t>
    </r>
    <r>
      <rPr>
        <i/>
        <sz val="11"/>
        <rFont val="Calibri"/>
        <family val="2"/>
        <charset val="238"/>
        <scheme val="minor"/>
      </rPr>
      <t xml:space="preserve">Reasonable Use of Fertilizers 03.12.2020, Praha. </t>
    </r>
    <r>
      <rPr>
        <sz val="11"/>
        <rFont val="Calibri"/>
        <family val="2"/>
        <charset val="238"/>
        <scheme val="minor"/>
      </rPr>
      <t>Praha: ČZU v Praze, 2020. s. 141-144.</t>
    </r>
  </si>
  <si>
    <r>
      <t xml:space="preserve">HŘEBEČKOVÁ, T. – HANČ, A. Srovnání enzymatické aktivity v jednotlivých vermikompostovacích zakládkách.  In </t>
    </r>
    <r>
      <rPr>
        <i/>
        <sz val="11"/>
        <rFont val="Calibri"/>
        <family val="2"/>
        <charset val="238"/>
        <scheme val="minor"/>
      </rPr>
      <t xml:space="preserve">Reasonable Use of Fertilizers 03.12.2020, Praha. </t>
    </r>
    <r>
      <rPr>
        <sz val="11"/>
        <rFont val="Calibri"/>
        <family val="2"/>
        <charset val="238"/>
        <scheme val="minor"/>
      </rPr>
      <t>Praha: ČZU v Praze, 2020. s. 121-124.</t>
    </r>
  </si>
  <si>
    <r>
      <t xml:space="preserve">JAKL, M. – **JAKLOVÁ DYTRTOVÁ DOC. RNDR. PHDR. ING.,PH.D., J. Tebuconazole and its behaviour in the presence of magnesium.  In </t>
    </r>
    <r>
      <rPr>
        <i/>
        <sz val="11"/>
        <rFont val="Calibri"/>
        <family val="2"/>
        <charset val="238"/>
        <scheme val="minor"/>
      </rPr>
      <t xml:space="preserve">Reasonable Use of Fertilizers 03.12.2020, Praha. </t>
    </r>
    <r>
      <rPr>
        <sz val="11"/>
        <rFont val="Calibri"/>
        <family val="2"/>
        <charset val="238"/>
        <scheme val="minor"/>
      </rPr>
      <t>Praha: ČZU v Praze, 2020. s. 129-132.</t>
    </r>
  </si>
  <si>
    <r>
      <t xml:space="preserve">HAILEGNAW NIGUSS, S. – MERCL, F. – PAUL, C. – ROBLEDO MAHON, T. – NAJMANOVÁ, J. – ZÁMEČNÍKOVÁ, H. – SZÁKOVÁ, J. – TLUSTOŠ, P. The dual effect of bone char on the mobility of microelements (Cr, Zn) in soils.  In </t>
    </r>
    <r>
      <rPr>
        <i/>
        <sz val="11"/>
        <rFont val="Calibri"/>
        <family val="2"/>
        <charset val="238"/>
        <scheme val="minor"/>
      </rPr>
      <t xml:space="preserve">Reasonable Use of Fertilizers 03.12.2020, Praha. </t>
    </r>
    <r>
      <rPr>
        <sz val="11"/>
        <rFont val="Calibri"/>
        <family val="2"/>
        <charset val="238"/>
        <scheme val="minor"/>
      </rPr>
      <t>Praha: ČZU v Praze, 2020. s. 117-120.</t>
    </r>
  </si>
  <si>
    <r>
      <t xml:space="preserve">ASRADE, D. – KULHÁNEK, M. – BALÍK, J. – ČERNÝ, J. – SEDLÁŘ, O. The effect of fertilization on yield and P content of silage maize.  In </t>
    </r>
    <r>
      <rPr>
        <i/>
        <sz val="11"/>
        <rFont val="Calibri"/>
        <family val="2"/>
        <charset val="238"/>
        <scheme val="minor"/>
      </rPr>
      <t xml:space="preserve">Reasonable Use of Fertilizers 03.12.2020, Praha. </t>
    </r>
    <r>
      <rPr>
        <sz val="11"/>
        <rFont val="Calibri"/>
        <family val="2"/>
        <charset val="238"/>
        <scheme val="minor"/>
      </rPr>
      <t>Praha: ČZU v Praze, 2020. s. 109-112.</t>
    </r>
  </si>
  <si>
    <r>
      <t xml:space="preserve">ULLOA MURILLO, L. – MERCL, F. – TLUSTOŠ, P. The effect of pyrolysis on the changes of macronutrients and ash contents in sewage sludge.  In </t>
    </r>
    <r>
      <rPr>
        <i/>
        <sz val="11"/>
        <rFont val="Calibri"/>
        <family val="2"/>
        <charset val="238"/>
        <scheme val="minor"/>
      </rPr>
      <t xml:space="preserve">Reasonable Use of Fertilizers 03.12.2020, Praha. </t>
    </r>
    <r>
      <rPr>
        <sz val="11"/>
        <rFont val="Calibri"/>
        <family val="2"/>
        <charset val="238"/>
        <scheme val="minor"/>
      </rPr>
      <t>Praha: ČZU v Praze, 2020. s. 165-168.</t>
    </r>
  </si>
  <si>
    <r>
      <t xml:space="preserve">KOŠNÁŘ, Z. – MERCL, F. – CHANE, A. – TLUSTOŠ, P. Účinnost extrakce syntetických parfémových látek z čistírenského kalu.  In </t>
    </r>
    <r>
      <rPr>
        <i/>
        <sz val="11"/>
        <rFont val="Calibri"/>
        <family val="2"/>
        <charset val="238"/>
        <scheme val="minor"/>
      </rPr>
      <t xml:space="preserve">Reasonable Use of Fertilizers 03.12.2020, Praha. </t>
    </r>
    <r>
      <rPr>
        <sz val="11"/>
        <rFont val="Calibri"/>
        <family val="2"/>
        <charset val="238"/>
        <scheme val="minor"/>
      </rPr>
      <t>Praha: ČZU v Praze, 2020. s. 137-140.</t>
    </r>
  </si>
  <si>
    <r>
      <t xml:space="preserve">PAVLÍKOVÁ, D. – VANĚK, V. – PAVLÍK, M. Uplatnění humátů ve výživě rostlin.  In </t>
    </r>
    <r>
      <rPr>
        <i/>
        <sz val="11"/>
        <rFont val="Calibri"/>
        <family val="2"/>
        <charset val="238"/>
        <scheme val="minor"/>
      </rPr>
      <t xml:space="preserve">Reasonable Use of Fertilizers 03.12.2020, Praha. </t>
    </r>
    <r>
      <rPr>
        <sz val="11"/>
        <rFont val="Calibri"/>
        <family val="2"/>
        <charset val="238"/>
        <scheme val="minor"/>
      </rPr>
      <t>Praha: ČZU v Praze, 2020. s. 61-64.</t>
    </r>
  </si>
  <si>
    <r>
      <t xml:space="preserve">LHOTSKÁ, M. – HNILIČKA, F. – PAVLÍKOVÁ, D. – ZEMANOVÁ, V. Vliv prachu z kontaminované půdy na metabolismus salátu.  In </t>
    </r>
    <r>
      <rPr>
        <i/>
        <sz val="11"/>
        <rFont val="Calibri"/>
        <family val="2"/>
        <charset val="238"/>
        <scheme val="minor"/>
      </rPr>
      <t xml:space="preserve">Reasonable Use of Fertilizers 03.12.2020, Praha. </t>
    </r>
    <r>
      <rPr>
        <sz val="11"/>
        <rFont val="Calibri"/>
        <family val="2"/>
        <charset val="238"/>
        <scheme val="minor"/>
      </rPr>
      <t>Praha: ČZU v Praze, 2020. s. 145-148.</t>
    </r>
  </si>
  <si>
    <r>
      <t xml:space="preserve">SURAN, P. – KULHÁNEK, M. – BALÍK, J. – ČERNÝ, J. – SEDLÁŘ, O. Vliv různých minerálních hnojiv na obsah síry v rostlinách kukuřice.  In </t>
    </r>
    <r>
      <rPr>
        <i/>
        <sz val="11"/>
        <rFont val="Calibri"/>
        <family val="2"/>
        <charset val="238"/>
        <scheme val="minor"/>
      </rPr>
      <t xml:space="preserve">Reasonable Use of Fertilizers 03.12.2020, Praha. </t>
    </r>
    <r>
      <rPr>
        <sz val="11"/>
        <rFont val="Calibri"/>
        <family val="2"/>
        <charset val="238"/>
        <scheme val="minor"/>
      </rPr>
      <t>Praha: ČZU v Praze, 2020. s. 157-160.</t>
    </r>
  </si>
  <si>
    <r>
      <t xml:space="preserve">MALÍK, M. – VELECHOVSKÝ, J. – TLUSTOŠ, P. Vliv výživy s aditivem aminokyselin na tvorbu biomasy léčivého konopí.  In </t>
    </r>
    <r>
      <rPr>
        <i/>
        <sz val="11"/>
        <rFont val="Calibri"/>
        <family val="2"/>
        <charset val="238"/>
        <scheme val="minor"/>
      </rPr>
      <t xml:space="preserve">Reasonable Use of Fertilizers 03.12.2020, Praha. </t>
    </r>
    <r>
      <rPr>
        <sz val="11"/>
        <rFont val="Calibri"/>
        <family val="2"/>
        <charset val="238"/>
        <scheme val="minor"/>
      </rPr>
      <t>Praha: ČZU v Praze, 2020. s. 149-152.</t>
    </r>
  </si>
  <si>
    <r>
      <t xml:space="preserve">ARAGAW, K. – SEDLÁŘ, O. – BALÍK, J. – ČERNÝ, J. – KULHÁNEK, M. Zinc content in potato tubers (Solanum tuberosum L.) affected by mineral and organic fertilizers in long-term field experiments.  In </t>
    </r>
    <r>
      <rPr>
        <i/>
        <sz val="11"/>
        <rFont val="Calibri"/>
        <family val="2"/>
        <charset val="238"/>
        <scheme val="minor"/>
      </rPr>
      <t xml:space="preserve">Reasonable Use of Fertilizers 03.12.2020, Praha. </t>
    </r>
    <r>
      <rPr>
        <sz val="11"/>
        <rFont val="Calibri"/>
        <family val="2"/>
        <charset val="238"/>
        <scheme val="minor"/>
      </rPr>
      <t>Praha: ČZU v Praze, 2020. s. 105-108.</t>
    </r>
  </si>
  <si>
    <r>
      <t xml:space="preserve">ŠILER, D. – ČERNÝ, J. – BALÍK, J. Změny obsahu N-min v ornici na stanovištích s odlišnými půdně-klimatickými podmínkami.  In </t>
    </r>
    <r>
      <rPr>
        <i/>
        <sz val="11"/>
        <rFont val="Calibri"/>
        <family val="2"/>
        <charset val="238"/>
        <scheme val="minor"/>
      </rPr>
      <t xml:space="preserve">Reasonable Use of Fertilizers 03.12.2020, Praha. </t>
    </r>
    <r>
      <rPr>
        <sz val="11"/>
        <rFont val="Calibri"/>
        <family val="2"/>
        <charset val="238"/>
        <scheme val="minor"/>
      </rPr>
      <t>Praha: ČZU v Praze, 2020. s. 161-164.</t>
    </r>
  </si>
  <si>
    <r>
      <t xml:space="preserve">KAREŠOVÁ, V. – KOUBA, M. – **DŘEVOVÁ, A. – JANKOVSKÁ, I. Helminthofauna of Apodemus flavicollis and Microtus arvalis from the south-eastern region of the Czech Republic.  In </t>
    </r>
    <r>
      <rPr>
        <i/>
        <sz val="11"/>
        <rFont val="Calibri"/>
        <family val="2"/>
        <charset val="238"/>
        <scheme val="minor"/>
      </rPr>
      <t xml:space="preserve">11th Workshop on biodiversity, Jevany, July 10th 2019. S91-99 10.07.2019, Jevany. </t>
    </r>
    <r>
      <rPr>
        <sz val="11"/>
        <rFont val="Calibri"/>
        <family val="2"/>
        <charset val="238"/>
        <scheme val="minor"/>
      </rPr>
      <t>Praha: Česká zemědělská univerzita v Praze, 2019. s. 91-99.</t>
    </r>
  </si>
  <si>
    <r>
      <t xml:space="preserve">JANOŠÍKOVÁ, M. – NEUMANN, C. – DOLEŽALOVÁ, J. – STAROSTOVÁ, L. – DUCHÁČEK, J. – STUPKA, R. Are the state subsidies for the Breeding Program of the Czech Warmblood Horses effective?.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80-84.</t>
    </r>
  </si>
  <si>
    <r>
      <t xml:space="preserve">BAHELKA, I. – ČÍTEK, J. – STUPKA, R. Bisphenol A and its analogues – occurence and impact on wild animals and animal models.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8-20.</t>
    </r>
  </si>
  <si>
    <r>
      <t xml:space="preserve">BARTOŠKA, J. – ŠUBRT, T. – RYDVAL, J. – KAZDA, J. – STEJSKALOVÁ, M. System Dynamic Conceptual Model for Landscape Fertility of Bees.  In </t>
    </r>
    <r>
      <rPr>
        <i/>
        <sz val="11"/>
        <rFont val="Calibri"/>
        <family val="2"/>
        <charset val="238"/>
        <scheme val="minor"/>
      </rPr>
      <t xml:space="preserve">Proceedings of the 38th International Conference on Mathematical Methods in Economics 2020 09.09.2020, Brno. </t>
    </r>
    <r>
      <rPr>
        <sz val="11"/>
        <rFont val="Calibri"/>
        <family val="2"/>
        <charset val="238"/>
        <scheme val="minor"/>
      </rPr>
      <t>Brno: Mendel University in Brno, Faculty of Business and Economics, 2020. s. 32-38.</t>
    </r>
  </si>
  <si>
    <r>
      <t xml:space="preserve">VRABEC, V. – **JOHN, V. A short report on butterflies observed in Tunisia in February, 2019.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190-200.</t>
    </r>
  </si>
  <si>
    <r>
      <t xml:space="preserve">KLEPRLÍKOVÁ, L. – VRABEC, V. Bee spread continues - new records of Xylocopinae (Hymenoptera: Apidae) in the Czech Republic.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100-105.</t>
    </r>
  </si>
  <si>
    <r>
      <t xml:space="preserve">**LUTOVINOVAS, E. – KANAVALOVÁ, L. – BARTÁK, M. Dispersal patterns of tachinid flies (Diptera: Tachinidae) in wheat and rape agroecosystems and adjacent areas in North-Western Bohemia (Czech Republic).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113-130.</t>
    </r>
  </si>
  <si>
    <r>
      <t xml:space="preserve">GREMLICA, T. – VRABEC, V. – **LEPSOVÁ, A. – **STARÝ, J. Diversity of species of conservation concern in spoil dumps after brown coal mining.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48-71.</t>
    </r>
  </si>
  <si>
    <r>
      <t xml:space="preserve">BARTÁK, M. – KUBÍK, Š. Dolichocephala bellstedti Joost (Diptera, Empididae), first records from the Czech republic and recognition of European species of D. irrorata group.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21-25.</t>
    </r>
  </si>
  <si>
    <r>
      <t xml:space="preserve">GOTTWALD, M. – KALOUS, L. European three-spined stickleback Gasterosteus aculeatus L. in the city of Prague: occurrence based on records from anglers websites.  In </t>
    </r>
    <r>
      <rPr>
        <i/>
        <sz val="11"/>
        <rFont val="Calibri"/>
        <family val="2"/>
        <charset val="238"/>
        <scheme val="minor"/>
      </rPr>
      <t xml:space="preserve">11th Workshop on biodiversity, Jevany 10.06.2019, Jevany. </t>
    </r>
    <r>
      <rPr>
        <sz val="11"/>
        <rFont val="Calibri"/>
        <family val="2"/>
        <charset val="238"/>
        <scheme val="minor"/>
      </rPr>
      <t>Praha: Česká zemědělská univerzita v Praze, 2019. s. 42-47.</t>
    </r>
  </si>
  <si>
    <r>
      <t xml:space="preserve">MAGDÁLEK, J. – VADLEJCH, J. Haemonchus contortus in cloven-hoofed animals.  In </t>
    </r>
    <r>
      <rPr>
        <i/>
        <sz val="11"/>
        <rFont val="Calibri"/>
        <family val="2"/>
        <charset val="238"/>
        <scheme val="minor"/>
      </rPr>
      <t xml:space="preserve">11th Workshop on biodiversity 10.07.2019, Jevany. </t>
    </r>
    <r>
      <rPr>
        <sz val="11"/>
        <rFont val="Calibri"/>
        <family val="2"/>
        <charset val="238"/>
        <scheme val="minor"/>
      </rPr>
      <t>Praha: Česká zemědělská univerzita, 2019. s. 131-134.</t>
    </r>
  </si>
  <si>
    <r>
      <t xml:space="preserve">SEHNAL, R. Haplidia baudii Kraatz, 1882–a new junior synonym of Haplidia hirticollis Burmeister, 1855 (Coleoptera: Scarabaeidae: Melolonthinae: Rhizotrogini).  In </t>
    </r>
    <r>
      <rPr>
        <i/>
        <sz val="11"/>
        <rFont val="Calibri"/>
        <family val="2"/>
        <charset val="238"/>
        <scheme val="minor"/>
      </rPr>
      <t xml:space="preserve">11th Workshop on biodiversity, Jevany 10.07.2019, Jevany. </t>
    </r>
    <r>
      <rPr>
        <sz val="11"/>
        <rFont val="Calibri"/>
        <family val="2"/>
        <charset val="238"/>
        <scheme val="minor"/>
      </rPr>
      <t>Jevany: Česká zemědělská univerzita v Praze, 2019. s. 154-157.</t>
    </r>
  </si>
  <si>
    <r>
      <t xml:space="preserve">NOVÁK, K. – PETRTÝL, M. Lionfish Pterois miles and three other Indo-Pacific fish species recorded from the southeastern Rhodes.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140-144.</t>
    </r>
  </si>
  <si>
    <r>
      <t xml:space="preserve">BOHATÁ, L. – PATOKA, J. List of pet-traded terrestrial gastropods based on data from the Czech Republic.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34-41.</t>
    </r>
  </si>
  <si>
    <r>
      <t xml:space="preserve">TŮMOVÁ, V. – KALOUS, L. Neglected “Wolf of Wall Street – Sell me this pen” strategy in aquaponics. Fish and plant species diversity in aquaponics systems in the Czech Republic.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158-162.</t>
    </r>
  </si>
  <si>
    <r>
      <t xml:space="preserve">KANAVALOVÁ, L. – KUBÍK, Š. – **SALMELA, J. – **PREISLER, J. – **SHAMSHEV, I. – **LUTOVINOVAS, E. – **OZEROV, A. – BARTÁK, M. New or interesting records of Diptera (Brachycera) from Central and Eastern Europe, and Asian part of Russia.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85-90.</t>
    </r>
  </si>
  <si>
    <r>
      <t xml:space="preserve">KUREČKA, M. – VRABEC, V. – KULMA, M. North American red-eared slider (Trachemys scripta elegans) found in Radovesicka spoil heap (Czech Republic): unexpected threat for local population of noble crayfish (Astacus astacus).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106-112.</t>
    </r>
  </si>
  <si>
    <r>
      <t xml:space="preserve">VRABEC, V. – BERISHVILI, T. – KULJANISHVILI, T. – KULMA, M. – **KULMOVÁ, K. – **BUBOVÁ, T. – **MUMLADZE, L. Observations on the composition of butterfly fauna in regions of Svaneti and Imereti, Georgia.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175-189.</t>
    </r>
  </si>
  <si>
    <r>
      <t xml:space="preserve">ALBRECHTOVÁ, M. Prevalence of nematodes of the genus Bunostomum in mouflons of the Vřísek forest park.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5-7.</t>
    </r>
  </si>
  <si>
    <r>
      <t xml:space="preserve">SEHNAL, R. Proseconius Kolbe, 1895–a new junior subjective synonym of Entyposis Kolbe, 1895 (Coleoptera: Scarabaeidae: Melolonthinae: Schizonychini).  In </t>
    </r>
    <r>
      <rPr>
        <i/>
        <sz val="11"/>
        <rFont val="Calibri"/>
        <family val="2"/>
        <charset val="238"/>
        <scheme val="minor"/>
      </rPr>
      <t xml:space="preserve">11th Workshop on biodiversity, Jevany 10.07.2019, Jevany. </t>
    </r>
    <r>
      <rPr>
        <sz val="11"/>
        <rFont val="Calibri"/>
        <family val="2"/>
        <charset val="238"/>
        <scheme val="minor"/>
      </rPr>
      <t>Jevany: Česká zemědělská univerzita v Praze, 2019. s. 149-153.</t>
    </r>
  </si>
  <si>
    <r>
      <t xml:space="preserve">RIBAS SALVADOR, A. – **MORAND, S. – **CHAISIRI, K. – **POONLAPHDECHA, S. Salmonella in small mammals from Chantaburi Province, Thailand.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145-148.</t>
    </r>
  </si>
  <si>
    <r>
      <t xml:space="preserve">**VERVES, Y. – **ZEEGERS, T. – BARTÁK, M. – KANAVALOVÁ, L. The family Rhinophoridae (Diptera) in the Czech Republic and new records from Jordan and Bulgaria.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163-174.</t>
    </r>
  </si>
  <si>
    <r>
      <t xml:space="preserve">**YULIANA, E. – **YONVITNER, Y. – **JERIKHO, R. – **BLÁHA, M. – PATOKA, J. Unusual rostral deformity in Cherax quadricarinatus (von Martens, 1868).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201-206.</t>
    </r>
  </si>
  <si>
    <r>
      <t xml:space="preserve">MARKOVÁ, J. – PATOKA, J. Genetic sequence of pill-box crab Limnopilos naiyanetri Chuang &amp; Ng, 1991.  In </t>
    </r>
    <r>
      <rPr>
        <i/>
        <sz val="11"/>
        <rFont val="Calibri"/>
        <family val="2"/>
        <charset val="238"/>
        <scheme val="minor"/>
      </rPr>
      <t xml:space="preserve">11th Workshop on biodiversity, Jevany 10.07.2019, Jevany. </t>
    </r>
    <r>
      <rPr>
        <sz val="11"/>
        <rFont val="Calibri"/>
        <family val="2"/>
        <charset val="238"/>
        <scheme val="minor"/>
      </rPr>
      <t>Praha: Česká zemědělská univerzita v Praze, 2019. s. 135-139.</t>
    </r>
  </si>
  <si>
    <r>
      <t xml:space="preserve">GOTTWALD, M. – **BOŠKOVÁ, R. – KALOUS, L. Aesthetic evaluation of fish: evaluation by participants of the ichthyological conference RybIKon 2020.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22-30.</t>
    </r>
  </si>
  <si>
    <r>
      <t xml:space="preserve">MOHAMMADI, M. – ESCOBAR CALDERON, J. – DOUDA, K. First detection of Sinanodonta woodiana in lower Sizava River basin (Czech Republic).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70-75.</t>
    </r>
  </si>
  <si>
    <r>
      <t xml:space="preserve">KULJANISHVILI, T. – **EPITASHVILI, G. – **JAPOSHVILI, B. – **MUMLADZE, L. – KALOUS, L. Freshwater fish species diversity in Georgia (South Caucasus Region) and their local names.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48-64.</t>
    </r>
  </si>
  <si>
    <r>
      <t xml:space="preserve">KAREŠOVÁ, V. – JANKOVSKÁ, I. – ZÁRYBNICKÁ, M. – ŠEVČÍK, R. – LANGROVÁ, I. Helminth fauna of Murinae and Arvicolinae in the North-west Bohemia.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31-37.</t>
    </r>
  </si>
  <si>
    <r>
      <t xml:space="preserve">PILAŘOVÁ, A. – VRABEC, V. – KUREČKA, M. – NOVOTNÝ, P. – KULMA, M. – PATOKA, J. Monitoring of marbled crayfish (Procambarus virginalis) in Radovesicka spoil heap, Bilina, Czech Republic.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76-94.</t>
    </r>
  </si>
  <si>
    <r>
      <t xml:space="preserve">**VERVES, Y. – BARTÁK, M. – **KHROKALO, L. New records of Amobia Robineau-Desvoidy, 1830 (Diptera: Sarcophagidae, Miltogramminae, Amobiini) from Central African Republic, Zimbabwe, and Israel.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95-102.</t>
    </r>
  </si>
  <si>
    <r>
      <t xml:space="preserve">**BAECHLI, G. – BARTÁK, M. – KUBÍK, Š. On Drosophilidae (Diptera) collections in Turkey and Cyprus.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10-21.</t>
    </r>
  </si>
  <si>
    <r>
      <t xml:space="preserve">ALBRECHTOVÁ, M. Prevalence of nematodes of the genus Chabertia Railliet &amp; Henry, 1909 in roe deer from Doupov mountains.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5-9.</t>
    </r>
  </si>
  <si>
    <r>
      <t xml:space="preserve">**MACGOWAN, I. – BARTÁK, M. – KUBÍK, Š. Records of Lonchaeidae (Diptera) from Turkey.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65-69.</t>
    </r>
  </si>
  <si>
    <r>
      <t xml:space="preserve">KLIMKOVÁ, Z. – LOUDOVÁ, D. – ČADKOVÁ, Z. The first record of Oestromyia leporina (Pallas, 1778) larvae (Diptera: Hypodermatinae) on Microtus arvalis (Pallas, 1778), (Rodentia) in North-Western Bohemia.  In </t>
    </r>
    <r>
      <rPr>
        <i/>
        <sz val="11"/>
        <rFont val="Calibri"/>
        <family val="2"/>
        <charset val="238"/>
        <scheme val="minor"/>
      </rPr>
      <t xml:space="preserve">12th Workshop on biodiversity, Jevany 08.07.2020, Jevany. </t>
    </r>
    <r>
      <rPr>
        <sz val="11"/>
        <rFont val="Calibri"/>
        <family val="2"/>
        <charset val="238"/>
        <scheme val="minor"/>
      </rPr>
      <t>Praha: Česká zemědělská univerzita v Praze, 2020. s. 38-47.</t>
    </r>
  </si>
  <si>
    <t>CHALOUPSKÝ, R. – JURSÍK, M. – TOUŠ, J.ČZU v Praze – FAPPZ – DEP:  polní den - 17. 6. 2021. 2021, .</t>
  </si>
  <si>
    <t>Ostatní</t>
  </si>
  <si>
    <t>video - polní den</t>
  </si>
  <si>
    <t>GARDIÁNOVÁ, I.Demonatrační a pokusné stáje FAPPZ. 2021, Suchdolské listy, MK ČR E11135, str. 18.</t>
  </si>
  <si>
    <t>článek</t>
  </si>
  <si>
    <t>JURSÍK, M. – SOUKUP, J.Herbicidní ošetření ozimů na jaře. 2021, Zemědělec, roč. 29, č. 11, s. 20-21. ISSN: 1211-3816.</t>
  </si>
  <si>
    <t>JURSÍK, M. – **HAJŠLOVÁ, J.Jak eliminovat rezidua herbicidů v zelenině. 2021, Zelinářství, roč. 20, č. 1, s. 24-27. ISSN: 1213-7596.</t>
  </si>
  <si>
    <t>JURSÍK, M. – **MÁLEK, B.Možnosti desikace slunečnice po restrikci diquate. 2021, Agromanuál, roč. 16, č. 7, s. 60-61. ISSN: 1801-7673.</t>
  </si>
  <si>
    <t>JURSÍK, M. – HIŘMANOVÁ, D. – **MÁLEK, B.Možnosti desikace slunečnice po restrikci diquate. 2021, In: Výsledky pokusů SPZO 2020/21. Sborník 38. vyhodnocovacího semináře: Systém výroby řepky - Systém výroby slunečnice, 24.11.2021, SPZO Praha, s. 123-125. ISBN: 978-80-88410-03-4.</t>
  </si>
  <si>
    <t>článek ve sborníku</t>
  </si>
  <si>
    <t>JURSÍK, M. – SOUKUP, J.Možnosti opravných herbicidních zásahů v ozimé pšenici na jaře. 2021, Agromanuál, roč. 16, č. 2, s. 16-19. ISSN: 1801-7673.</t>
  </si>
  <si>
    <t>JURSÍK, M. – SOUKUP, J.Nové trendy v regulaci plevelů v kukuřici a výsledky srovnávacích pokusů. 2021, Agromanuál, roč. 16, č. 3, s. 12-15. ISSN: 1801-7673.</t>
  </si>
  <si>
    <t>JURSÍK, M. – SOUKUP, J.Očekávané restrikce a jejich dopad na regulaci plevelů. 2021, Agromanuál, roč. 16, č. 1, s. 18-20. ISSN: 1801-7673.</t>
  </si>
  <si>
    <t>HOLEC, J. – JURSÍK, M.Plevelná řepa – komplexní pohled. 2021, Agromanuál, roč. 16, č. 5, s. 13-15. ISSN: 1801-7673.</t>
  </si>
  <si>
    <t>KAZDA, J. – **VOLKOVÁ, RNDR., J. – STEJSKALOVÁ, M. – JURSÍK, M. – RYŠÁNEK, P.Poradenství v oblasti fytopatologie a herbologie. 2021, Zahradnictví,20(1),8-13.</t>
  </si>
  <si>
    <t>JURSÍK, M. – PROCHÁZKA, L. – HIŘMANOVÁ, D.Porovnání účinnosti herbicidů v ozimé řepce v pěstitelském roce 2020/21. 2021, Agromanuál, roč. 16, č. 7, s. 12-15. ISSN: 1801-7673.</t>
  </si>
  <si>
    <t>JURSÍK, M. – SOUKUP, J.Regulace plevelů v cukrové řepě bez účinné látky desmedipham. 2021, Agromanuál, roč. 16, č. 3, s. 28-30. ISSN: 1801-7673.</t>
  </si>
  <si>
    <t>JURSÍK, M. – SOUKUP, J.Restrikce herbicidů a jejich vliv na ochranu proti plevelům nejen v obilninách. 2021, In: Ziskové pěstování polních plodin v době zvyšujících se restrikcí. 7.1.2021, s. 3-8.</t>
  </si>
  <si>
    <t>CHALOUPSKÝ, R. – **KVAPIL, PH.D., I.; idPublikace = 86902; Název: Ropa Maus 5 - čištění a nakládka bulev řepy cukrové-- Neexistuje podtyp publikace --</t>
  </si>
  <si>
    <t>video - nakladač</t>
  </si>
  <si>
    <t>CHALOUPSKÝ, R. – MIČÁK, L.Sampo Rosenlew - Comia C6. 2021, Výzkumná stanice Praha-Uhříněves &amp; Selgen a.s. Praha, ČZU v Praze, Audiovizuální tvorba, V - Vzdáleny přístup (po síti Internet): https://youtu.be/A5aQxhHcD4w.</t>
  </si>
  <si>
    <t>video - žně - ohlédnutí za rokem 2021</t>
  </si>
  <si>
    <t>CHALOUPSKÝ, R. – **KVAPIL, PH.D., I.Sklizeň ozimého ječmene. Agro Slatiny a.s. – Staré Místo u Jičína 15. 7. 2014.  Zemědělská technika – ohlédnutí:  Claas Lexion 570 TT, 600, 770, 450.. 2021, .</t>
  </si>
  <si>
    <t>video - sklizeň</t>
  </si>
  <si>
    <t>CHALOUPSKÝ, R. – MIČÁK, L.Sklizeň produkční ekologické plochy sladovnického ječmene. Sampo Rosenlew - Comia C6. 2021, Výzkumná stanice Praha-Uhříněves &amp; Selgen a.s.Praha, ČZU v Praze, Audiovizuální tvorba, V - Vzdáleny přístup (po síti Internet): https://youtu.be/sgQJXPruzWo.</t>
  </si>
  <si>
    <t>**ERHARTOVÁ, E. – GARDIÁNOVÁ, I.Sociální zemědělství se zaměřením na hospodářská zvířata v zoorehabilitaci. 2021, Proceeding of the 28th International Conference "Animal Protection and Welfare" 2021, produced by University of Veterinary Sciences Brno, Czech Republic, First published 2021, 7th October 2021. pp. 135 - 140. ISBN: 978-80-7305-855-5.</t>
  </si>
  <si>
    <t>HOLEC, J. – JURSÍK, M. – HAMOUZ, P. – SOUKUP, J.Současné invazní druhy polních plevelů v České republice. 2021, Úroda, roč. 69, č. 4, s. 42-45. ISSN: 0139-6013.</t>
  </si>
  <si>
    <t>JURSÍK, M. – SOUKUP, J.Současné možnosti regulace plevelů v ozimé řepce a trendy do budoucna. 2021, Úroda, roč. 69, č. 6, s. 82-85. ISSN: 0139-6013.</t>
  </si>
  <si>
    <t>CHALOUPSKÝ, R. – MIČÁK, L.UNIA BOLKO: Sklizeň brambor - pokusná ekologická plocha. 2021, Výzkumná stanice Praha-Uhříněves, ČZU v Praze, Audiovizuální tvorba, V - Vzdáleny přístup (po síti Internet): https://youtu.be/hRMRGde7GSA.</t>
  </si>
  <si>
    <t>video - sklizeň brambor</t>
  </si>
  <si>
    <t>JURSÍK, M. – SOUKUP, J.Vliv klimatické změny a restrikcí herbicidů na regulaci plevelů v kukuřici. 2021, Úroda, roč. 69, č. 3, s. 20-23. ISSN: 0139-6013.</t>
  </si>
  <si>
    <t>JURSÍK, M. – HIŘMANOVÁ, D. – PROCHÁZKA, L.Vliv počasí na účinnost herbicidů v ozimých obilninách a porovnání účinnosti na dvou odlišných lokalitách v předchozím pěstitelském roce. 2021, Agromanuál, roč. 16, č. 8, s. 10-13. ISSN: 1801-7673.</t>
  </si>
  <si>
    <t>CHALOUPSKÝ, R. – **CHUDOBA, J.Zemědělská technika – ohlédnutí: Claas Dominator 208 MEGA + Claas Lexion 450 x TATRA 148. 2021, .</t>
  </si>
  <si>
    <t>video - zemědělská technika</t>
  </si>
  <si>
    <t>CHALOUPSKÝ, R. – MIČÁK, L.Zemědělská technika - ohlédnutí: LIAZ 151.270. 2021, Výzkumná stanice Praha-Uhříněves, ČZU v Praze, Audiovizuální tvorba, V - Vzdáleny přístup (po síti Internet): https://youtu.be/839ddJizSa4.</t>
  </si>
  <si>
    <t xml:space="preserve">Ostatní </t>
  </si>
  <si>
    <t>CHALOUPSKÝ, R. – **JAN, C.Zemědělská technika – ohlédnutí: LIAZ 29.33 SDA. 2021, .</t>
  </si>
  <si>
    <t>CHALOUPSKÝ, R. – HAKL, J. – MIČÁK, L.Zemědělská technika – ohlédnutí: Sampo Rosenlew 2065. Sklizeň jarního ječmene. 2021, Výzkumná stanice Praha-Uhříněves, ČZU v Praze, Audiovizuální tvorba, V - Vzdáleny přístup (po síti Internet): https://youtu.be/kmHx1NoV7-s.</t>
  </si>
  <si>
    <t>CHALOUPSKÝ, R. – **JAN, C.Zemědělská technika – ohlédnutí: Tatra 815. 2021, .</t>
  </si>
  <si>
    <t>CHALOUPSKÝ, R. – **KVAPIL, PH.D., I.Zemědělská technika – ohlédnutí: Zetor 12145 + Strom MC 4500 – zvládne to?. 2021, .</t>
  </si>
  <si>
    <t>BRANT, V. – **RYCHLÁ, A. – **GALIŠOVÁ, V. – **VRBOVSKÝ, V. – ZÁBRANSKÝ, P. – PROCHÁZKA, P.Biologická variabilita brukvovitých meziplodin. 2021, Úroda, roč. 69, č. 11, s. 57-62. ISSN: 0139-6013.</t>
  </si>
  <si>
    <t>BRANT, V. – KROULÍK, M. – PROCHÁZKA, P. – **DREKSLER, J. – **KROFTA, K. – **KUNTE, J. – **MATĚJKA, J.Cílené výsevy meziplodin do meziřadí chmelnice (1). 2021, Agromanuál, roč. 16, č. 2, s. 117-119. ISSN: 1801-7673.</t>
  </si>
  <si>
    <t>BRANT, V. – KROULÍK, M. – PROCHÁZKA, P. – **DREKSLER, J. – **KROFTA, K. – **KUNTE, J. – **MATĚJKA, J.Cílené výsevy meziplodin do meziřadí chmelnice (2). 2021, Agromanuál, roč. 16, č. 3, s. 142-145. ISSN: 1801-7673.</t>
  </si>
  <si>
    <t>**VAŠÁK, J. – BEČKA, D.Čo a ako s repkou?. 2021, Naše pole, roč. 25, č. 2, s. 22-24. ISSN: 1335-2466.</t>
  </si>
  <si>
    <t>BEČKA, D. – TOMÁŠEK, J. – CIHLÁŘ, P. – BEČKOVÁ, L. – MIKŠÍK, V.Den plný poznatků. Uspořádání akce - polní den na Výzkumné stanici FAPPZ Červený Újezd 2021. 2021, Polní den se zaměřením na řepku ozimou (odrůdy, agrotechnika, hnojení) na lokalitě Červený Újezd dne 1.6. 2021, celkem 80 účastníků.</t>
  </si>
  <si>
    <t>uspořádání akce</t>
  </si>
  <si>
    <t>BRANT, V. – **EMINGER, V. – **DREKSLER, J. – PROCHÁZKA, P. – KROULÍK, M. – **KROFTA, K. – **KUNTE, J.Dlouhodobý pokryv půdy v meziřadí chmelnic. 2021, Agromanuál, roč. 16, č. 11-12, s. 83-87. ISSN: 1801-7673.</t>
  </si>
  <si>
    <t>BEČKA, D. – **VAŠÁK, J.Doporučení pro jarní agrotechniku ozimé řepky. 2021, Agromanuál, roč. 16, č. 2, s. 106-109. ISSN: 1801-7673.</t>
  </si>
  <si>
    <t>HOMAIDAN SHMEIT, Y. – NOVÝ, P. – BHARATI, R. – HAMOUZOVÁ, K. – **ŽIAROVSKÁ, J. – MELNIKOVOVÁ, I. – FERNÁNDEZ CUSIMAMANI, E.Genetic and morphological stability of autopolyploid Thymus vulgaris L. and changes in its anatomy and physiology. 2021, In: Příspěvek na mezinárodní konferenci TROPENTAG 2021, University of Hohenheim, Germany, 15.-17. September 2021, Book of Abstracts, p. 33.</t>
  </si>
  <si>
    <t>abstrakt z konference</t>
  </si>
  <si>
    <t>PULKRÁBEK, J. – BEČKOVÁ, L. – KUCHTOVÁ, P. – **MAKSANT, J.Hluboké kypření půdy v ose budoucích řádků cukrové řepy. 2021, Agromanuál, roč. 16, č. 3, s. 138-141. ISSN: 1801-7673.</t>
  </si>
  <si>
    <t>BRANT, V. – KROULÍK, M. – **ŠMÖGER, J. – **ČEJKA, J. – **RYČL, D. – **KUNTE, J.Jaké jsou výhody pomocné plodiny. 2021, Zemědělec, roč. 29, č. 24, s. 21-22. ISSN: 1211-3816.</t>
  </si>
  <si>
    <t>**HONSOVÁ, H. – CIHLÁŘ, P.Klíčivost a vitalita osiva máku ve vztahu k produktivitě porostu v roce 2020. 2021, In: 20. makový občasník, Mák v roce 2021. 15.2. 2021, ČZU Praha, roč. 20, s. 39-41. ISBN: 978-80-213-3077-1.</t>
  </si>
  <si>
    <t>DVOŘÁK, P. – KRÁL, M. – PULKRÁBEK, J. – **KROPÁČEK, M.Mulčovaná sláma a kompost jako možná součást řešení eroze u brambor. 2021, Agromanuál, roč. 16, č. 6, s. 124-128. ISSN: 1801-7673.</t>
  </si>
  <si>
    <t>BEČKA, D. – TOMÁŠEK, J. – CIHLÁŘ, P.Odrůdy řepky v Červeném Újezdě. 2021, Zemědělec, roč. 29, č. 27, s. 29-30. ISSN: 1211-3816.</t>
  </si>
  <si>
    <t>BRANT, V. – KROULÍK, M. – PROCHÁZKA, P. – **DREKSLER, J. – **VOSTŘEL, J. – **KROFTA, K.Odstranění zhutnění v kolejových stopách ve chmelnicích. 2021, Agromanuál, roč. 16, č. 6, s. 129-131. ISSN: 1801-7673.</t>
  </si>
  <si>
    <t>**ŠTRANC, P. – PROCHÁZKA, P. – **ŠTRANC, D.Ochrana a stimulace sóji v roce 2021. 2021, In: Pěstování olejnin v sezóně 2020/21. 38. vyhodnocovací sborník Systém výroby řepky - Systém výroby slunečnice, 24.11.2021, SPZO Praha, roč. 38, s. 187-196. ISBN: 978-80-88410-04-1.</t>
  </si>
  <si>
    <t>**ŠTRANC, P. – PROCHÁZKA, P. – **ŠTRANC, D.Ochrana a výsledky herbicidních pokusů v sóji v roce 2020. 2021, Agromanuál, roč. 16, č. 4, s. 24-26. ISSN: 1801-7673.</t>
  </si>
  <si>
    <t>**KAPIČKA, J. – BRANT, V. – **VÁŇOVÁ, V. – **LANG, J. – **TRÁVNÍČEK, J. – **BREZÁNI, A.Ochrana půdy v precizním zemědělství. 2021, Úroda, roč. 69, č. 11, s. 39-41. ISSN: 0139-6013.</t>
  </si>
  <si>
    <t>PROCHÁZKA, P. – **ŠTRANC, P. – **ZAVŘELOVÁ, P. – VOSTŘEL, J. – ŘEHOŘ, J. – **MOLÁK, J.Osivo luskovin je vhodné před výsevem namořit a inokulovat. 2021, Agromanuál, roč. 16, č. 2, s. 90-92. ISSN: 1801-7673.</t>
  </si>
  <si>
    <t>LUDVÍKOVÁ, V.Pastva jako nástroj ochrany přírody pro podporu diverzity. 2021, Pícninářské listy, roč. 27, s. 18-21. ISBN: 978-80-87091-92-0.</t>
  </si>
  <si>
    <t>SATRANSKÝ, M. – CIHLÁŘ, P.Pěstitelská technologie máku od vzejití ke sklizni. 2021, Agromanuál, roč. 16, č. 4, s. 145-147. ISSN: 1801-7673.</t>
  </si>
  <si>
    <t>BRANT, V. – **NETRVAL, P. – PROCHÁZKA, P. – **KUNTE, J.Pěstování hrachu setého v širších řádcích. 2021, Úroda, roč. 69, č. 6, s. 92-94. ISSN: 0139-6013.</t>
  </si>
  <si>
    <t>ŽAMBOCH, M. – BRANT, V. – PROCHÁZKA, P.Pěstování mladého ječmene v podmínkách ČR. 2021, Úroda, roč. 69, č. 1, s. 57-59. ISSN: 0139-6013.</t>
  </si>
  <si>
    <t>TOMÁŠEK, J. – BRINAR, J.Pěstování podplodin v kukuřici a jejich potenciál pro uplatnění v zemědělské praxi. 2021, Agromanuál, roč. 16, č. 4, s. 142-144. ISSN: 1801-7673.</t>
  </si>
  <si>
    <t>PULKRÁBEK, J.Podzimní příprava půdy pro cukrovou řepu. 2021, Farmář, roč. 27, č. 9, s. 12-15. ISSN: 1210-9789.</t>
  </si>
  <si>
    <t>BEČKA, D.Polní dny řepka ozimá 2021, poloprovozní pokusy. 2021, Polní dny poloprovozní pokusy - odrůdy řepky ozimé, agrotechnika, úpravy osiva, směsi odrůd na lokalitách: Petrovice 2. 6. 2021, 45 účastníků; Hrotovice 3. 6. 2021,90 účastníků; Humburky 8. 6. 2021,80 účastníků; Koloveč 9. 6. 2021, 70 účastníků; Chrášťany 10. 6. 2021,100 účastníků; Kelč 16. 6. 2021, 50 účastníků a Nové Město na Moravě 17. 6. 2021, 40 účastníků.</t>
  </si>
  <si>
    <t>příspěvek na konferenci</t>
  </si>
  <si>
    <t>**HONSOVÁ, H. – BEČKA, D.Porovnání klíčivosti a vzcházivosti osiva řepky různého stáří. 2021, Úroda, roč. 69, č. 12, s. 38-39. ISSN: 0139-6013.</t>
  </si>
  <si>
    <t>PROCHÁZKA, P. – PROCHÁZKA, A.Porovnání metod zjišťování vitality osiva sóji. 2021, In: Osivo a Sadba (Seed and seedlings) 2021. 4.2.2021 ČZU Praha, roč. 15, s. 91-98. ISBN: 978-80-213-3080-1.</t>
  </si>
  <si>
    <t>TOMÁŠEK, J. – KAZDA, J.Použití stimulačního přípravku u kukuřice na siláž. 2021, Úroda, roč. 69, č. 5, s. 16-18. ISSN: 0139-6013.</t>
  </si>
  <si>
    <t>BRANT, V. – **ŠMÖGER, J. – PROCHÁZKA, P. – KROULÍK, M. – **TOŠOVSKÝ, F.Regulace plevelů pomocnými plodinami v meziřádku. 2021, Úroda, roč. 69, č. 6, s. 56-60. ISSN: 0139-6013.</t>
  </si>
  <si>
    <t>KROULÍK, M. – BRANT, V. – PROCHÁZKA, P. – **CHÁRA, J.S technickými možnostmi přibývají data i otázky. 2021, Úroda, roč. 69, č. 1, s. 63-66. ISSN: 0139-6013.</t>
  </si>
  <si>
    <t>HAKL, J. – **DOSTÁLOVÁ, A. – **SKLENÁŘ, J. – **HÁP, I. – **KLEJZAR, T.Separace listů a stonků leguminóz. 2021, Publikace k projektu PRV Separace listů a stonků leguminóz. 1. vydání, ČZU v Praze, 24 s. ISBN: 978-80-213-3134-1.</t>
  </si>
  <si>
    <t>publikace k projektu</t>
  </si>
  <si>
    <t>HOLEC, J.Specifické plevele porostů ozimé řepky. 2021, Farmář, roč. 27, č. 7, s. 13-15. ISSN: 1210-9789.</t>
  </si>
  <si>
    <t>**VAŠÁK, J. – **BOKOR, P. – BEČKA, D.Stará a nová repka v roku 2021. 2021, Naše pole, roč. 25, č. 9, s. 20-22. ISSN: 1335-2466.</t>
  </si>
  <si>
    <t>HOLEC, J.Staronové kokotice. 2021, Farmář, roč. 27, č. 11, s. 22. ISSN: 1210-9789.</t>
  </si>
  <si>
    <t>**HONSOVÁ, H. – BEČKA, D. – CIHLÁŘ, P.Stimulace osiva řepky může zvýšit výnosy. 2021, Agromanuál, roč. 16, č. 5, s. 110-111. ISSN: 1801-7673.</t>
  </si>
  <si>
    <t>RŮŽEK, L. – BEČKA, D. – **TINTĚROVÁ, T.Synergin E-Vital v přesných pokusech s řepkou ozimou v roce 2021. 2021, In: Pěstování olejnin v sezóně 2020/21. 38. vyhodnocovací sborník Systém výroby řepky - Systém výroby slunečnice, 24.11.2021, SPZO Praha, roč. 38, s. 97-99. ISBN: 978-80-88410-04-1.</t>
  </si>
  <si>
    <t>KARP, KMVD</t>
  </si>
  <si>
    <t>BRANT, V. – KROULÍK, M. – **DREKSLER, J. – PROCHÁZKA, P. – **KROFTA, K.Technika pro osevy meziřadí chmelnic. 2021, Zemědělec, roč. 29, č. 16, s. 19-20. ISSN: 1211-3816.</t>
  </si>
  <si>
    <t>**PETŘÍČEK, L. – DVOŘÁK, P.Účinnost přírodních látek při regulaci mandelinky bramborové v pásmech vodních zdrojů. 2021, Agromanuál, roč. 16, č. 5, s. 56-57. ISSN: 1801-7673.</t>
  </si>
  <si>
    <t>PULKRÁBEK, J. – **JAVOR, T. – **HUBÁČKOVÁ, J.Variabilní přihnojení cukrové řepy. 2021, Agromanuál, roč. 16, č. 5, s. 96-98. ISSN: 1801-7673.</t>
  </si>
  <si>
    <t>HAKL, J. – TOCAUEROVÁ, Š.Vhodná kombinace pícních druhů ve směsi má potenciál pro zvýšené využití proteinů u přežvýkavců. 2021, Pícninářské listy, roč. 27, s. 58-60. ISBN: 978-80-87091-92-0.</t>
  </si>
  <si>
    <t>SATRANSKÝ, M.Vliv fungicidní ochrany na napadení houbovými chorobami a výnos porostů. 2021, In: 20. makový občasník, Mák v roce 2021. 15.2. 2021, ČZU Praha, roč. 20, s. 73-75. ISBN: 978-80-213-3077-1.</t>
  </si>
  <si>
    <t>BEČKOVÁ, L. – BEČKA, D. – PAZDERŮ, K.Vliv HTS a ošetření osiva stimulátorem na klíčivost a polní vzcházivost u řepky ozimé (Brassica napus L.). 2021, In: Osivo a Sadba (Seed and seedlings) 2021. 4.2.2021 ČZU Praha, roč. 15, s. 79-85. ISBN: 978-80-213-3080-1.</t>
  </si>
  <si>
    <t>PULKRÁBEK, J. – BEČKOVÁ, L. – KUCHTOVÁ, P.Vliv ošetření osiva laserem a hnojení pod patu na produkční ukazatele cukrové řepy. 2021, In: Osivo a Sadba (Seed and seedlings) 2021. 4.2.2021 ČZU Praha, roč. 15, s. 148-153. ISBN: 978-80-213-3080-1.</t>
  </si>
  <si>
    <t>SATRANSKÝ, M.Vliv ošetření osiva na strukturu porostu a výnos máku setého. 2021, In: 20. makový občasník, Mák v roce 2021. 15.2. 2021, ČZU Praha, roč. 20, s. 42-44. ISBN: 978-80-213-3077-1.</t>
  </si>
  <si>
    <t>CIHLÁŘ, P. – SATRANSKÝ, M. – TOMÁŠEK, J.Vybrané výsledky pokusů roku 2021. 2021, In: 20. makový občasník, Mák v roce 2021. 15.2. 2021, ČZU Praha, roč. 20, s. 29-31. ISBN: 978-80-213-3077-1.</t>
  </si>
  <si>
    <t>BEČKA, D. – **VAŠÁK, J. – **BOKOR, P.Výsledky hodnocení odrůd a jejich směsí u řepky ozimé v sezoně 2019/20. 2021, Agromanuál, roč. 16, č. 5, s. 120-122. ISSN: 1801-7673.</t>
  </si>
  <si>
    <t>PISARČIK, M. – HAKL, J.Využití biologické ochrany proti kořenovým chorobám v porostech jetele lučního. 2021, Pícninářské listy, roč. 27, s. 34-36. ISBN: 978-80-87091-92-0.</t>
  </si>
  <si>
    <t>PROCHÁZKA, P. – ŘEHOŘ, J. – **VOSTŘEL, J. – FRAŇKOVÁ, A.Využití přírodních látek s antifungální aktivitou při produkci chmele. 2021, Agromanuál, roč. 16, č. 5, s. 77-79. ISSN: 1801-7673.</t>
  </si>
  <si>
    <t>**ŠTRANC, P. – PROCHÁZKA, P. – **ŠTRANC, D.Vývoj počasí a výsledky odrůdových pokusů se sójou v roce 2019/20. 2021, Agromanuál, roč. 16, č. 1, s. 58-61. ISSN: 1801-7673.</t>
  </si>
  <si>
    <t>**ŠTRANC, P. – PROCHÁZKA, P. – **ŠTRANC, D.Vývoj počasí a výsledky odrůdových pokusů se sójou v roce 2020/2021. 2021, In: Pěstování olejnin v sezóně 2020/21. 38. vyhodnocovací sborník Systém výroby řepky - Systém výroby slunečnice, 24.11.2021, SPZO Praha, roč. 38, s. 178-186. ISBN: 978-80-88410-04-1.</t>
  </si>
  <si>
    <t>BRANT, V. – **ŠMÖGER, J. – **ČEJKA, J. – KROULÍK, M.Význam pásových aplikací herbicidů. 2021, Zemědělec, roč. 29, č. 47, s. 12-15. ISSN: 1211-3816.</t>
  </si>
  <si>
    <t>SATRANSKÝ, M. – CIHLÁŘ, P.Zakládání porostů jarního máku. 2021, Agromanuál, roč. 16, č. 2, s. 112-113. ISSN: 1801-7673.</t>
  </si>
  <si>
    <t>BRANT, V.Základy zpracování půdy (1) - Podmítka (I). 2021, Agromanuál, roč. 16, č. 1, s. 122-124. ISSN: 1801-7673.</t>
  </si>
  <si>
    <t>BRANT, V.Základy zpracování půdy (10) - Příprava půdy pro setí a sázení. 2021, Agromanuál, roč. 16, č. 11-12, s. 88-91. ISSN: 1801-7673.</t>
  </si>
  <si>
    <t>BRANT, V.Základy zpracování půdy (2) - Podmítka (II). 2021, Agromanuál, roč. 16, č. 2, s. 110-111. ISSN: 1801-7673.</t>
  </si>
  <si>
    <t>BRANT, V.Základy zpracování půdy (3) - Mělké zpracování půdy. 2021, Agromanuál, roč. 16, č. 3, s. 136-137. ISSN: 1801-7673.</t>
  </si>
  <si>
    <t>BRANT, V.Základy zpracování půdy (4) - Mechanizační prostředky pro provedení podmítky a mělkého zpracování půdy. 2021, Agromanuál, roč. 16, č. 4, s. 134-137. ISSN: 1801-7673.</t>
  </si>
  <si>
    <t>BRANT, V.Základy zpracování půdy (5) - orba (I.). 2021, Agromanuál, roč. 16, č. 5, s. 149-151. ISSN: 1801-7673.</t>
  </si>
  <si>
    <t>BRANT, V.Základy zpracování půdy (6) - orba (II.). 2021, Agromanuál, roč. 16, č. 6, s. 134-136. ISSN: 1801-7673.</t>
  </si>
  <si>
    <t>BRANT, V.Základy zpracování půdy (7) - orba (III.) - technické prostředky pro provádění orby. 2021, Agromanuál, roč. 16, č. 7, s. 108-110. ISSN: 1801-7673.</t>
  </si>
  <si>
    <t>BRANT, V.Základy zpracování půdy (8) - Zhutnění půdy a kypření podorničních vrstev půdního profilu. 2021, Agromanuál, roč. 16, č. 8, s. 112-116. ISSN: 1801-7673.</t>
  </si>
  <si>
    <t>BRANT, V.Základy zpracování půdy (9) - Hlubší kypření půdy bez obracení ornice. 2021, Agromanuál, roč. 16, č. 9-10, s. 114-117. ISSN: 1801-7673.</t>
  </si>
  <si>
    <t>**VAŠÁK, J. – **BOKOR, P. – BEČKA, D.Zber repky - čo pred a čo po ňom. 2021, Naše pole, roč. 25, č. 7, s. 18-20. ISSN: 1335-2466.</t>
  </si>
  <si>
    <t>PROCHÁZKA, P. – BRANT, V. – KROULÍK, M. – **NETRVAL, P. – ZÁBRANSKÝ, P. – **ZAVŘELOVÁ, P. – **SKALICKÝ, V.Zonální aplikace bakterií a živin při výsevu sóji. 2021, Agromanuál, roč. 16, č. 4, s. 94-95. ISSN: 1801-7673.</t>
  </si>
  <si>
    <t>**JAKLOVÁ, J. – JAKL, M. – **JAKLOVÁ DYTRTOVÁ, J.Bio, nebio, jedno rajče aneb Fungicidy kolem (v) nás. 2021, Vesmír, roč. 100, č. 7, s. 498-499. ISSN: 0042-4544.</t>
  </si>
  <si>
    <t>GARI, B. – HANČ, A. – ŠVEHLA, P. – CHANE, A. – **NIGUSSIE, A.Carbon dioxide and methane emissions during the composting and vermicomposting of sewage sludge under the effect of different proportions of straw pellets. 2021, Environmental Sciences Proceedings, roč. 8, č. 1, s. 1-8. ISSN: 2673-4931.</t>
  </si>
  <si>
    <t>HANČ, A. – HŘEBEČKOVÁ, T. – **GRASSEROVÁ, A. – **CAJTHAML, T.Conversion of spent coffee grounds into a valuable product. 2021, 8th International Conference on Sustainable Solid Waste Management 2021 23.6.2021, Thessaloniki. s. 1-16.</t>
  </si>
  <si>
    <t>článek z konference</t>
  </si>
  <si>
    <t>NOVÁK, M. – ZEMANOVÁ, V. – PAVLÍK, M. – **DOBREV, P. – **MOTYKA, V. – PAVLÍKOVÁ, D.Different stress response of hyperaccumulator and non-hyperaccumulator Pteris species to arsenic toxicity. 2021, Plant Biology Europe 2021 (Virtual Conference), 28.6.2021, Torino. s. 587-587.</t>
  </si>
  <si>
    <t>ČERNÝ, J. – KULHÁNEK, M. – SEDLÁŘ, O. – BALÍK, J.Hnojení dusíkem na jaře ve vztahu ke stavu porostů, půdy, průběhu počasí a legislativě. 2021, Květy olejnin, roč. 26, č. 1, s. 3-5. ISSN: 1213-1989.</t>
  </si>
  <si>
    <t>ČERNÝ, J. – BALÍK, J. – KULHÁNEK, M. – SEDLÁŘ, O.Hnojení ozimé řepky po vzejití. 2021, Farmář, roč. 27, č. 9, s. 16-19. ISSN: 1210-9789.</t>
  </si>
  <si>
    <t>**HUMPLÍK, M. – HRČKA, M. – HANČ, A.Kutnohorská kompostárna testuje kompostování a vermikompostování nasávané kartonáže. 2021, Odpady, roč. 2021, č. 8, s. 14-15. ISSN: 1210-4922.</t>
  </si>
  <si>
    <t>MALÍK, M. – VELECHOVSKÝ, J. – JANATOVÁ, A. – TLUSTOŠ, P.Léčebné konopí – taxonomie, legislativa a sekundární metabolity /část první/. 2021, Drugs &amp; Forensics Bulletin Národní protidrogové centrály, roč. 27, č. 4, s. 29-35. ISSN: 1211-8834.</t>
  </si>
  <si>
    <t>MÍCHAL, P. – ŠVEHLA, P.Long-term nitrification process of the liquid phase of digestate: experience from laboratory and pilot plant CSTR reactor. 2021, Progress in Biogas V – Science Meets Practice, 22.9.2021, Kirchberg an der Jagst, Germany. IBBK Fachgruppe Biogas GmbH. s. 143-144. ISBN: 978-3-940706-11-9.</t>
  </si>
  <si>
    <t>ČERNÝ, J. – BALÍK, J. – KULHÁNEK, M. – SEDLÁŘ, O.Lze dávky živin pro ozimou pšenici naplánovat?. 2021, Farmář, roč. 27, č. 10, s. 10-13. ISSN: 1210-9789.</t>
  </si>
  <si>
    <t>ČERNÝ, J. – BALÍK, J. – KULHÁNEK, M. – SEDLÁŘ, O.Má ještě význam hnojení ozimé řepky na podzim?. 2021, Květy olejnin, roč. 26, č. 11, s. 6-7. ISSN: 1213-1989.</t>
  </si>
  <si>
    <t>ŠVEHLA, P. – MÍCHAL, P. – TLUSTOŠ, P. – **PROCHÁZKA, I.Nitrifikace a následné tepelné zahušťování jako postup zpracování fugátu. 2021, Odpadové fórum, roč. 22, č. 7-8, s. 38-39. ISSN: 1212-7779.</t>
  </si>
  <si>
    <t>ZEMANOVÁ, V. – PAVLÍKOVÁ, D. – PAVLÍK, M.Physiological changes in the shoots of Spinacia oleracea and Pteris cretica by arsenic toxicity. 2021, Plant Biology Europe 2021 (Virtual Conference), 28.6.2021, Torino. s. 584-584.</t>
  </si>
  <si>
    <t>ČERNÝ, J. – BALÍK, J. – KULHÁNEK, M. – SEDLÁŘ, O.Proč je vápník pro rostliny důležitý?. 2021, Agromanuál, roč. 16, č. 9-10, s. 66-69. ISSN: 1801-7673.</t>
  </si>
  <si>
    <t>**JAKLOVÁ DYTRTOVÁ, J. – JAKL, M. – DYTRTOVÁ, R.Půda jako supermarket aneb jak rostliny nakupují. 2021, Vesmír, roč. 100, č. 1, s. 14-15. ISSN: 0042-4544.</t>
  </si>
  <si>
    <t>ČERNÝ, J. – BALÍK, J. – KULHÁNEK, M. – SEDLÁŘ, O.Půdní organická hmota v souvislostech s pěstováním máku. 2021, 20. Makový občasník Mák v roce 2021, 15.2.2021. ČZU v Praze. s. 55-60. ISBN: 978-80-213-3077-1.</t>
  </si>
  <si>
    <t>ČERNÝ, J. – BALÍK, J. – SEDLÁŘ, O. – KULHÁNEK, M.Působení živin v ochraně rostlin. 2021, Zemědělec, roč. 29, č. 11, s. 12-15. ISSN: 1211-3816.</t>
  </si>
  <si>
    <t>SZÁKOVÁ, J. – VEJVODOVÁ, K. – **GARCÍA-SÁNCHEZ, M. – **GARCÍA-ROMERA, I. – TLUSTOŠ, P.The changes in potassium (K) mobility in the biochar treated soil during vegetation. 2021, In: European Confederation of Soil Science Societies, 2021: EUROSOIL 2021, Abstracts. Geneva, 23-27 August 2021. ISBN: 978-2-88971-000-3, s. 14-15..</t>
  </si>
  <si>
    <t>ČERNÝ, J. – BALÍK, J. – KULHÁNEK, M. – SEDLÁŘ, O.Umí ozimá řepka dobře hospodařit s dusíkem?. 2021, Úroda, roč. 69, č. 4, s. 4-8. ISSN: 0139-6013.</t>
  </si>
  <si>
    <t>HANČ, A.Úprava části Vyhlášky Ministerstva zemědělství č. 474/2000 Sb., o stanovení požadavků na hnojiva. 2021, H - legislativní výsledek, změna vyhlášky, Ústřední kontrolní a zkušební ústav zemědělský, 27.8.2021.</t>
  </si>
  <si>
    <t>legislativní výsledek</t>
  </si>
  <si>
    <t>BARANYK, P. – PROCHÁZKOVÁ, S.Výsledky technologických maloparcelních pokusů TEMP SPZO 2020/21. 2021, 38. Vyhodnocovací sborník, Výsledky pokusů SPZO v sezóně 2020/2021, 24.11.2021. s. 44-84. ISBN: 978-80-88410-05-8.</t>
  </si>
  <si>
    <t>výsledky pokusů</t>
  </si>
  <si>
    <t>KOŠNÁŘ, Z.Využití kompostování při odstraňování organických polutantů. 2021, Organická hmota nad zlato, 14.9.2021, České Budějovice. s. 22-26. ISBN: 978-80-200-3294-2.</t>
  </si>
  <si>
    <t>ČERNÝ, J. – BALÍK, J. – KULHÁNEK, M. – SEDLÁŘ, O.Využití zeolitů pro zlepšení výživy rostlin. 2021, Úroda, roč. 69, č. 3, s. 66-68. ISSN: 0139-6013.</t>
  </si>
  <si>
    <t>HNILIČKA, F. – KUDRNA, J. – HNILIČKOVÁ, H. – KUBEŠ, J. – **PIVKOVÁ, I. – **KUKLOVÁ, M.Changes to the calorific value of ecosytems due to anthropogenic stressors. 2021, International Webinar on Chemistry,15.-16.5. 2021, 2021: 1-1.</t>
  </si>
  <si>
    <t>příspěvek na webináři</t>
  </si>
  <si>
    <t>LHOTSKÁ, M. – ZEMANOVÁ, V. – PAVLÍKOVÁ, D. – HNILIČKA, F.Reakce fotosystému ředkviček na aplikaci arsenu do půdy. 2021, Racionální použití hnojiv 2.12.2021, Praha. ČZU v Praze. s. 137-140. ISBN: 978-80-213-3147-1.</t>
  </si>
  <si>
    <t xml:space="preserve">článek z konference </t>
  </si>
  <si>
    <t>**JINDROVÁ, L. – HNILIČKA, F.Vliv vodního stresu na vodní režim brambor. 2021, Agromanuál 16(3), 2021, 2021: 134-135. ISSN: 1801-7673.</t>
  </si>
  <si>
    <t>**MORAVČÍKOVÁ, N. – **KASARDA, R. – VOSTRÝ, L. – VOSTRÁ VYDROVÁ, H. – VAŠEK, J. – ČÍLOVÁ, D.Analysis of biological pathways related to behaviour in Czechoslovakian Wolfdog. 2021, Book of Abstracts of the 72nd Annual Meeting of the European Federation of Animal Science. Davos, Switzerland, 30th August - 3rd September 2021, s. 536. ISBN: 978-90-9696-366-2.</t>
  </si>
  <si>
    <t>**NÁHLÍK, J. – ERETOVÁ, P. – CHALOUPKOVÁ, H. – VOSTRÁ VYDROVÁ, H. – ŠEBKOVÁ, N. – **TRÁVNÍČEK, J.Are parents able to identify dangerous interactions between children and dogs?. 2021, p. 17 in Rádlová S, Ed. 2021. Sborník 48. konference České a Slovenské etologické společnosti. 1st ed, ČSEtS, Praha, Česká republika. ISBN: 978-80-213-3148-8. 63 p..</t>
  </si>
  <si>
    <t>NIČOVÁ, K. - BARTOŠOVÁ, J. Brösarp projekt &amp; Hoof Step System. 2021, on-line in iKůň, 2021, issue 8. .</t>
  </si>
  <si>
    <t>MORAVCSÍKOVÁ, Á. – **BUČKOVÁ, K. – **ŠÁROVÁ, R. – ŠPINKA, M.Effect of pair versus individual housing on calves'reactions to disbudding. 2021, in Proceedings of the Regional 2021 ISAE regional Conference, on-line, p. 10. .</t>
  </si>
  <si>
    <t>ILLMANN, G. – **GOUMON, S. – CHALOUPKOVÁ, H. – **LESZKOWOVÁ, I.Effect of removal of confinement 3 days post-partum on exploratory behaviour and inactivity in domestic lactating sows . 2021, Freedom in Farrowing and Lactation (FFL21) workshop, 12.8-13.8.2021. Online .</t>
  </si>
  <si>
    <t>prezentace z workshopu</t>
  </si>
  <si>
    <t>**KASARDA, R. – **MORAVČÍKOVÁ, N. – VOSTRÝ, L. – VOSTRÁ VYDROVÁ, H. – **ŽIDEK, R. – **TRAKOVICKÁ, A. – **CANDRÁK, J. – **POLÁK, P.Effect of SNP related to reproduction traits on the genetic composition of local cattle. 2021, Book of Abstracts of the 72nd Annual Meeting of the European Federation of Animal Science. Davos, Switzerland, 30th August - 3rd September 2021, s. 130. ISBN: 978-90-9696-366-2.</t>
  </si>
  <si>
    <t>VOSTRÝ, L. – VOSTRÁ VYDROVÁ, H. – **CUBRIC-CURIK, V. – **MORAVČÍKOVÁ, N. – **KASARDA, R. – **ŠPEHAR, M. – **POTOČNIK, K. – **SÖLKER, J. – **CURIK, I.Estimation of effective population size for Holstein-Friesian cattle metapopulation. 2021, Book of abstracts of International symposium Animal Science Days 2021, Hungary, 13. - 7. 9. 2021, s. 17.</t>
  </si>
  <si>
    <t>VOSTRÝ, L. – VOSTRÁ VYDROVÁ, H. – HOFMANOVÁ, B. – **DRŽAIĆ, I. – **CUBRIC-CURIK, V. – **GORJANC, G. – **CURIK, I.Estimation of effective population size using genomic information: simulation and empirical evidence. 2021, Book of Abstracts of International Conference Management of Animal and Plant Genetic Resources, 19 November 2021, Tirana, Republic of Albania. s. 30. ISBN: 978-9928-339-52-2.</t>
  </si>
  <si>
    <t>KOUBA, M.Faktory ovlivňující „žebrání“ o potravu pomocí hlasových projevů u mláďat sýce rousného (Aegolius funereus) během období dospívání. 2021, p. 50-58 in Slobodník R, Ed. 2021. Dravce a Sovy, vol. 17, issue 1. Ochrana dravcov na Slovensku, Bratislava, Slovakia. ISSN: 1336 – 6874. .</t>
  </si>
  <si>
    <t>KOUBA, M.Faktory ovlivňující délku pobytu mláďat sýce rousného (Aegolius funereus) v hnízdní dutině. 2021, p. 81-87 in Slobodník R, Ed. 2021. Dravce a Sovy, vol. 17, issue 1. Ochrana dravcov na Slovensku, Bratislava, Slovakia. ISSN: 1336 – 6874. .</t>
  </si>
  <si>
    <t>KOUBA, M.Faktory ovlivňující velikost lovných domovských okrsků samců sýce rousného (Aegolius funereus) během období hnízdění v Krušných horách. 2021, p. 59-65 in Slobodník R, Ed. 2021. Dravce a Sovy, vol. 17, issue 1. Ochrana dravcov na Slovensku, Bratislava, Slovakia. ISSN: 1336 – 6874. .</t>
  </si>
  <si>
    <t>**KASARDA, R. – **MORAVČÍKOVÁ, N. – **ŽIDEK, R. – VOSTRÝ, L. – VOSTRÁ VYDROVÁ, H. – VAŠEK, J. – ČÍLOVÁ, D. – **TRAKOVICKÁ, A.Gene-based interaction analysis derived from the level of linkage disequilibrium in dogs. 2021, Book of abstracts of International symposium Animal Science Days 2021, Hungary, 13. - 7. 9. 2021, s. 60.</t>
  </si>
  <si>
    <t>VOSTRÝ, L. – VOSTRÁ VYDROVÁ, H. – HOFMANOVÁ, B. – **MORAVČÍKOVÁ, N. – **BRAJKOVIĆ, V. – **CUBRIC-CURIK, V. – **KASARDA, R. – **CURIK, I.Genome-wide association study of insect bite hypersensitivity in Old Kladruber horse. 2021, Proceedings of the 25th International Scientific Symposium on Biometrics BIOSTAT 2021, Poreč, Croatia, 8 - 10 September 2021. ISSN 1849-434X.</t>
  </si>
  <si>
    <t>VOSTRÝ, L. – VOSTRÁ VYDROVÁ, H. – HOFMANOVÁ, B. – **CUBRIC-CURIK, V. – **GORJANC, G. – **CURIK, I.Genomic and pedigree estimates of effective population size in the Old Kladruber and Noriker horse. 2021, Book of Abstracts of the 72nd Annual Meeting of the European Federation of Animal Science. Davos, Switzerland, 30th August - 3rd September 2021, s. 127. ISBN: 978-90-9696-366-2.</t>
  </si>
  <si>
    <t>VOSTRÝ, L. – VOSTRÁ VYDROVÁ, H. – **MORAVČÍKOVÁ, N. – **KASARDA, R. – **CUBRIC-CURIK, V. – **CURIK, I.Genomic diversity and population structure of Holstein Friesian: Czech population perspective. 2021, Book of Abstracts of the 72nd Annual Meeting of the European Federation of Animal Science. Davos, Switzerland, 30th August - 3rd September 2021, s. 128. ISBN: 978-90-9696-366-2.</t>
  </si>
  <si>
    <t>VOSTRÝ, L. – VOSTRÁ VYDROVÁ, H. – **CUBRIC-CURIK, V. – **DRŽAIĆ, I. – **RYCHTÁŘOVÁ, J. – **CURIK, I.Genomic estimation of inbreeding and effective population size in three Czech goat populations. 2021, International Sheep Genomics and the International Goat Genome Consortiums combined virtual meeting, June 8th/9th to June 10th/11th.</t>
  </si>
  <si>
    <t>MACHOVÁ, K. – **JURÍČKOVÁ, V. – **KASPAROVÁ, A. – **PETROVÁ, K. – **SLÁDKOVÁ, B. – SVOBODOVÁ, I.Hodnocení vlivu htp na zdravotní stav a kvalitu života související se zdravím u pacientů psychiatrické léčebny. 2021, Pages 80-84 in Lantelme-Faisan, Ed. 2021. EUROPEAN CONFERENCE?</t>
  </si>
  <si>
    <t>IN EQUINE FACILITATED THERAPY: The Book of Abstracts. 10–11 SEPTEMBER 2021, Prague, Czech Republic. ISBN: 978-80-213-3103-7. 208 p..</t>
  </si>
  <si>
    <t>spolupořádaná konference</t>
  </si>
  <si>
    <t>**CHRISTENSEN, J. – **STROM, C. – NIČOVÁ, K. – **SANDOE, P. – **SKOVGARDD, H.Horse Welfare During Summer: shelter access reduces insect-avoidance behaviour in pastured horses in Denmark. 2021, in Randle H, Waran N, Williams J, Bradshaw E, Eds. 2021. Proceedings of the 17th International Equitation Science Conference, 1st edition. Charles Sturt University, Wagga Wagga, Australia. ISBN 978-1-86-467400-2. p. 37 of 111..</t>
  </si>
  <si>
    <t>**RORVANG, M. – **SASSNER, H. – **NAWROTH, C. – NIČOVÁ, K.Horses ability to solve transposition tasks is not affected by age, sex, training level nor colour. 2021, in Randle H, Waran N, Williams J, Bradshaw E, Eds. 2021. Proceedings of the 17th International Equitation Science Conference, 1st edition. Charles Sturt University, Wagga Wagga, Australia. ISBN 978-1-86-467400-2. p. 38 of 111..</t>
  </si>
  <si>
    <t>CHALOUPKOVÁ, H. – SANTARIOVÁ, M.I pes zažívá stres. 2021, in Vesmír, vol. 2021, issue 2, 2021. On-line. .</t>
  </si>
  <si>
    <t>BUŠINA, T. – **JANDÍK, P. – **VLČEK, J.Individual deviation or captive breeding failure? A peculiar case of post-release behavior of reintroduced captive-bred Little Owl (Athene Noctua). 2021, in Adam M, Holubová K, Holubová Z, Eds. The World after 2o2o: from crisis to biodiversity conservation; book of abstracts. November 10-12, 2021, Prague, Czech Republic. p. 35 of 64. ISBN: 978-80-213-3125-9.</t>
  </si>
  <si>
    <t>KOUBA, M.Jaké jsou příčiny dlouhodobého poklesu populace sýce rousného (Aegolius funereus) v boreálních lesích Finska?. 2021, p. 70-80 in Slobodník R, Ed. 2021. Dravce a Sovy, vol. 17, issue 1. Ochrana dravcov na Slovensku, Bratislava, Slovakia. ISSN: 1336 – 6874. .</t>
  </si>
  <si>
    <t>PŘIBYLOVÁ, L. – **PILNÁ, V. – PINC, L. – VOSTRÁ VYDROVÁ, H.Je člověk schopný rozpoznat svého psa na základě čichu?. 2021, p. 26 in Rádlová S, Ed. 2021. Sborník 48. konference České a Slovenské etologické společnosti. 1st ed, ČSEtS, Praha, Česká republika. ISBN: 978-80-213-3148-8. 63 p..</t>
  </si>
  <si>
    <t>CHMELÍKOVÁ, E. – BOLECHOVÁ, P. – CHALOUPKOVÁ, H. – SVOBODOVÁ, I. – JOVIČIĆ, M. – SEDMÍKOVÁ, M.Kortizol ve slinách jako možný ukazatel stresu psů. 2021, Příručka v rámci projektu Pátrač. Vydala Česká zemědělská univerzita v Praze. Praha, 2021. 39 s. ISBN 978-80-213-3123-5.</t>
  </si>
  <si>
    <t>příručka</t>
  </si>
  <si>
    <t>**FILIPOVÁ, E. – MACHOVÁ, K. – SVOBODOVÁ, I.Krizová intervence při pátrání. 2021, Příručka pro odborníky v rámci projektu Pátrač. Vydala Česká zemědělská univerzita v Praze. Praha, 2021. 37 s. ISBN 978-80-213-3057-3.</t>
  </si>
  <si>
    <t>ŠÁMALOVÁ, M. – BARTOŠOVÁ, J.Má hipoterapie ve fyzioterapii a ergoterapii vliv na koně?. 2021, Pages 126-129 IN EQUINE FACILITATED THERAPY: The Book of Abstracts. 10–11 SEPTEMBER 2021, Prague, Czech Republic. ISBN: 978-80-213-3103-7. 208 p..</t>
  </si>
  <si>
    <t>**DOLEŽALOVÁ, J. – **JÁNOVÁ, E. – BOLECHOVÁ, P. – **BAKULOVÁ, P. – **ČECHOVÁ, L. – **MORAVCOVÁ, J. – **DOUBEK, J.Non- Invasive Monitoring of Stress Hormones in Red Pandas (Ailurus fulgens) in Brno Zoo During COVID-19 Pandemic. 2021, ISBN 978-605-70057-6-2.</t>
  </si>
  <si>
    <t>BUŠINA, T.Paradox smrti: její dřívější zvěstovatel sám na pokraji vyhynutí . 2021, p. 58 in Mráčková, K. 2021. Živá univerzita - zpravodaj České zemědělské univerzity, issue 1-2.  ISSN 2570-8104 .</t>
  </si>
  <si>
    <t>ŠÁMALOVÁ, M. – BARTOŠOVÁ, J.Perception of the client’s voice by horses involved in Equine Facilitated Physiotherapy. 2021, p. 78 in Proceedings of the 17th International Congress of the Federation of Horses in Education and Therapy International, 2021. Seoul, South Korea. p. 197..</t>
  </si>
  <si>
    <t>KOUBA, M.Polygamie u sýce rousného (Aegolius funereus) v Krušných horách. 2021, p. 66-69 in Slobodník R, Ed. 2021. Dravce a Sovy, vol. 17, issue 1. Ochrana dravcov na Slovensku, Bratislava, Slovakia. ISSN: 1336 – 6874. .</t>
  </si>
  <si>
    <t>NIČOVÁ, K.Před lockdownem na sever. 2021, p. 19-21 in Moravcsíková Á. Ed. 2021. Zpravodaj České a Slovenské etologické společnosti, vol. 34. Česká a Slovenská etologická společnost, Praha, Česká republika, 25 p..</t>
  </si>
  <si>
    <t>MORAVCSÍKOVÁ, Á. – **ŠÁROVÁ, R.Role sociálního prostředí v životě telat - 1. díl. 2021, p. 58-60 in Selská Revue, 2021, vol. 2021, issue 4. .</t>
  </si>
  <si>
    <t>MORAVCSÍKOVÁ, Á. – **ŠÁROVÁ, R.Role sociálního prostředí v životě telat - 2. díl. 2021, p. 27-29 in Selská revue. 2021 (5). ISSN 2533-3607..</t>
  </si>
  <si>
    <t>SOUČKOVÁ, M. – CHALOUPKOVÁ, H. – JURČOVÁ, L.Rozdíly v grimase králíka domácího během terapeutické jednotky v závislosti na prostředí s možností úkrytu a bez něj. 2021, p. 50 in Rádlová S, Ed. 2021. Sborník 48. konference České a Slovenské etologické společnosti. 1st ed, ČSEtS, Praha, Česká republika. ISBN: 978-80-213-3148-8. 63 p..</t>
  </si>
  <si>
    <t>NIČOVÁ, K. – **YNGVESSON, J. – **RORVANG, M.The efect of age and pregnancy on olfactory interest in horses. 2021, in Randle H, Waran N, Williams J, Bradshaw E, Eds. 2021. Proceedings of the 17th International Equitation Science Conference, 1st edition. Charles Sturt University, Wagga Wagga, Australia. ISBN 978-1-86-467400-2. p. 42 of 111..</t>
  </si>
  <si>
    <t>ŠEBKOVÁ, N.Učební texty pro dvoudenní vzdělávací seminář VS ze dne 16. a 17.11.2021. 2021, Skripa pro VS seminář, 16. a 17. listopadu 2021, vydáno samonákladem, bez ISBN..</t>
  </si>
  <si>
    <t>učební text</t>
  </si>
  <si>
    <t>MORAVCSÍKOVÁ, Á. – **BUČKOVÁ, K. – **ŠÁROVÁ, R. – ŠPINKA, M.Vliv párového versus individuálního ustájení na chování telat po odrohování. 2021, p. 44 in Rádlová S, Ed. 2021. Sborník 48. konference České a Slovenské etologické společnosti. 1st ed, ČSEtS, Praha, Česká republika. ISBN: 978-80-213-3148-8. 63 p..</t>
  </si>
  <si>
    <t>MORAVCSÍKOVÁ, Á. – **ŠÁROVÁ, R. – **STANĚK, S.Vliv subklinické mastitidy na chování krav. 2021, p. 48-52 in Náš Chov, 2021. Vol. 2021, issue 6. .</t>
  </si>
  <si>
    <t>BARTOŠ, L.Vraždění neviňátek - aneb sociobiologický pohled na selhávání reprodukce u koní a psů. 2021, p. 9 in Rádlová S, Ed. 2021. Sborník 48. konference České a Slovenské etologické společnosti. 1st ed, ČSEtS, Praha, Česká republika. ISBN: 978-80-213-3148-8. 63 p..</t>
  </si>
  <si>
    <t>**HEPNAR, J. – MACHOVÁ, K. – SVOBODOVÁ, I. – HRADEC, M. – CHALOUPKOVÁ, H.Záchranářská kynologie ve světě. 2021, Příručka k projektu Pátrač. Vydavatel: Česká zemědělská univerzita v Praze. 1. vydání. Praha 2021. 37 s. ISBN 978-80-213-3056-6.</t>
  </si>
  <si>
    <t>MORAVCSÍKOVÁ, Á. – **ŠÁROVÁ, R. – VALNÍČKOVÁ, B. – **PEŠKOVÁ, L. – **STANĚK, S.Změna chování a příjmu krmiva jako signál blížícího se onemocnění u telat dojeného skotu . 2021, p. 56-58 in Náš Chov. vol. 2021, is. 4..</t>
  </si>
  <si>
    <t>MACHOVÁ, K. – **ŠTRUNCOVÁ, P. – CALTA, J. – VOSTRÝ, L.Bialowieza population of European bison more than a hundred years after extinction in the wild - genealogical analysis. 2021, Book of abstracts of International symposium Animal Science Days 2021, Hungary, 13. - 7. 9. 2021, s. 8.</t>
  </si>
  <si>
    <t>**RAGUZ, N. – **KORABI, N. – **LUKIC, B. – **DRZAIC, I. – VOSTRÝ, L. – **CURIK, I. – **CUBRIC-CURIK, V.Genetic diversity and selection signatures of Croatian Arabian horse. 2021, Book of abstracts of International symposium Animal Science Days 2021, Hungary, 13. - 7. 9. 2021, s. 14.</t>
  </si>
  <si>
    <t>**SHIHABI, M. – **LUKIC, B. – **DRŽAIĆ, I. – **FERENČAKOVIĆ, M. – **BRAJKOVIĆ, V. – VOSTRÝ, L. – **CUBRIC-CURIK, V. – **CURIK, I.Identification of selection signatures on the X chromosome in East Adriatic sheep. 2021, ISAG 2021 Virtual conference international Society for animal genetics, 26 July - 30 July, s. 6.</t>
  </si>
  <si>
    <t>**SHIHABI, M. – **LUKIC, B. – **DRZAIC, I. – **FERENČAKOVIĆ, M. – **BRAJKOVIC, V. – VOSTRÝ, L. – **CUBRIC-CURIK, V. – **MIKULEC, N. – **CURIK, I.Identification of selection signatures on X chromosome in east Adriatic sheep metapopulation. 2021, Book of abstracts of International symposium Animal Science Days 2021, Hungary, 13. - 7. 9. 2021, s. 58.</t>
  </si>
  <si>
    <t>TICHÝ, L. – **NOVÁK, K. – **KYSELOVÁ, J. – CALTA, J. – MACHOVÁ, K. – VOSTRÝ, L.Polymorphism of genes in the toll-like receptor signaling pathway. 2021, Book of abstracts of International symposium Animal Science Days 2021, Hungary, 13. - 7. 9. 2021, s. 9.</t>
  </si>
  <si>
    <t>CALTA, J. – ZADINOVÁ, K. – MACHOVÁ, K. – TICHÝ, L. – ČÍTEK, J. – STUPKA, R. – VOSTRÝ, L.Possible interaction between the MC4R Asp298Asn polymorphism and feeding level in pigs. 2021, Animal science days 2021, Hungary, 13. - 7. 9. 2021.</t>
  </si>
  <si>
    <t>KUREČKA, M. – KULMA, M. – PETŘÍČKOVÁ, D. – BUREŠOVÁ, B. – PAZNOCHT, L. – KOUŘIMSKÁ, L. – KOTÍKOVÁ, Z.Carrot supplement enhanced the levels of lipophilic vitamins in Jamaican field crickets - preliminary results. 2021, Book of Abstracts of the INSECTA 2021 International Conference, Magdeburg, 8-9th September 2021, p. 75. ISSN 0947-7314.</t>
  </si>
  <si>
    <t>KCh, KMVD, KZR</t>
  </si>
  <si>
    <t>KUREČKA, M. – KULMA, M. – PETŘÍČKOVÁ, D. – BUREŠOVÁ, B. – PAZNOCHT, L. – KOUŘIMSKÁ, L. – KOTÍKOVÁ, Z.Vliv přídavku mrkve do krmné dávky hmyzu na jeho nutriční hodnotu a obsah vybraných lipofilních vitaminů. 2021, Sborník příspěvků, On-line symposium o nových směrech výroby a hodnocení potravin CzechFoodChem 2021, 24.-26. 5. 2021, s. 152-153, ISBN 978-80-7592-102-4.</t>
  </si>
  <si>
    <t>VALENTA, J.Drůbeží maso a aktuální problémy v kvalitě prsou rychle rostoucích kuřat. 2021, Potravinářská revue (Odborný časopis pro výživu, výrobu potravin a obchod), ročník (svazek periodika) 18, číslo 1/2021, počet stran 5, strany 19-23, ISSN 1801-9102?</t>
  </si>
  <si>
    <r>
      <t xml:space="preserve">BAHELKA, I. – **BUČKO, O. – STUPKA, R. – ŠPRYSL, M. – ČÍTEK, J. Effects of Creatine Monohydrate Diet on Muscle Metabolism, Quality, Sensory and Oxidative Stability of Pork in Female, Entire and Castrated Male Pigs. </t>
    </r>
    <r>
      <rPr>
        <i/>
        <sz val="11"/>
        <rFont val="Calibri"/>
        <family val="2"/>
        <charset val="238"/>
        <scheme val="minor"/>
      </rPr>
      <t xml:space="preserve">Journal of Agricultural Science and Technology, </t>
    </r>
    <r>
      <rPr>
        <sz val="11"/>
        <rFont val="Calibri"/>
        <family val="2"/>
        <charset val="238"/>
        <scheme val="minor"/>
      </rPr>
      <t>2020, roč. 10, č. 2, s. 78-85. ISSN: 1680-7073.</t>
    </r>
  </si>
  <si>
    <t>KOUŘIMSKÁ, L. – POKHREL, K. – **FLORIÁNOVÁ, J. – BOŽIK, M. – **HORČIČKA, P.Fat content and fatty acid profiles of recently registered varieties of naked and hulled oats with and without husks. 2021, Sborník příspěvků, On-line symposium o nových směrech výroby a hodnocení potravin CzechFoodChem 2021, 24.-26. 5. 2021, s. 46-51, ISBN 978-80-7592-102-4.</t>
  </si>
  <si>
    <t>RYSOVÁ, L. – LEGAROVÁ, V. – **HANUŠ, O. – **NĚMEČKOVÁ, I.Výroční průběžná zpráva projektu NAZV QK 1920222. 2021, Nové spolehlivé metody detekce falšování kozího a ovčího mléka a mléčných výrobků - QK1920222, výroční zpráva. Projekt výzkumu a vývoje řešený v programu VaV pro Ministerstvo zemědělství II je realizovaný v letech 2019 - 2021, 12 str..</t>
  </si>
  <si>
    <t>průběžná zpráva k projektu NAZV</t>
  </si>
  <si>
    <t>**HANUŠ, O. – LEGAROVÁ, V. – RYSOVÁ, L. – **NEJESCHLEBOVÁ, H.Vzdělávací Workshop pro pracovníky Chovatelského družstva Impuls a Společnosti pro kontrolu užitkovosti. 2021, .</t>
  </si>
  <si>
    <t>workshop</t>
  </si>
  <si>
    <t>MAŇOUROVÁ, A. – TAUCHEN, J.Zapomenuté africké dřeviny – olejodárné rostliny s potenciálem nejen pro Zambii. 2021, Nová Botanika, ročník 4, 2021/2.</t>
  </si>
  <si>
    <t>LEGAROVÁ, V. – JEHLIČKA, T.Patentová přihláška "Mléčný výrobek se sladinou" PV 2020-707. 2020, .</t>
  </si>
  <si>
    <t>patentová přihláška</t>
  </si>
  <si>
    <t>MODRÁČKOVÁ, N. – VLKOVÁ, E. – TEJNECKÝ, V. – SCHWAB, C. – NEUŽIL BUNEŠOVÁ, V.Bifidobacterium ß-Glucosidase Activity and Fermentation of Dietary Plant Glucosides Is Species and Strain Specific. 2021, Sborník přednášek 15. sympozia Společnosti pro probiotika a prebiotika, Cena SPP pro mladého vědce za rok 2020, Praha 30.11.2021, s. 4, ISBN 978-80-213-3150-1.</t>
  </si>
  <si>
    <t>TEJNECKÝ, V. – JOHANIS, H. – DRÁBEK, O. – **JIRÁČKOVÁ, M. – **HEŘMÁNKOVÁ, Š. – MAREČKOVÁ, M. – **KOPECKÝ, J. – **HORÁK, J. – **VANÍČEK, J. – **VLČEK, L. – **ŠEFRNA, L. – **BOBEK, P. - **DEJMAL, M. – **SZABÓ, P. – **BREJCHA, R. – **HOUŠKA, J.Biochar uložený po staletí milířiště a jejich vliv na půdní prostředí. 2021, In: Cheochémia 2021, Zborník vedeckých príspevkov z konferencie, Senec, 1.12.-3.12.2021, ISBN: 978-80-8174-059-6, s. 118-121.</t>
  </si>
  <si>
    <t>SKŘIVANOVÁ, E. – LALOUČKOVÁ, K. – JOCH, M.Fosfor ve výživě hospodářských zvířat a jeho využitelnost. 2021, Sborník z 27. mezinárodní konference RACIONÁLNÍ POUŽITÍ HNOJIV zaměřené na problematiku výživy a hnojení fosforem. Praha 2.12.2021, s. 31-37.ISBN 978-80-213-3147-1..</t>
  </si>
  <si>
    <t>KOUŘIMSKÁ, L.Hmyz jako nová perspektivní potravina a krmivo. 2021, Sborník příspěvků, On-line symposium o nových směrech výroby a hodnocení potravin CzechFoodChem 2021, 24.-26. 5. 2021, s. 26-29, ISBN 978-80-7592-102-4.</t>
  </si>
  <si>
    <t>**HAJŠLOVÁ, J. – **ŠEBELOVÁ, K. – KOUŘIMSKÁ, L. – KULMA, M.Hodnocení autenticity a bezpečnosti jedlého hmyzu: současné výzkumné výzvy. 2021, Sborník příspěvků, On-line symposium o nových směrech výroby a hodnocení potravin CzechFoodChem 2021, 24.-26. 5. 2021, s. 29-30, ISBN 978-80-7592-102-4.</t>
  </si>
  <si>
    <t>VLKOVÁ, E. – **PODUŠKOVÁ, B. – **VYTLAČILOVÁ, L. – MODRÁČKOVÁ, N. – ŠUBRTOVÁ SALMONOVÁ, H. – KODEŠOVÁ, T. – HORVÁTHOVÁ, K. – MUSILOVÁ, Š. – NEUŽIL BUNEŠOVÁ, V.Hodnocení probiotických výrobků Společností pro probiotika a prebiotika. 2021, Sborník přednášek 15. sympozia Společnosti pro probiotika a prebiotika, Praha 30.11.2021, s. 9, ISBN 978-80-213-3150-1.</t>
  </si>
  <si>
    <t>MALÁ, L. – LALOUČKOVÁ, K. – SKŘIVANOVÁ, E.In vitro antibacterial combinatory effect of gentamicin and zinc pyrithione . 2021, Sborník příspěvků - NutriNET 2021, Košice 09.09.2021, s. 42-53, ISBN 978-80-8077-713-5..</t>
  </si>
  <si>
    <t>MALÁ, L. – LALOUČKOVÁ, K. – SKŘIVANOVÁ, E.In vitro anti-stafylokokový účinek kombinace gentamicinu a pyrithion zinku. 2021, Sborník příspěvků - XXIII. Konference mladých vědeckých pracovníků s mezinárodní účastí, Brno 14.06.2021, s. 28-31, ISBN 978-80-7305-851-7..</t>
  </si>
  <si>
    <t>VADROŇOVÁ, M. – JOCH, M. – JOCHOVÁ, K. – **VÝBORNÁ, A. – HOMOLKA, P.Influence of Fatty Acids on In Vitro Rumen Fermentation. 2021, NutriNET 2021, Košice 9.9.2021, s. 127, ISBN 978-80-8077-713-5.</t>
  </si>
  <si>
    <t>ŠKVOROVÁ, P. – KOUŘIMSKÁ, L. – KULMA, M. – KUREČKA, M.Influence of feed on nutritional quality Gryllus assimilis. 2021, Book of Abstracts of the INSECTA 2021 International Conference, Magdeburg, 8-9th September 2021, p. 77. ISSN 0947-7314.</t>
  </si>
  <si>
    <t>KOUŘIMSKÁ, L.Insects as suitable alternative for food and feed source. 2021, Book of Abstracts of the XXI EuroFoodChem Congress, 22-24 November 2021, p. 3. ISBN 978-989-8124-34-0..</t>
  </si>
  <si>
    <t>SKŘIVANOVÁ, E. – LALOUČKOVÁ, K. – MALÁ, L.Kombinace gentamicinu a pyrithion zinku a její účinek na bakterie rodů Streptococcus a Staphylococcus. 2021, Sborník z konference - Aktuální poznatky ve výživě a zdraví zvířat a bezpečnosti produktů 2021, Praha Uhříněves 14.09.2021, s. 18-23, ISBN 978-80-7403-254-7..</t>
  </si>
  <si>
    <t>KOUŘIMSKÁ, L.METROFOOD jako infrastruktura v oblasti potravinářských věd  a výživy v EU a ČR. 2021, Sborník příspěvků, On-line symposium o nových směrech výroby a hodnocení potravin CzechFoodChem 2021, 24.-26. 5. 2021, s. 24-25, ISBN 978-80-7592-102-4.</t>
  </si>
  <si>
    <t>VLKOVÁ, E.Probiotika a prebiotika ve výživě člověka. 2021, Sborník konference Symposium o nových směrech výroby a hodnocení potravin CzechFoodChem, 24.-26.5.2021, s. 16, ISBN 978-80-7592-102-4, ISSN 1802-1433.</t>
  </si>
  <si>
    <t>KOUŘIMSKÁ, L. – SABOLOVÁ, M. – KULMA, M.Purines in edible insects and their suitability for people suffering gout. 2021, Book of Abstracts of the INSECTA 2021 International Conference, Magdeburg, 8-9th September 2021, p. 45. ISSN 0947-7314.</t>
  </si>
  <si>
    <t>MODRÁČKOVÁ, N. – VLKOVÁ, E. – NEUŽIL BUNEŠOVÁ, V. – ŠUBRTOVÁ SALMONOVÁ, H.Strain Collection of Microorganisms of the Department of Microbiology, Nutrition and Dietetics. 2021, Processing of the strain collection of microorganisms and its including in the research projects was supported by METROFOOD-CZ research infrastructure project [MEYS Grant No: LM2018100], including access to its facilities..</t>
  </si>
  <si>
    <t>sbírka mikroorganismů</t>
  </si>
  <si>
    <t>ŠKVOROVÁ, P. – KOUŘIMSKÁ, L. – **ŠEVČÍK, R.Technologické zpracování jedlého hmyzu. 2021, Bezpečnosť a kvalita potravín - zborník vedeckých prác, XVIII. vedecká konferencia s medzinárodnou účasťou „Bezpečnosť a kontrola potravín“, Piešťany 22-24. 9. 2021, p. 134-138. ISBN 978-80-552-2353-7.</t>
  </si>
  <si>
    <t>ŠKVOROVÁ, P. – KOUŘIMSKÁ, L. – KULMA, M.Vliv krmiva na nutriční parametry jedlého hmyzu. 2021, Sborník příspěvků, On-line symposium o nových směrech výroby a hodnocení potravin CzechFoodChem 2021, 24.-26.5.2021, s. 153-155, ISBN 978-80-7592-102-4, ISSN 1802-1433.</t>
  </si>
  <si>
    <t>KODEŠOVÁ, T. – ŠUBRTOVÁ SALMONOVÁ, H. – VLKOVÁ, E.Výskyt Listeria monocytogenes v potravinách a jejich identifikace. 2021, Sborník příspěvků On-line symposium o nových směrech výroby a hodnocení? potravin,CzechFoodChem 2021, Praha, 24.-26.5.2021. s. 80, ISBN 978-80-7592-102-4.</t>
  </si>
  <si>
    <t>TICHÁ, D.Výživa koní historicky a dnes. 2021, Měsíčník Koně&amp;Lidé 12/2021, s. 20-23, ISSN: 2694-9741..</t>
  </si>
  <si>
    <r>
      <t xml:space="preserve">RŮŽEK, L. – **ČUDA, S. – **RYPAR, M. – **KLAPAL, I. – **TINTĚROVÁ, T. Přípravek SYNERGIN E-VITAL, aplikace u chmele v roce 2020. </t>
    </r>
    <r>
      <rPr>
        <i/>
        <sz val="11"/>
        <rFont val="Calibri"/>
        <family val="2"/>
        <charset val="238"/>
        <scheme val="minor"/>
      </rPr>
      <t xml:space="preserve">CHEMICAL ENGINEERING JOURNAL, </t>
    </r>
    <r>
      <rPr>
        <sz val="11"/>
        <rFont val="Calibri"/>
        <family val="2"/>
        <charset val="238"/>
        <scheme val="minor"/>
      </rPr>
      <t>2021, roč. 5, č. , s. 64-65. ISSN: 1385-8947.</t>
    </r>
  </si>
  <si>
    <t>SABOLOVÁ, M. – **BAŠOVÁ, A. Is the nutrition of the Czech badminton representatives adequate?. 2020, The Book of Abstracts of the 5th International Conference on Metrology in Food and Nutrition „IMEKOFOODS 5“, Prague 16-18th September 2020, p. 94. ISBN 978-80-213-3036-8..</t>
  </si>
  <si>
    <r>
      <t xml:space="preserve">MUSILOVÁ, Š. Zázračná složka mléka. </t>
    </r>
    <r>
      <rPr>
        <i/>
        <sz val="11"/>
        <rFont val="Calibri"/>
        <family val="2"/>
        <charset val="238"/>
        <scheme val="minor"/>
      </rPr>
      <t xml:space="preserve">Vesmír, </t>
    </r>
    <r>
      <rPr>
        <sz val="11"/>
        <rFont val="Calibri"/>
        <family val="2"/>
        <charset val="238"/>
        <scheme val="minor"/>
      </rPr>
      <t>2019, roč. 98, č. 1, s. 42-43. ISSN: 0042-4544.</t>
    </r>
  </si>
  <si>
    <r>
      <t>**KMENT, P. – **VRBÍČEK, R. – RAŠKA, J. Nezara viridula (Linnaeus, 1758) (Hemiptera: Heteroptera: Pentatomidae): confirmed occurrence in the Czech Republic.Heteroptera Poloniae - Acta Faunistica</t>
    </r>
    <r>
      <rPr>
        <i/>
        <sz val="11"/>
        <rFont val="Calibri"/>
        <family val="2"/>
        <charset val="238"/>
        <scheme val="minor"/>
      </rPr>
      <t xml:space="preserve">, </t>
    </r>
    <r>
      <rPr>
        <sz val="11"/>
        <rFont val="Calibri"/>
        <family val="2"/>
        <charset val="238"/>
        <scheme val="minor"/>
      </rPr>
      <t>2021, roč. 15, č. , s. 27-28. ISSN: N.</t>
    </r>
  </si>
  <si>
    <t>HOVORKA, T. – **KOCOUREK, F. – **STARÁ, J. Citlivost populací mšice broskvoňové vůči vybraným inskticidům. Úroda. 2021.</t>
  </si>
  <si>
    <t>**DOUDA, O. – MAŇASOVÁ, M. – ZOUHAR, M. – **NOVOTNÝ, D. – **CHOCHOLA, J. – **FRIDRICH, P.Háďátko řepné - biologie a možnosti ochrany. 2021, Článek v odborném periodiku, časopis Agromanuál, 16/6, 48-49..</t>
  </si>
  <si>
    <t>KAZDA, J.Karate do polí i na zahrádku. 2021, Syninfo,?(4-5),24-26.</t>
  </si>
  <si>
    <t>ZUSKOVÁ, E. – KAZDA, J. – KONRADYOVÁ, V. – **LINHARTOVÁ, Š. – **ŠEVČÍKOVÁ, V. – **SPÁČIL, D. – **ZEHNÁLEK, P. – **BARANYK, P.Odrůdy řepky s genem rezistence R54 proti viru žloutenky vodnice. 2021, Úroda, 69(5), 40-44.</t>
  </si>
  <si>
    <t>KAZDA, J.Ochrana máku v jarním období 2021. 2021, Úroda,69(5),87-88.</t>
  </si>
  <si>
    <t>KAZDA, J.Ochrana ozimé řepky proti škodlivým organismům v roce 2021. 2021, Agrotip,?(11-12),32-34.</t>
  </si>
  <si>
    <t>KAZDA, J.Ochrana proti krytonosci řepkovému a čtyřzubému na jaře 2021. 2021, Květy olejnin,26(3),2-5.</t>
  </si>
  <si>
    <t>KAZDA, J.Ochrana proti škůdcům obilnin v jarním období roku 2021. 2021, Úroda,69(5),84-86..</t>
  </si>
  <si>
    <t>KAZDA, J.Ochrana proti škůdcům řepky v jarním období. 2021, Agromanuál,16(3),69-71 .</t>
  </si>
  <si>
    <t>KAZDA, J. – STEJSKALOVÁ, M.Ochrana proti škůdcům slunečnice. 2021, Agromanuál,16(5),70-73.</t>
  </si>
  <si>
    <t>KAZDA, J.Ochrana proti škůdcům slunečnice v roce 2021. 2021, Úroda,69(6),52-54.</t>
  </si>
  <si>
    <t>KAZDA, J.Ochrana řepky proti houbovým chorobám (polní maloparcelkové pokusy). 2021, Sborník pěstování olejnin v sezóně 2020/21.38. vyhodnocovací sborník systém výroby řepky.str.142 - 150..</t>
  </si>
  <si>
    <t>KONRADYOVÁ, V. – KAZDA, J. – VOSPĚLOVÁ, J. – **BARANYK, P. – **MIČKA, M. – **ČECH, P.Pokusy s odrůdami řepky s rezistencí k Plasmodiophora brassicae. 2021, Úroda,69(6),76-80.</t>
  </si>
  <si>
    <t>KONRADYOVÁ, V. – KAZDA, J. – VOSPĚLOVÁ, J. – **BARANYK, P. – **MIČKA, M. – **ČECH, P.Poloprovozní polní pokusy s odrůdami řepky rezistentními vůči Plasmodiophora brassicae v sezoně 2019/20. 2021, Agromanuál,16(5),130-132.</t>
  </si>
  <si>
    <t>**BARANYK, P. – KAZDA, J.Porovnání odrůd řepky ozimé pěstovaných ve dvou úrovních agrotechniky na lokalitě Uhříněves 2020/21. 2021, Výsledky pokusů SPZO v sezóně 2020/21 38.vyhodnocovací sborník. str-98 - 103.</t>
  </si>
  <si>
    <t>výsledky pokusů (článek?)</t>
  </si>
  <si>
    <t>KAZDA, J.Pozor na bejlomorku kapustovou. 2021, Květy olejnin,26(6),3.</t>
  </si>
  <si>
    <t>abstrakt/článek</t>
  </si>
  <si>
    <t>BOKŠOVÁ, A. – **PROVAZNÍK, B. – KAZDA, J.Repelence přípravků na ochranu rostlin pro včely. 2021, Úroda,69(5),75-78?</t>
  </si>
  <si>
    <t>KAZDA, J.Škůdci řepky na počátku podzimu. 2021, Květy olejnin,26(10),2-4.</t>
  </si>
  <si>
    <t>KAZDA, J. – **VANCOVÁ, V.Účinnost biologických přípravků v ochraně česneku. 2021, Zahradnictví,20(9),37-41.</t>
  </si>
  <si>
    <t>KAZDA, J. – STEJSKALOVÁ, M.Účinnost ochrany proti blýskáčku řepkovému . 2021, Květy olejnin,26(5),6.</t>
  </si>
  <si>
    <t>HOVORKA, T.Užitečné organismy v ochraně proti škůdcům řepky. Úroda. 2021</t>
  </si>
  <si>
    <t>ZUSKOVÁ, E. – **RÁSOCHOVÁ, A. – KONRADYOVÁ, V. – MAŇASOVÁ, M. – KAZDA, J.Verticillium longisporum na řepce ozimé - Účinnost biologických preparátů v řízených podmínkách. 2021, Článek v odborném periodiku, časopis Agromanuál, 16/9-10, 34-35..</t>
  </si>
  <si>
    <t>KAZDA, J.Výsledky maloparcelkových insekticidních pokusů v ozimé řepce v jarním období roku 2021. 2021, Výsledky pokusů SPZO v sezóně 2020/21 38.vyhodnocovací sborník. str.89 - 97. SPZO Praha 2021.</t>
  </si>
  <si>
    <t>výsledek pokusu - článek</t>
  </si>
  <si>
    <t>KAZDA, J.Využití pyretroidů při ochraně proti škůdcům polních plodin. 2021, Agrotip,16(9-10),12-14.</t>
  </si>
  <si>
    <t>HOVORKA T. Potenciální pomocník v boji proti dřepříkovi olejkovému. 2021, Úroda 69 (10), 39-41.</t>
  </si>
  <si>
    <t>JOHN, K. – **AYITO, E. – KEBONYE, N. – PENÍŽEK, V.Application of predictive mapping on modelling of soil particle size distribution: A case study of the tropical rainforest region of southeastern Nigeria. 2021, In: European Confederation of Soil Science Societes (2021): Eurosoil 2021, Abstracts. Geneva - August 23-27, ISBN 978-2-88966-996-7, s. 105-107..</t>
  </si>
  <si>
    <t>BINEY, J. – BORŮVKA, L.Can field soil spectra in the vis-NIR range provide a reliable prediction of soil organic carbon? A comparison with laboratory spectra based on wet and dry soil samples. 2021, In: European Confederation of Soil Science Societes, 2021: EUROSOIL 2021, Abstracts. Geneva - August 23-27, 2021, ISBN: 978-2-88966-999-8, s.329-330.</t>
  </si>
  <si>
    <t>BORŮVKA, L. – VAŠÁT, R. – OPPONG SARKODIE, V. – **ŠRÁMEK, V. – **FADRHONSOVÁ, V. – **NEUDERTOVÁ HELLEBRANDOVÁ, K. – VACEK, O. – NĚMEČEK, K. – PENÍŽEK, V. – **SÁŇKA, M.Digital mapping of forest soil organic carbon distribution in contrasting types of landscape. 2021, In: European Confederation of Soil Science Societes (2021): EUROSOIL 2021, Abstracts. Geneva, August 23-27, 2021, ISBN: 978-2-88966-997-4, s. 197-198.</t>
  </si>
  <si>
    <t>GHOLIZADEH, A. – **SABERIOON, M. – **BEN-DOR, E. – **VISCARRA ROSSEL, R. – BORŮVKA, L.Forest soil contamination determination based on national spectral data and machine learning. 2021, In: European Confederation of Soil Science Societies, 2021: EUROSOIL 2021, Abstracts. Geneva, August 23-27, 2021. ISBN: 978-2-88971-001-0, s. 212-213..</t>
  </si>
  <si>
    <t>KODEŠOVÁ, R.Mohou léčiva a další mikropolutanty kontaminovat zemědělské produkty?. 2021, Odpadové fórum, ročník 22, číslo 7-8, s. 36-37.</t>
  </si>
  <si>
    <t>**ŽÍŽALA, D. – ZÁDOROVÁ, T. – **MINAŘÍK, R. – PENÍŽEK, V.Nové půdní mapy. 2021, Úroda, 2021(10): 68–69..</t>
  </si>
  <si>
    <t>**ANDRENELLI, M. – **ARROUAYS, D. – **AUST, G. – **BAKACSI, Z. – **BATJES, N. – **BISPO, A. – BORŮVKA, L. – **BRUS, D. – **BULENS, J. – **CALZOLARI, C. – **DE NATALE, F. – **DI BENE, C. – **DONOVAN, L. – **VAN EGMOND, F. – **FANTAPPIE, M. – **FARKAS-IVÁNYI, K. – **GARDIN, L. – **KEMPEN, B. – **KNOTTERS, M. – **L´ABATE, G. – **LATTELAIS, C. – **LE BAS, C. – **LEITGEB, E. – **MADENOGLU, S. – **MOLNÁR, S. – **MULDER, V. – **MÖLLER, A. – **OORST, K. – **PARISSE, B. – PENÍŽEK, V. – **PICCINI, C. – **POGGIO, L. – **SABY, N. – **SKALSKY, R. – **DE SOUSA, L. – **STENBERG, B. – **TEULING, K. – **UNGARO, F. – VAŠÁT, R. – **VERZANDVOORT, S. – **WALVOORT, D. – **WETTERLIND, J. – **YAHIAOUI, R.Report on harmonized procedures for creation of databases and maps. 2021, Report on the national and EU regulations on agricultural soil data sharing and national monitoring activites, Deliverable 6.1, EJP Soil: Towards climate-smart sustainable management of agricultural soils, edited by: F.M. van Egmond and M. Fantappie, 31.3.2021, 390 p..</t>
  </si>
  <si>
    <t>zpráva z projektu</t>
  </si>
  <si>
    <t>**ARMOLAITIS, K. – **ASSENNATO, F. – **BAKACSI, Z. – **BAUMGARTEN, A. – **BEZAK, P. – **BISPO, A. – **BLOMBACK, K. – **BORCHARD, N. – **BRENNA, S. – **BULENS, J. – **CALOURO, F. – **CASTANHEIRA, N. – **GONCALVES, M. – **CHENU, C. – **CONTI, s. – **DON, A. – **EGMOND, F. – **FANTAPPIE, M. – **FEIZA, V. – **FORSBERG, H. – **FREITAS LEAL, G. – **GARCIA, C. – **GARDIN, L. – **GARLAND, R. – **GERASINA, R. – **HASLMAYR, H. – **HASLMAYR, H. – **HOUSKOVA, B. – **KADZIULIENE, Z. – **KASPARINSKIS, R. – **KOZA, P. – **KYLLMA, K. – **LE BAS, C. – **LEHTONEN, A. – **MADENOGLU, S. – **NURMI, E. – **OKX, J. – **OORST, K. – **O´SULLIVAN, L. – **OZCAN, H. – **PASZTOR, L. – **PAZ, A. – PENÍŽEK, V. – **PERUGINELLI, G. – **PIRKO, B. – **POEPLAU, C. – **RENNES, S. – **RUYSSCHAERT, G. – **SCHNEIDER, F. – **SIEBIELEC, G. – **SKALSKY, R. – **SMRECZAK, B. – **SVENDGÄRD-STOKKE, S. – **SVICEK, M. – **TELLO, M. – **TÓTH, B. – **TULIPAN, M. – **VANDAMME, M. – **VRSCAJ, B. – **WALL, D. – **WAWER, R. – **WETTERLIND, J.Report on the national and EU regulations on agricultural soil data sharing and national monitoring activities. 2021, Deliverable 6.2 of the EJP Soil: Towards climate-smart sustainable management of agricultural soils, edited by: M. Fantapie, G. Peruginelli, S. Conti, S. Renne, F. van Egmond and C. Le Bas, 29.7.2021, 202 p..</t>
  </si>
  <si>
    <t>ENKHTAIVAN, E. – VACEK, O. – VOKURKOVÁ, P. – SPASIC, M. – VAŠÁT, R. – DRÁBEK, O.Short-term changes of soil characteristics on Lítov dumpsite, Czech Republic. 2021, In: Book of Abstracts ICYSCCE 2021 “THE SECOND INTERNATIONAL CONFERENCE OF YOUNG SCIENTISTS ON CLIMATE CHANGE AND ENVIRONMENT IN CENTRAL AND NORTHEAST ASIA”, ISBN: 978-9919-26-007-1,s.116-120.</t>
  </si>
  <si>
    <t>PAVLŮ, L. – KODEŠOVÁ, R.Skutečný vliv různých mulčovacích materiálů na půdní podmínky. 2021, In: Zahradnictví 5/2021,s. 32-34.</t>
  </si>
  <si>
    <t>MIHÁLIKOVÁ, M. – **VRANOVSKÁ, T. – **ESETLILI, M. – MATULA, S. – **KURUCU, Y. – JANKŮ, J.Soil quality index calculated including the evaluated soil ecological units in Central Bohemia region in the Czech Republic. 2021, In: Kizilkaya, R., Gülser, C., Dengiz, O. (Eds.). International Soil Science Symposium on Soil Science and Plant Nutrition. Book of proceedings of 6th International Scientific Meeting. 18-19th December 2021, Samsun, Turkey, online. Federation of Eurasian Soil Science Societies and Erasmus Mundus Joint Master Degree in Soil Science (emiSS) Programme, p. 247-253. ISBN 978-605-63090-6-9..</t>
  </si>
  <si>
    <t>KPOP, KVZ</t>
  </si>
  <si>
    <t>PAVLŮ, L. – **SOBOCKA, J. – BORŮVKA, L. – PENÍŽEK,... V.Stocktaking on soil quality indicators and associated decision support tools, including ICT tools (report). 2021, Deliverable 2.2. of the project EJP SOIL: Towards climate-smart sustainable management of agicultural soils; 28.1.2021, 98p.?</t>
  </si>
  <si>
    <t>FÉR, M. – KODEŠOVÁ, R. – KLEMENT, A. – NIKODEM, A.The impact of treated wastewater and biosolids from the municipal wastewater treatment plant on a CO2 emission from soils. 2021, In: Botyanszká, L., Vítková, J. (eds.). Hydrological Processes in the Soil Plant Atmosphere System. IH SAS, E-Book, Bratislava, ISBN: 978-80-89139-50-7, 83-87. .</t>
  </si>
  <si>
    <t>článek v e-knize</t>
  </si>
  <si>
    <t>NIKODEM, A. – KODEŠOVÁ, R. – KLEMENT, A. – FÉR, M.The impact of various mulch types on the soil hydraulic properties and repellency index. 2021, In: Botyanszká, L., Vítková, J. (eds.). Hydrological Processes in the Soil Plant Atmosphere System. IH SAS, E-Book, Bratislava, ISBN: 978-80-89139-50-7, 88-94. .</t>
  </si>
  <si>
    <t>KODEŠOVÁ, R. – KLEMENT, A. – KROC, M. – **ŠVECOVÁ, H. – FÉR, M. – NIKODEM, A. – **GRABIC, R.The influence of the form (neutral, anionic and cationic) of organic molecules on their uptake by plants. . 2021, In: Botyanszká, L., Vítková, J. (eds.). Hydrological Processes in the Soil Plant Atmosphere System. IH SAS, E-Book, Bratislava, ISBN: 978-80-89139-50-7, 95-100..</t>
  </si>
  <si>
    <t>JANKŮ, J. – **KOSÁNOVÁ, M. – KOZÁK, J. – **HERZA, T.Using soil quality indicators to assess their production and ecological functions . 2021, 2nd International Conference on Agriculture, Food Sciences and Aquaculture, November 22-23, 2021, oral presentation.</t>
  </si>
  <si>
    <t>prezentace na konferenci</t>
  </si>
  <si>
    <t>KLEMENT, A. – FÉR, M. – KODEŠOVÁ, R.Vliv přidání biocharu na vybrané půdní vlastnosti a možnost jejich predikce pomocí VNIR spektrometrie. 2021, In: Botyanszká, L., Vítková, J. (eds.). Hydrological Processes in the Soil Plant Atmosphere System. IH SAS, E-Book, Bratislava, ISBN: 978-80-89139-50-7, 52-58. .</t>
  </si>
  <si>
    <t>TEJNECKÝ, V. – SPASIC, M. – VACEK, O. – VOKURKOVÁ, P. – DRÁBEK, O.Vliv stromového patra na vývoj půd hnědouhelných výsypek v mikroměřítku. 2021, In: Těžba a její dopady na životní prostředí, 23.-24.9.2021, Kutná Hora, ISBN: 978-80-88238-21-8, s. 76-79.</t>
  </si>
  <si>
    <t>**MUNOZ-BAQUERO, M. – **GARCIA-DOMINGUEZ, X. – ROS-SANTAELLA, J. – PINTUS, E. – **GARCIA-PARRAGA, D. – **MARCO-JIMENEZ, F. – **GARCIA-VAZQUEZ, F.Comparison of semen parameters in small-spotted catshark (Scyliorhinus canicula): wild versus aquarium-housed animals. 2021, .</t>
  </si>
  <si>
    <t>PINTUS, E. – ROS-SANTAELLA, J. – CHMELÍKOVÁ, E. – SEDMÍKOVÁ, M.Dopad klimatických změn na reprodukci hospodářských zvířat. 2021, Náš chov, 1/2021, strana 14-15, ISSN 0027-8068.</t>
  </si>
  <si>
    <t>PINTUS, E. – ROS-SANTAELLA, J.; idPublikace = 88397; Název: Laboratory Protocols in Animal Physiology. Part II: Clinical Biochemistry.-- Neexistuje podtyp publikace --</t>
  </si>
  <si>
    <t>skripta - laboratorní protokoly</t>
  </si>
  <si>
    <t>ROS-SANTAELLA, J. – **SJAHRIROVÁ, N. – JOVIČIĆ, M. – PINTUS, E.Rooibos (Aspalathus linearis) extract reduces lipid peroxidation and protects plasma membrane integrity in boar sperm under oxidative stress.. 2021, .</t>
  </si>
  <si>
    <t>**FUENTES ALBERO, M. – **ABRIL-SÁNCHEZ, S. – ROS-SANTAELLA, J. – PINTUS, E. – **LUONGO, C. – **RUIZ-DÍAZ, S. – **BARROS-GARCÍA, C. – **SANCHEZ-CALABUIG, M. – **GARCIA-PARRAGA, D. – **GARCIA-VAZQUEZ, F.Study of sperm subpopulations based on morphometry in bottlenose dolphin (Tursiops truncatus). 2021, .</t>
  </si>
  <si>
    <t>**GARRIDO-BAUTISTA, J. – **SORIA, A. – **TRENZADO, C. – **PEREZ-JIMENEZ, A. – ROS-SANTAELLA, J. – PINTUS, E. – **BERNARDO, N. – **COMAS, M. – **MORENO-RUEDA, G.Variacion entre bosques en el estado oxidativo de pollos de herrerillo comun (Cyanistes caeruleus). 2021, .</t>
  </si>
  <si>
    <t>ROS-SANTAELLA, J. – PINTUS, E. – CHMELÍKOVÁ, E. – SEDMÍKOVÁ, M.Vliv abnormalit spermií na reprodukčni potenciál kanců. 2021, Náš chov, 3/2021, strana 30-31, ISSN 0027-8068.</t>
  </si>
  <si>
    <t>TRUNEH, L. – MATULA, S. – BÁŤKOVÁ, K. An analysis of the responses of different sub-basins with various soil profile in the central rift valley basin in Ethiopia to the impacts of climate change with their water balances, using the SWAT model. localities in the Czech Republic. 2021, In: Kizilkaya, R., Gülser, C., Dengiz, O. (Eds.). International Soil Science Symposium on Soil Science and Plant Nutrition. Book of proceedings of 6th International Scientific Meeting. 18-19th December 2021, Samsun, Turkey, online. Federation of Eurasian Soil Science Societies and Erasmus Mundus Joint Master Degree in Soil Science (emiSS) Programme, p. 120 - 126. ISBN 978-605-63090-6-9..</t>
  </si>
  <si>
    <t>KARA, R. – **DZISSAH, D. – MIHÁLIKOVÁ, M. – ALMAZ, C. – MATULA, S.Compost and commercial biochar applications may have contrary influences on the low-cost FDR moisture sensor measurements of top-soils: A laboratory experiment. 2021, In: Kizilkaya, R., Gülser, C., Dengiz, O. (Eds.). International Soil Science Symposium on Soil Science and Plant Nutrition. Book of proceedings of 6th International Scientific Meeting. 18-19th December 2021, Samsun, Turkey, online. Federation of Eurasian Soil Science Societies and Erasmus Mundus Joint Master Degree in Soil Science (emiSS) Programme, p.184 - 190. ISBN 978-605-63090-6-9..</t>
  </si>
  <si>
    <t>**YILGAN, F. – MIHÁLIKOVÁ, M. – **VOPRAVIL, J. – MATULA, S.Detection of Different Agricultural Crops on the Same Land Parcel with Soil Moisture Analysis by Using Remote Sensing in Part of Central Bohemia Region, Czech Republic. 2021, In: Kizilkaya, R., Gülser, C., Dengiz, O. (Eds.). International Soil Science Symposium on Soil Science and Plant Nutrition. Book of proceedings of 6th International Scientific Meeting. 18-19th December 2021, Samsun, Turkey, online. Federation of Eurasian Soil Science Societies and Erasmus Mundus Joint Master Degree in Soil Science (emiSS) Programme, p. 86-92. ISBN 978-605-63090-6-9..</t>
  </si>
  <si>
    <t>BÁŤKOVÁ, K. – MATULA, S. – MIHÁLIKOVÁ, M. – **HRÚZOVÁ, E. – KARA, R. – ALMAZ, C.Functional evaluation of available up to date pedotransfer functions for estimation of saturated hydraulic conductivity of selected localities in the Czech Republic. 2021, In: Kizilkaya, R., Gülser, C., Dengiz, O. (Eds.). International Soil Science Symposium on Soil Science and Plant Nutrition. Book of proceedings of 6th International Scientific Meeting. 18-19th December 2021, Samsun, Turkey, online. Federation of Eurasian Soil Science Societies and Erasmus Mundus Joint Master Degree in Soil Science (emiSS) Programme, p. 113 - 119. ISBN 978-605-63090-6-9..</t>
  </si>
  <si>
    <t>PUNČOCHÁŘ, P.Hydrologické extrémy - povodně, sucho - a rozdílné pohledy na opatření k omezení jejich následků. 2021, ISSN 1212-2920? Limnologické noviny č. 1 únor 2021?</t>
  </si>
  <si>
    <t>**PAZARLAR, S. – **BOR, M. – **ÇETINKAYA, N. – KARA, R.; idPublikace = 85620; Název: N-açil-homoserin laktonlar (AHLs): Hiyarda (Cucumis sativus L.) bitki savunmasini güçlendiren ve bitki gelişimini düzenleyen efektör moleküller-- Neexistuje podtyp publikace --</t>
  </si>
  <si>
    <t>PUNČOCHÁŘ, P.O využívání disponibilních vodních zdrojů v České republice. 2021, Vodohospodářský bulletin 2020?</t>
  </si>
  <si>
    <t>PUNČOCHÁŘ, P.Světový den vody 2021 ve stínu pandemie covid-19. 2021, SOWAK časopis oboru vodovodů a kanalizací?</t>
  </si>
  <si>
    <t>**ADIGÜZEL, P. – KARA, R. – **OKUR, B. – **YAGMUR, B.; idPublikace = 89079; Název: Toprak tuzlulugu ve biyokömür uygulamalari-- Neexistuje podtyp publikace --</t>
  </si>
  <si>
    <t>VANĚK, J. – JEBAVÝ, M. – SÝKORA, J. – HALAMOVÁ, J. – MATISKA, P. – MIOVSKÁ, L. – **BUTTRY, I. – **DANDA, V. – **FOUS, O. – GRULICH, J. – **HOLASOVÁ, L. – ROITH, M. – SOPOUCH, D. – VAVŘÍK, I.Katalog studentských ateliérových prací 2019/2020. 2021, Česká zemědělská univerzita v Praze, Fakulta agrobiologie, potravinových a přírodních zdrojů, Katedra zahradní a krajinné architektury, Praha, s. 121. ISBN 978-80-213-3081-8..</t>
  </si>
  <si>
    <t>KZ, KZKA</t>
  </si>
  <si>
    <t>katalog studentský prací (není afiliace - pouze logo ČZU na katalogu)</t>
  </si>
  <si>
    <t>JAYALATH ABEYAWARDANA MUDIYANSELAGE, O. – KOUDELA, M. – VIEHMANNOVÁ, I.Mass use of Fusarium resistance linked markers in resistant breeding of head cabbage (Brassica oleraceae var. capitate). 2021, CASEE CONFERENCE?</t>
  </si>
  <si>
    <t>JEBAVÝ, M.Krajinářská architektura - úkoly oboru na začátku 21. století. 2021, Přednáška v Muzeu umění a designu Benešov 4. 2. 2021 - přístupná na youtube..</t>
  </si>
  <si>
    <t>veřejná přednáška</t>
  </si>
  <si>
    <t>JEBAVÝ, M.Krajinářská architektura na ČZU v Praze. 2021, Bulletin ČKA – Krajinářská architektura, ČKA, roč. 2021, č. 1, s. 59-60..</t>
  </si>
  <si>
    <t>MIOVSKÁ, L.Pěší prostupnost v krajinářské architektuře . 2021, Pěšky městem, konference Pěšky městem 21.-22.10.2021, CAMP Praha, s. 131-135. ISBN: 978-80-11-00447-7.</t>
  </si>
  <si>
    <t>MIOVSKÁ, L.Zátiší Lysolaje: Zeleň ve vilové čtvrti - od veřejných prostor k návrhům pro rodinné domy. 2021, Online přednáška 27. 4. 2021 - přístupná na facebooku..</t>
  </si>
  <si>
    <t xml:space="preserve"> online prezentace</t>
  </si>
  <si>
    <t>SÝKORA, J.Zemědělská krajina v územním plánu. 2021, Česká zemědělská univerzita v Praze, Fakulta argobiologie, potravinových a přírodních zdrojů, Praha, s. 86. ISBN: 978-80-213-3156-3.</t>
  </si>
  <si>
    <t>?</t>
  </si>
  <si>
    <t>AUGUSTIN, M.Znáte naše obecní symboly? . 2021, Temelínský hlásič, roč. 2021, č. 12, s. 1-3..</t>
  </si>
  <si>
    <t>BARÁK, V. – JAHELKOVÁ, V. – SIMON, O. – BÍLÝ, M. – DOUDA, K.Effects of episodic point-source pollution on survival of caged juvenile Margaritifera margaritifera. 2021, In: Douda, K., Escobar-Calderón, F. &amp; Vodáková, B. (Eds.): 9th European Congress of Malacological Societies (Book of Abstracts). Prague, Czech Republic, 5th-9th of September 2021, p. 139 (poster).</t>
  </si>
  <si>
    <t>**HRŮZOVÁ, L. – **ZEMAN, Š. – **AMBROŽOVÁ, L. – VRABEC, V. – **TRÁVNÍČEK, D. – **SOMMER, D.Entomologické exkurze pro širokou veřejnost 2021. 2021, KLAPALEKIANA, 57(3-4): 401-406. ISSN 1210-6100.</t>
  </si>
  <si>
    <t>KULJANISHVILI, T. – **EPITASHVILI, G. – **JAPOSHVILI, B. – PATOKA, J. – KALOUS, L.Finding of nile tilapia Oreochromis niloticus (Cichliformes: Cichlidae) in Georgia, the South Caucasus. 2021, IOP Conference Series: Earth and Environmental Science, Volume 744, International Symposium on Aquatic Sciences and Resources Management 16-17 November 2020, Bogor, West Java, Indonesia?</t>
  </si>
  <si>
    <t>VRABEC, V.Na výlet do gruzínské Svanetie. 2021, Hornické listy 2021, str. 28-31.</t>
  </si>
  <si>
    <t>VRABEC, V. – KUREČKA, M. – **NOVÁK, V.Nová pozorování a nálezy brouků čeledi Meloidae na Kolínsku. 2020, PRÁCE MUZEA V KOLÍNĚ? řada přírodovědná 14 (2020): 119–130.</t>
  </si>
  <si>
    <t>VRABEC, V. – **SPĚVÁČKOVÁ, M.Výskyt želvy nádherné (Trachemys scripta elegans) v NPR Voděradské bučiny na Kolínsku. 2020, PRÁCE MUZEA V KOLÍNĚ? řada přírodovědná 14 (2020): 131–132.</t>
  </si>
  <si>
    <t>Tab. 11 Rozdělení publikovaných článků (počet) podle zařazení časopisů do kvartilů a prvního decilu dle AIS WoS v letech 2018-2021</t>
  </si>
  <si>
    <t>Q1 (bez D1)</t>
  </si>
  <si>
    <t>Q1 (včetně D1)</t>
  </si>
  <si>
    <t>Landscape Architecture</t>
  </si>
  <si>
    <t>Tab. 7  Počty studentů/tek a absolventů/tek doktorských programů/oborů (počty studentů k 31. 10. 2023, počty absolventů za celý rok)</t>
  </si>
  <si>
    <t>Tab. 8  Počty přijímaných studentek a studentů v DSP na FAPPZ v letech 2017-2023</t>
  </si>
  <si>
    <t>Tab. 9  Počty studentů/tek v DSP na FAPPZ (stav k 31.10. každého roku) a počet absolventů/tek DSP na FAPPZ v letech 2017 – 2023</t>
  </si>
  <si>
    <t>Tab.10  Seznam tvůrčích výstupů v roce 2024 (k  14. 4. 2024)</t>
  </si>
  <si>
    <t>Název publikace</t>
  </si>
  <si>
    <t>Typ publikace</t>
  </si>
  <si>
    <t>**AKRAM Shazia; **KHAN Rizwan; **IQBAL Owais; NABEEL Muhammad; **ZAMAN Sumbal; **KHANZADA Nimra; **KHANZADA Muhammad Ali N. a **RAJPUT Muhammad Aslam. ENHANCING OYSTER MUSHROOM (PLEUROTUS SPP.) YIELD PERFORMANCE ACROSS VARIOUS SUBSTRATES THROUGH CHEMICAL AND BIOLOGICAL SUPPLEMENTS. Online. Pakistan Journal of Phytopathology. n/a:Pakistan Phytopathological Society, roč. 36 (2024), s. 141-148. 1019-763X Dostupné z: 10.33866/phytopathol.036.01.1105</t>
  </si>
  <si>
    <t>**BARANYK Petr; **MIČKA Mojmír; **PETRUCHA Jan a KAZDA Jan. Výsledky poloprovozních pokusů s odrůdami řepky odolnými proti Plasmodiophora brassicae 2023/24. In: Výsledky pokusů SPZO v sezóně 2023/24. 41.  SYSTÉM VÝROBY ŘEPKY SYSTÉM VÝROBY SLUNEČNICE. Praha:Svaz pěstitelů a zpracovatelů olejnin, 2024, s. 96-100, 978-80-88410-28-7.</t>
  </si>
  <si>
    <t>**BAROŠ Adam; BERCHOVÁ Kateřina; **CHVOSTA Eduard; KADLECOVÁ Martina; KUTLVAŠR Josef; SKALICKÁ Jitka; SKALICKÝ Milan; **ŠIMEČKOVÁ Jana; VACHOVÁ Pavla a VOJÍK Martin. Pěstuj bezpečně - nepodporuj invazní druhy. Pěstuj bezpečně. Česká zemědělská univerzita v Praze, Kamýcká 129, Praha 6 - Suchdol:Lesnická práce, s.r.o., Kostelec nad Černými lesy, 2024, 978-80-7458-151-9.</t>
  </si>
  <si>
    <t>**BHAT Sujata V.; **GUPTA Manisha O.; PAVELA Roman a **KAMATH Chitra R.. Insecticidal activity of isoborneol derivatives against Musca domestica adults and Culex quinquefasciatus larvae. Online. ENVIRONMENTAL SCIENCE AND POLLUTION RESEARCH. Praha:Neuveden, roč. 31 (2024), s. 53135-53139. 0944-1344 Dostupné z: 10.1007/s11356-024-34719-3</t>
  </si>
  <si>
    <t>**KERBIRIOU Caroline; **DICKSON Caitlin; **NICHOLS Ben; **LOGAN Michael; MASCELLANI BERGO Anna; HAVLÍK Jaroslav; **RUSSELL Richard; **HANSEN Richard; **MILLING Simon a **GERASIMIDIS Konstantinos. Treatment of Active Crohn’s Disease With Exclusive Enteral Nutrition Diminishes the Immunostimulatory Potential of Fecal Microbial Products. Online. INFLAMMATORY BOWEL DISEASES. Praha:Neuveden, roč. 30 (2024), s. 2457-2466. 1078-0998 Dostupné z: 10.1093/ibd/izae124</t>
  </si>
  <si>
    <t>**KHAN Mahbubur Rahman; **RAHMAN Md. Habibur; **TARAFDER Md. Mahbubul Alam; **HAQUE Md. Azizul; **HOSSAIN Md. Baktear; **ISLAM A. F. M. Tariqul; SKALICKÁ Jitka; SKALICKÝ Milan a **HOSSAIN Akbar. Determination of the critical limit of soil phosphorous for mustard (Brassica napus L.) and maize (Zea mays L.) in different agroecological zones of Bangladesh. Online. Acta Agrobotanica. :Polish Botanical Society, roč. 77 (2024), s. 1-16. 0065-0951 Dostupné z: 10.5586/aa/174958</t>
  </si>
  <si>
    <t>**MAREŠOVÁ Petra; **SNĚHOTA Michal; **KOESTEL John; KLEMENT Aleš a KODEŠOVÁ Radka. A dataset of µCT images of small samples of constructed Technosol from bioretention cells. Online. Data in Brief. Amsterdam:Elsevier Science, roč. 57 (2024), s. 1-10. 2352-3409 Dostupné z: 10.1016/j.dib.2024.111066</t>
  </si>
  <si>
    <t>**MONDAL Mousumi; **BISWAS Benukar; **GARAI Sourav; **JANA Soujanya; **DEY Saikat; **MANDAL Tanuj Kumar; **MAITRA Sagar; SKALICKÁ Jitka; SKALICKÝ Milan; **GABER Ahmed a **HOSSAIN Akbar. Seedbed management, transplanting methods and irrigation regimes influence the growth, productivity and economics of summer rice (&amp;lt;i&amp;gt;Oryza sativa&amp;lt;/i&amp;gt; L.). Online. Discover Sustainability. --:Discover, roč. 5 (2024), s. 1-25. 2662-9984 Dostupné z: 10.1007/s43621-024-00300-8</t>
  </si>
  <si>
    <t>DRIFT-FOOD</t>
  </si>
  <si>
    <t>**PERÉZ-ALVA Alexa; **RAMÍREZ-RODRIGUES Melissa A.; BAIGTS ALLENDE Diana Karina; **MARTINÉZ-JIMÉNEZ Luz Andrea a **RAMÍREZ-RODRIGUES Milena M.. Macrocystis pyrifera: A Potential Source of Bioactive Compounds  . Online. Current Nutrition &amp;amp; Food Science. Sharjah:Bentham Science Publishing Ltd., roč. 20 (2024), s. 505-512. 1573-4013 Dostupné z: 10.2174/1573401319666230601110804</t>
  </si>
  <si>
    <t>**RAHMAN Md Mahbubur; **RAHMAN Md Alimur; **ALI Md Akkas; **GABER Ahmed; SKALICKÝ Milan a **HOSSAIN Akbar. The prospects of intercropping of brinjal (&amp;lt;i&amp;gt; Solanum&amp;lt;/i&amp;gt; &amp;lt;i&amp;gt;melongena &amp;lt;/i&amp;gt;L.) with other vegetables on sorjan system in vulnerable southern coastal saline and non-saline areas of Bangladesh. Online. Journal of Agriculture and Food Research. Praha:Neuveden, roč. 16 (2024), s. 1-9. 2666-1543 Dostupné z: 10.1016/j.jafr.2024.101192</t>
  </si>
  <si>
    <t>**ŠRÁMEK Vít; **FADRHONSOVÁ Věra; **NEUDERTOVÁ HELLEBRANDOVÁ Kateřina; **CIENCIALA Emil a BORŮVKA Luboš. Zásoby uhlíku v lesních půdách a lesní hospodářství -review. Online. Zprávy lesnického výzkumu. Jíloviště-Strnady:Výzkumný ústav lesního hospodářství a myslivosti, roč. 69 (2024), s. 22-36. 0322-9688 Dostupné z: 10.59269/ZLV/2024/1/716</t>
  </si>
  <si>
    <t>**TOMÁŠOVÁ Gabriela; **VICHTA Tomáš; **ŽIŽLAVSKÁ Nikola; **DEUTSCHER Jan; **HEMR Ondřej; **BRYCHTOVÁ Martina; PAVLŮ Lenka a **BAJER Ales. Effects of slope and tree position on soil properties in a temperate deciduous forest. Online. Journal of Forest Science. Praha:Ústav zemědělských a potravinářských informací, roč. 70 (2024), s. 185-201. 1212-4834 Dostupné z: 10.17221/117/2023-JFS</t>
  </si>
  <si>
    <t>**VÁRADY Matúš; **GRAJZER Magdalena; **ZALEWSKI Iwan; TAUCHEN Jan; FRAŇKOVÁ Adéla; KLOUČEK Pavel a **POPELKA Peter. Fatty acid composition and sensory properties as descriptors of differentiation of specialty coffees based on spontaneous and induced processing methods. Online. Applied Food Research. Amsterdam:Elsevier, roč. 4 (2024), s. 1-7. 2772-5022 Dostupné z: 10.1016/j.afres.2024.100512</t>
  </si>
  <si>
    <t>AHADO Samuel Kudjo; AGYEMAN Prince Chapman; **KANIANSKA Radoslava; **NWAOGU Chukwudi a BORŮVKA Luboš. Using geostatistics and machine learning models to analyze the influence of soil nutrients and terrain attributes on lead prediction in forest soils. Online. MODELING EARTH SYSTEMS AND ENVIRONMENT . Amsterdam:Springer, roč. 10 (2024), s. 2099-2112. 2363-6203 Dostupné z: 10.1007/s40808-023-01890-4</t>
  </si>
  <si>
    <t>AMIN Ahmad; MEKADIM Chahrazed; MODRÁČKOVÁ Nikol; BOLECHOVÁ Petra; **MRÁZEK Jakub a NEUŽIL BUNEŠOVÁ Věra. Microbiome composition and presence of cultivable commensal groups of Southern Tamanduas (Tamandua tetradactyla) varies with captive conditions. Online. Animal Microbiome. Praha:Neuveden, roč. 6 (2024), s. 1-14. 2524-4671 Dostupné z: 10.1186/s42523-024-00311-w</t>
  </si>
  <si>
    <t>ŠKVOROVÁ Petra; KULMA Martin; KOUŘIMSKÁ Lenka a ŠVEJSTIL Roman. Effect of Killing and Technological Processing on Microbiological Quality of Edible Insects. Online. Journal of Microbiology, Biotechnology and Food Sciences. Nitra:Slovenská polnohospodárska univerzita, roč. 14 (2024), s. 1-4. 1338-5178 Dostupné z: 10.55251/jmbfs.11018</t>
  </si>
  <si>
    <t>THAI Saven; PAVLŮ Lenka; VOKURKOVÁ Petra; THET Bunthorn; DRÁBEK Ondřej; VEJVODOVÁ Kateřina a TEJNECKÝ Václav. Changes in the composition of soil organic matter after the transformation of natural beech stands into spruce monoculture. Online. Soil Systems. Basel:MDPI AG, roč. 8 (2024), s. 0-0. 2571-8789 Dostupné z: 10.3390/soilsystems8030074</t>
  </si>
  <si>
    <t>TRUNEH Lemma Adane; MATULA Svatopluk a BÁŤKOVÁ Kamila. An analysis of the impacts of land use change on the components of the water balance in the Central Rift Valley sub-basins in Ethiopia. Online. Sustainable Water Resources Management. Amsterdam:Springer, roč. 10 (2024), s. 0-0. 2363-5037 Dostupné z: 10.1007/s40899-024-01050-1</t>
  </si>
  <si>
    <t>VRHEL Marek; DUCHÁČEK Jaromír; GAŠPARÍK Matúš; **VACEK M.; CODL Radim a PYTLÍK Jan. Association between production and reproduction parameters based on parity and breed of dairy cows in the Czech Republic. Online. Archiv fur Tierzucht-archives of Animal Breeding . Dummesdorf:Archiv für Tierzucht, roč. 67 (2024), s. 197-205. 2363-9822 Dostupné z: 10.5194/aab-67-197-2024</t>
  </si>
  <si>
    <t>HAMOUZOVÁ Kateřina; MIKULKA Jakub; ŠUK Jaromír; SEN Madhab Kumar; KOŠNAROVÁ Pavlína; BHATTACHARYA Soham a SOUKUP Josef. Characterisation of iodo- plus mesosulfuron resistance in an Alopecurus myosuroides Huds. population from the Czech Republic. Online. Plant, Soil and Environment. Praha:Ústav zemědělských a potravinářských informací, roč. 69 (2023), s. 608-614. 1805-9368 Dostupné z: 10.17221/377/2023-PSE</t>
  </si>
  <si>
    <t>dodáno za 2023</t>
  </si>
  <si>
    <t xml:space="preserve">HOLÝ Kamil a VRABEC Vladimír. Majky v cukrové řepě. Online. Listy cukrovarnické a řepařské. Praha:Výzkumny ústav cukrovarnický, roč. 139 (2023), s. 385-388. 1210-3306 Dostupné z: </t>
  </si>
  <si>
    <t xml:space="preserve">VERMA Chandani; KUMKAR Pradeep Balasaheb; SHENDAGE Tejashree; SHINDE Pratiksha; KUMAR Vinay; KHARAT Sanjay; KHARE Tushar a KALOUS Lukáš. Carbon nanofibers caused oxidative stress and disrupted anti-predator responses in common spiny loach. Online. Toxicological and Environmental Chemistry. </t>
  </si>
  <si>
    <t>SMEJKAL Marek; DOCKAL Ondrej; THOMAS Kiran; VERMA Chandani; KUMKAR Pradeep Balasaheb a KALOUS Lukáš. First record of highly invasive Chinese sleeper  Perccottus glenii  Dybowski, 1877 (Perciformes: Odontobutidae) in the Elbe River Basin, Czechia. Online. AQUATIC ECOLOGY. Praha:Neuveden, roč. neuvedeno (2023), s. 1-6. 1386-2588 Dostupné z: 10.1007/s10452-023-10036-8</t>
  </si>
  <si>
    <t>**ERBAN Tomas; **SOPKO Bruno; **KLIMOV Pavel B. a HUBERT Jan. Mixta mediterraneensis as a novel and abundant gut symbiont of the allergen-producing domestic mite Blomia tropicalis. Online. Experimental and Applied Acarology. Dordrecht:Springer Science+Business media B.V., roč. 92 (2024), s. 161-181. 0168-8162 Dostupné z: 10.1007/s10493-023-00875-3</t>
  </si>
  <si>
    <t>**BEN DOR Eyal; **EFRATI Bar; **AMIR Or; **FRANCOS Nicolas; **SHEPHERD Jonti; KHOSRAVI Vahid; GHOLIZADEH Asa; KLEMENT Aleš a BORŮVKA Luboš. A standard and protocol for in-situ measurement of surface soil reflectance. Online. Geoderma. Amsterdam:Elsevier, roč. 447 (2024), s. 0-0. 0016-7061 Dostupné z: 10.1016/j.geoderma.2024.116920</t>
  </si>
  <si>
    <t>**HURYCH Jakub; MASCELLANI BERGO Anna; **LERCHOVA Tereza; **HLINAKOVA Lucie; **KUBAT Michal; **MALCOVA Hana; **CEBECAUEROVA Dita; **SCHWARZ Jan; **KARASKOVA Eva; **HECHT Tomas; **VYHNANEK Radim; **TOUKALKOVA Lenka; **DOTLACIL Vojtech; **GREINEROVA Katerina; **CIZKOVA Anabela; **HORVATH Rudolf; **BRONSKY Jiri; HAVLÍK Jaroslav; **HRADSKY Ondrej a **CINEK Ondrej. Faecal Bacteriome and Metabolome Profiles Associated with Decreased Mucosal Inflammatory Activity Upon Anti-TNF Therapy in Paediatric Crohn&amp;#39;s Disease. Online. Journal of Crohns &amp;amp; Colitis. Praha:Neuveden, roč. 18 (2024), s. 106-120. 1873-9946 Dostupné z: 10.1093/ecco-jcc/jjad126</t>
  </si>
  <si>
    <t>**NICHOLS Ben; **BRIOLA Anny; **LOGAN Michael; HAVLÍK Jaroslav; MASCELLANI BERGO Anna; **GKIKAS Konstantinos; **MILLING Simon; **IJAZ Umer Zeeshan; **QUINCE Christopher; **SVOLOS Vaios; **RUSSELL Richard; **HANSEN Richard a **GERASIMIDIS Konstantinos. Gut metabolome and microbiota signatures predict response to treatment with exclusive enteral nutrition in a prospective study in children with active Crohn’s disease. Online. AMERICAN JOURNAL OF CLINICAL NUTRITION. Praha:Neuveden, roč. 119 (2024), s. 885-895. 0002-9165 Dostupné z: 10.1016/j.ajcnut.2023.12.027</t>
  </si>
  <si>
    <t>**PENA-DIAZ Priscila; **BRAYMER Joseph J.; VACEK Vojtěch; **ZELENÁ Marie; **LOMETTO Stefano; **MAIS Christopher-Nils; **HRDÝ Ivan; **TREITLI Sebastian C.; **HOCHBERG Georg K.A.; **PY Béatrice; **LILL Roland a **HAMPL Vladimír. Characterization of the SUF FeS cluster synthesis machinery in the amitochondriate eukaryote Monocercomonoides exilis. Online. CURRENT BIOLOGY. Praha:Neuveden, roč. 34 (2024), s. 3855-3865. 0960-9822 Dostupné z: 10.1016/j.cub.2024.07.018</t>
  </si>
  <si>
    <t>**PICCINI Chiara; **METZGER K.; **DEBAENE G.; **STENBERG B.; **GOTZINGER Sophia; BORŮVKA Luboš; **SANDEN T; **BRAGAZZA L a **LIEBISCH F. In-field soil spectroscopy in Vis-NIR range for fast and reliable soil analysis: A review. Online. European Journal of Soil Science. Blackwell Science Inc., roč. 75 (2024), s. 0-0. 1351-0754 Dostupné z: 10.1111/ejss.13481</t>
  </si>
  <si>
    <t>**RANASINGHE Meththa; **SIVAPRAGASAM Nilushni; **MOSTAFA Hussein; **AIROUYUWA Jennifer Osamede; MANIKAS Ioannis; **SUNDARAKANI Balan; **MAQSOOD Sajid a STATHOPOULOS Constantinos. Valorizing date seeds in biscuits: A novel approach to incorporate bioactive components extracted from date seeds using microwave-assisted extraction. Online. RESOURCES CONSERVATION AND RECYCLING. Praha:Neuveden, roč. 15 (2024), s. 0-0. 0921-3449 Dostupné z: 10.1016/j.resenv.2023.100147</t>
  </si>
  <si>
    <t>**SABERIOON Mohammad Mehdi; GHOLIZADEH Asa; **GHAZNAVI Ali; **CHABRILLAT Sabine a KHOSRAVI Vahid. Enhancing soil organic carbon prediction of LUCAS soil database using deep learning and deep feature selection. Online. Computers and Electronics in Agriculture. Elsevier Science Inc., roč. 227 (2024), s. 0-0. 0168-1699 Dostupné z: 10.1016/j.compag.2024.109494</t>
  </si>
  <si>
    <t>**VISCARRA ROSSEL R.A.; **SHEN Zefang; **LOPEZ Leonardo Ramirez; **BEHRENS T.; **SHI Z.; **WETTERLIND J.; **SUDDUTH K.A.; **STENBERG B.; **GUERRERO C.; GHOLIZADEH Asa; **BEN DOR Eyal; **ST LUCE Mervin a **ORELLANO Claudio. An imperative for soil spectroscopic modelling is to think global but fit local with transfer learning. Online. EARTH-SCIENCE REVIEWS. Praha:Neuveden, roč. 254 (2024), s. 0-0. 0012-8252 Dostupné z: 10.1016/j.earscirev.2024.104797</t>
  </si>
  <si>
    <t>**WENINGER Thomas; **RAMLER David; **BONDI Giulia; **ASINS Sabina; **ASSENNATO Francesca; **ASTOVER Alar; **BUTTAFUOCO Gabriele; **CALZOLARI C.; **CASTANHEIRA N.; **COUSIN Isabelle; **VAN DEN ELSEN Erik; **FOLDAL C.; **HESSEL Rudi; **KADZIULIENE Z.; **KUKK Liia; **MOLINA Maria J.; **MONTAGNE David; **PINDRAL Sylwia; **UNGARO Fabrizio; **KLIMKOWICZ-PAWLAS Agnieszka; **O&amp;#39;SULLIVAN Lilian; **BISPO A.; BORŮVKA Luboš a **OORTS Katrien. Do we speak one language on the way to sustainable soil management in Europe? A terminology check via an EU-wide survey. Online. European Journal of Soil Science. Blackwell Science Inc., roč. 75 (2024), s. 0-0. 1351-0754 Dostupné z: 10.1111/ejss.13476</t>
  </si>
  <si>
    <t>KHOSRAVI Vahid; GHOLIZADEH Asa; ŽÍŽALA Daniel; SABERIOON Mohammadmehdi; **AGYEMAN Prince Chapman; VOKURKOVÁ Petra; **JUŘICOVÁ Anna; SPASIĆ Marko; KODEŠOVÁ Radka a BORŮVKA Luboš. On the impact of soil texture on local scale organic carbon quantification: From airborne to spaceborne sensing domains. Online. Soil &amp;amp; Tillage Research. Amsterdam:Elsevier Science, roč. 241 (2024), s. 1-16. 0167-1987 Dostupné z: 10.1016/j.still.2024.106125</t>
  </si>
  <si>
    <t>LEE Saet Byeol; **DOBEŠ Pavel; **MARCINIAK Jacek; MASCELLANI BERGO Anna; **KAMLER Martin; MARŠÍK Petr; **POHL Radek; **TITĚRA Dalibor; **HYRŠL Pavel a HAVLÍK Jaroslav. Phytochemical S-methyl-L-cysteine sulfoxide from Brassicaceae: a key to health or a poison for bees?. Online.  Open biology. London:Royal Society Publishing, roč. 14 (2024), s. 0-0. 2046-2441 Dostupné z: 10.1098/rsob.240219</t>
  </si>
  <si>
    <t>NAJER Tomáš; **DONA Jorge; **ALEŠ BUČEK Aleš; **SWEET Andrew D.; **SYCHRA Oldřich a **JOHNSON Kevin P.. Mitochondrial genome fragmentation is correlated with increased rates of molecular evolution. Online. PLoS Genetics. Praha:Neuveden, roč. 20 (2024), s. 1-22. 1553-7390 Dostupné z: 10.1371/journal.pgen.1011266</t>
  </si>
  <si>
    <t>STŘELKOVÁ Tereza; BUŠINOVÁ Alena; JURKANINOVÁ Lucie; NOVÝ Pavel a KLOUČEK Pavel. Essential oils in vapour phase as antifungal agents in the cereal processing chain. Online. TRENDS IN FOOD SCIENCE &amp;amp; TECHNOLOGY. Praha:Neuveden, roč. 143 (2024), s. 0-0. 0924-2244 Dostupné z: 10.1016/j.tifs.2023.104293</t>
  </si>
  <si>
    <t>**ALSHERIF Emad A.; **SONBOL Hana; **ABDELGAWAD Hamada; **RAMADAN Abeer; **KORANY Shereen Magdy; **CRECCHIO Carmine; **ULHASSAN Zaid; SKALICKÝ Milan; **YANG Xinghong; **BRESTIC Marian; **SHETEIWY Mohamed S.; **CHEN Ji a **BOUQELLAH Nahla Alsayd. Arbuscular mycorrhizal fungi improve tolerance of wheat plants under soil Europium contamination. Online. Plant and Soil. New York:Kluwer Academic Publishers, roč. 505 (2024), s. 881-895. 0032-079X Dostupné z: 10.1007/s11104-024-06936-9</t>
  </si>
  <si>
    <t>**BARTONOVÁ AS; **SKOPEK P; **KONVIČKA Martin; **BENEŠ Jiří; **SPITZER Lukáš; **SBARAGLIA C; VRABEC Vladimír; **MAREŠOVÁ JP; **KONVIČKOVÁ H a **FRIC Zdenek Faltynek. Czech Republic butterfly barcoding reveals that distribution of genetic lineages depends on species traits. Online. Journal of Biogeography. Blackwell Science Inc., roč. 51 (2024), s. 1575-1586. 0305-0270 Dostupné z: 10.1111/jbi.14848</t>
  </si>
  <si>
    <t>**BERANOVA Kristina; **JOZOVA Eva; **ANDERLE Vojtech; **ROST Michael; ZITA Lukáš; **BERAN Pavel; **LANDOVA Helena Tyllerova; **CURN Vladislav a **TYLLER Milan. Molecular tool for efficient breeding of DOMINANT Greenshell laying hens and significant refinement of phenotypic selection focused on eggshell color. Online. Poultry Science. Savoy:Poultry Sci.Assoc., roč. 103 (2024), s. 1-8. 0032-5791 Dostupné z: 10.1016/j.psj.2024.104425</t>
  </si>
  <si>
    <t>**BHUTIA Karma L.; **AHMAD Mahtab; **KISKU Anima; **SUDHAN R. A.; **BHUTIA Nangsol D.; **SHARMA V. K.; **PRASAD Bishun Deo; **THUDI Mahendar; **OBROCNIK Oliver; **BAREK Viliam; BRESTIČ Marián; SKALICKÝ Milan; **GABER Ahmed a **HOSSAIN Akbar. Shoot transcriptome revealed widespread differential expression and potential molecular mechanisms of chickpea (&amp;lt;i&amp;gt;Cicer arietinum&amp;lt;/i&amp;gt; L.) against &amp;lt;i&amp;gt;Fusarium&amp;lt;/i&amp;gt; wilt. Online. Frontiers in Microbiology. Lausanne:Frontiers Research Foundation, roč. 14 (2024), s. 1-14. 1664-302X Dostupné z: 10.3389/fmicb.2023.1265265</t>
  </si>
  <si>
    <t>**BLASZCZYK Wiktoria; **SIATECKA Anna; TLUSTOŠ Pavel a **OLESZCZUK Patryk. Occurrence and dissipation mechanisms of organic contaminants during sewage sludge anaerobic digestion: a critical review. Online. Science of the Total Environment. Amsterdam:Elsevier Science, roč. 945 (2024), s. 1-20. 0048-9697 Dostupné z: 10.1016/j.scitotenv.2024.173517</t>
  </si>
  <si>
    <t>**CERYOVA Natalia; **LIDIKOVA Judita; **BOBKOVA Alica; **BOBKO Marek; **NORBOVA Monika; **FEDORKOVA Silvia; ORSÁK Matyáš a **RABEK Tomas. VARIABILITY OF BIOACTIVE COMPOUNDS IN LEEK (ALLIUM PORRUM L.). Online. Journal of Microbiology, Biotechnology and Food Sciences. Nitra:Slovenská polnohospodárska univerzita, roč. neuvedeno (2024), s. 0-0. 1338-5178 Dostupné z: 10.55251/jmbfs.10638</t>
  </si>
  <si>
    <t>KCH</t>
  </si>
  <si>
    <t>**CUTTING Benjamin J.; **ATZBERGER Clement; GHOLIZADEH Asa; **ROBINSON David A.; **MENDOZA-ULLOA Jorge a **MARTI-CARDONA Belen. Remote quantification of soil organic carbon: Role of topography in the intra-field distribution. Online. Remote Sensing. Neuveden:Neuveden, roč. 16 (2024), s. 0-0. 2072-4292 Dostupné z: 10.3390/rs16091510</t>
  </si>
  <si>
    <t>**EUTENEUER Pia; **BUTT Kevin Richard; **WAGENTRISTL Helmut; **MAYEROVÁ Markéta a FÉR Miroslav. What is the best way to measure earthworm-processed soil? A comparison of common water stable aggregates, the smartphone app MOULDER, and a novel SlakeLight method. Online. Applied Soil Ecology. Amsterdam:Elsevier, roč. 201 (2024), s. 0-0. 0929-1393 Dostupné z: 10.1016/j.apsoil.2024.105517</t>
  </si>
  <si>
    <t>**G. ANGELES-DE PAZ Gabriela; **LE´ON-MORCILLO R.; ŠŤOVÍČEK Adam; MAREČKOVÁ Marketa; **ROBLEDO-MAHON Tatiana; **CALVO C. a **ARANDA E.. Dynamic population changes during a bioaugmented sewage sludge composting process: Improvement of pharmaceutical active compounds degradation and conversion into an organic soil amendment. Online. JOURNAL OF ENVIRONMENTAL CHEMICAL ENGINEERING. Oxford:Elsevier Science, roč. 12 (2024), s. 1-10. 2213-3437 Dostupné z: 10.1016/j.jece.2024.112937</t>
  </si>
  <si>
    <t>**GHODRATI Sajjad; LESICZKA Paulina Maria; **ZUREK Luděk; **SZEKELY Farkas a MODRÝ David. Rhipicephalus sanguineus from Hungarian dogs: Tick identification and detection of tick-borne pathogens. Online. Veterinary Parasitology. New York:Elsevier Science Publishing, roč. 50 (2024), s. 1-26. 0304-4017 Dostupné z: 10.1016/j.vprsr.2024.101007</t>
  </si>
  <si>
    <t>**GRASSEROVÁ Alena; **PACHECO Natividad Isabel Navarro; **SEMERÁD Jaroslav; **FILIPOVÁ Alena; **INNEMANOVÁ Petra; HANČ Aleš; **PROCHÁZKOVÁ Petra a **CAJTHAML Tomáš. New insights into vermiremediation of sewage sludge: The effect of earthworms on micropollutants and vice versa. Online. Waste Management. Oxford:Pergamon-Elsevier Science Ltd., roč. 174 (2024), s. 496-508. 0956-053X Dostupné z: 10.1016/j.wasman.2023.12.016</t>
  </si>
  <si>
    <t>**HASSEN Hayat; ŠKVOROVÁ Petra; POKHREL Kshitiz; KULMA Martin; **PIATKOWSKA Ewa; **KOSTOGRYS Renata B.; KOUŘIMSKÁ Lenka; **TARKO Tomasz a **FRANCZYK-ZAROW Magdalena. Effect of Diets with the Addition of Edible Insects on the Development of Atherosclerotic Lesions in ApoE/LDLR-/- Mice. Online. International Journal of Molecular Sciences. Basel:Molecular Diversity Preservation Int, roč. 25 (2024), s. 1-17. 1422-0067 Dostupné z: 10.3390/ijms25137256</t>
  </si>
  <si>
    <t>**HECKOVA Petra; **KOESTEL John; **SNĚHOTA Michal; KLEMENT Aleš a KODEŠOVÁ Radka. Soil structure dynamics in constructed Technosols for bioretention cells: X-ray microtomography study. Online. JOURNAL OF SOILS AND SEDIMENTS. Praha:Neuveden, roč. neuvedeno (2024), s. 0-0. 1439-0108 Dostupné z: 10.1007/s11368-024-03828-4</t>
  </si>
  <si>
    <t>**HELLER Cristina D.; **ZAHEDIFARD Farnaz; DOSKOČIL Ivo; **PAMFIL Doru; **ZOLTNER Martin; KOKOŠKA Ladislav a RONDEVALDOVÁ Johana. Traditional Medicinal Ranunculaceae Species from Romania and Their In Vitro Antioxidant, Antiproliferative, and Antiparasitic Potential. Online. International Journal of Molecular Sciences. Basel:Molecular Diversity Preservation Int, roč. 25 (2024), s. 1-19. 1422-0067 Dostupné z: 10.3390/ijms252010987</t>
  </si>
  <si>
    <t>**CHROŇÁKOVÁ Alica; **CHOMA Michal; **KOTRBOVÁ Lucie; **LARA Ana Catalina; **VILLENEUVE Clara; **CALVILLO-MEDINA Rosa Paulina; **JÍLKOVÁ Veronika a KODEŠOVÁ Radka. Arenosol Epieuric and Haplic Cambisol show a similar level of resilience of microbial communities when irrigated with treated wastewater in a temperate climate. Online. Applied Soil Ecology. Amsterdam:Elsevier, roč. 204 (2024), s. 1-15. 0929-1393 Dostupné z: 10.1016/j.apsoil.2024.105693</t>
  </si>
  <si>
    <t>**KILLI Uday Kumar; MALÍK Matěj; **NAVRÁTILOVÁ Zdeňka; **PATOČKA Radoslav; **OLEKŠÁK Patrik; **KILLI Sireesha Uday; **KUČA Kamil; TLUSTOŠ Pavel a **PATOČKA Jiří. Exploring the biomedical applications of Campsis radicans (woody vine): integrating traditional wisdom and contemporary insights. Online. Phytochemistry Reviews. Praha:Neuveden, roč. Early Access (2024), s. 1-17. 1568-7767 Dostupné z: 10.1007/s11101-024-10018-0</t>
  </si>
  <si>
    <t>**KOHOUTKOVÁ Kateřina; MACHOVÁ Kristýna; PROCHÁZKOVÁ Radka; MALEČKOVÁ Aneta; ZÍTEK Štěpán a SVOBODOVÁ Ivona. Evaluation of cortisol levels and behavior in dogs during animal-assisted interventions in clinical practice. Online. Applied Animal Behaviour Science. Amsterdam:Elsevier, roč. 277 (2024), s. 0-0. 0168-1591 Dostupné z: 10.1016/j.applanim.2024.106321</t>
  </si>
  <si>
    <t>**KRACMAROVA-FARREN Martina; **ALEXOVÁ Eliška; **KODATOVÁ Anežka; MERCL Filip; SZÁKOVÁ Jiřina; TLUSTOŠ Pavel; **DEMNEROVÁ Kateřina a **STIBOROVÁ Hana. Biochar-induced changes in soil microbial communities: a comparison of two feedstocks and pyrolysis temperatures. Online. Environmental Microbiome. Londýn:BMC, roč. 19 (2024), s. 1-17.  2524-6372 Dostupné z: 10.1186/s40793-024-00631-z</t>
  </si>
  <si>
    <t>**LEON Adriana Estrada; ULLOA MURILLO Leidy Marcela; **GHYSELS Stef; **NOWAKOWSKI Daniel; **WOLTER Prins a **RONSSE Frederik. 2-Methylfuran from pinewood by molten-salt hydropyrolysis and catalytic hydrogenation of the furfural intermediate. Online. Sustainable Energy &amp;amp; Fuels . Cambridge:Royal Society of Chemistry, roč. 8 (2024), s. 2704-2717. 2398-4902 Dostupné z: 10.1039/d4se00106k</t>
  </si>
  <si>
    <t>**LOPES-LIMA Manuel; **GEIST Juergen; **EGG S.; **BERAN Luboš; **BIKASHVILI A.; **VAN BOCXLAER B.; **BOGAN Arthur E.; **BOLOTOV Ivan N.; **CHELPANOVSKAYA O.A.; DOUDA Karel; **FERNANDES V.; **GOMES-DOS-SANTOS A.; **GONÇALVES D.V.; **GÜRLEK M.E.; **JOHNSON N.A.; **KARAOUZAS I.; **KEBAPÇI U.; **KONDAKOV A.V.; **KUEHN R.; **LAJTNER Jasna; **MUMLADZE Levan; **NAGEL Karl-Otto; **NEUBERT E.; **ÖSTERLING M.; **PFEIFFER J.; **PRIÉ V.; **RICCARDI Nicoletta; **SELL Jerzy; **SCHNEIDER Lea; **SHUMKA Spase; **SÎRBU I.; **SKUJIENE G.; **SMITH CH.; **SOUSA Ronaldo; **STÖCKL K.; **TASKINEN Jouni; **TEIXEIRA Amilcar; **TODOROV M.; **TRICHKOVA Teodora; **URBAŃSKA M.; **VÄLILÄ S.; **VARANDAS Simone; **VERÍSSIMO Diogo; **VIKHREV Ilya V.; **WOSCHITZ G.; **ZAJĄC K.; **ZAJĄC T.; **ZANATTA D.; **ZIERITZ Alexandra; **ZOGARIS Stamatis a **FROUFE Elsa. Integrative phylogenetic, phylogeographic and morphological characterisation of the Unio crassus species complex reveals cryptic diversity with important conservation implications. Online. MOLECULAR PHYLOGENETICS AND EVOLUTION. Praha:Neuveden, roč. 195 (2024), s. 1-27. 1055-7903 Dostupné z: 10.1016/j.ympev.2024.108046</t>
  </si>
  <si>
    <t>**MACHADO Ignacio; **PRIEDE Andrés Suárez; **RODRÍGUEZ Mario Corte; **HEATH David; **HEATH Ester; KOUŘIMSKÁ Lenka; KULMA Martin; **BETTMER Jörg a **MONTES-BAYÓN María. Bioaccessibility of trace elements and Fe and Al endogenic nanoparticles in farmed insects: Pursuing quality sustainable food. Online. Food Chemistry. Oxford:Elsevier Science, roč. 458 (2024), s. 1-9. 0308-8146 Dostupné z: 10.1016/j.foodchem.2024.140229</t>
  </si>
  <si>
    <t>**MAURIZIO Anna; **DOTTO Giorgia; **FASOLI Antonia; **GAIO Francesco; **PETRATTI Sara; **PERTILE Alice; **TESSARIN Cinzia; **MARCHIORI Erica; **DELLAMARIA Debora; VADLEJCH Jaroslav a **CASSINI Rudi. Treatment ineffectiveness towards Haemonchus contortus is highly prevalent in sheep and goat farms of North-Eastern Italy. Online. BMC Veterinary Research. Praha:Neuveden, roč. 20 (2024), s. 1-7. 1746-6148 Dostupné z: 10.1186/s12917-024-04347-7</t>
  </si>
  <si>
    <t>**MAURIZIO Anna; **ŠKORPÍKOVÁ Lucie; **ILGOVÁ Jana; **TESSARIN Cinzia; **DOTTO Giorgia; **RESLOVÁ Nikol; VADLEJCH Jaroslav; **MARCHIORI Erica; **DI REGALBONO Antonio Frangipane; **KAŠNÝ Martin a **CASSINI Rudi. Faecal egg count reduction test in goats: Zooming in on the genus level. Online. Veterinary Parasitology. New York:Elsevier Science Publishing, roč. 327 (2024), s. 1-8. 0304-4017 Dostupné z: 10.1016/j.vetpar.2024.110146</t>
  </si>
  <si>
    <t>**MIRANDA-MEJÍA Graciela A.; MARTÍN DEL CAMPO BARBA Sandra Teresita; **ARREDONDO-OCHOA Teresita; **TEJADA-ORTIGOZA Viridiana a **MORALES-DE LA PEŇA Mariana. Low-Intensity Pulsed Electric Fields Pre-Treatment on Yogurt Starter Culture:  Effects on Fermentation Time and Quality Attributes . Online. Innovative Food Science &amp;amp; Emerging Technologies. Praha:Neuveden, roč. 95 (2024), s. 0-0. 1466-8564 Dostupné z: 10.1016/j.ifset.2024.103708</t>
  </si>
  <si>
    <t>**MOULICK Debojyoti; **MUKHERJEE Arkabanee; **DAS Anupam; **ROY Anirban; **MAJUMDAR Arnab; **DHAR Anannya; **PATTANAIK Binaya Kumar; **CHOWARDHARA Bhaben; **GHOSH Dibakar; **UPADHYAY Munish Kumar; **YADAV Poonam; **HAZRA Swati; **SARKAR Sukamal; **MAHANTA Subrata; **SANTRA S. C.; **CHOUDHURY Shuvasish; **MAITRA Sagar; **MISHRA Udit Nandan; **BHUTIA Karma L.; SKALICKÝ Milan; **OBROCNIK Oliver; **BAREK Viliam; BRESTIČ Marián a **HOSSAIN Akbar. Selenium - An environmentally friendly micronutrient in agroecosystem in the modern era: An overview of 50-year findings. Online. Ecotoxicology and Environmental Safety. London:Academic Press Elsevier Science, roč. 270 (2024), s. 1-21. 0147-6513 Dostupné z: 10.1016/j.ecoenv.2023.115832</t>
  </si>
  <si>
    <t>**NEUMAN Vit; **PLACHY Lukas; **DRNKOVA Lenka; **PRUHOVA Stepanka; **KOLOUSKOVA Stanislava; **OBERMANNOVA Barbora; **SHENALI Anne Amaratunga; **MARATOVA Klara; **KULICH Michal; HAVLÍK Jaroslav; **FUNDA David; **CINEK Ondrej a **SUMNIK Zdenek. Low-carbohydrate diet in children and young people with type 1 diabetes: A randomized controlled trial with cross-over design. Online. DIABETES RESEARCH AND CLINICAL PRACTICE. Praha:Neuveden, roč. 217 (2024), s. 0-0. 0168-8227 Dostupné z: 10.1016/j.diabres.2024.111844</t>
  </si>
  <si>
    <t>**NOVAKOVA Petra; **FEDOROVA Ganna; **BORIK Adam; **SADCHENKO Alina; **GRABIC Roman a KODEŠOVÁ Radka. Identifying organic micropollutants&amp;#39; transformation products from the soil dissipation experiment by non-targeted high-resolution mass spectrometry approach: Can we gain more than transformation product identity?. Online. Environmental Pollution. Oxford:Elsevier Science, roč. 351 (2024), s. 1-10. 0269-7491 Dostupné z: 10.1016/j.envpol.2024.124038</t>
  </si>
  <si>
    <t>**NOVOTNÁ Veronika; ZÍTEK Štěpán; MACHOVÁ Kristýna; PROCHÁZKOVÁ Radka a SVOBODOVÁ Ivona. The Effect of Farm-Animal-Assisted Education on Memory Retention in Elementary School Children: An Exploratory Study. Online. ANTHROZOOS. Praha:Neuveden, roč. AUG 2024 (2024), s. 0-0. 0892-7936 Dostupné z: 10.1080/08927936.2024.2389644</t>
  </si>
  <si>
    <t>**PAFCO Barbora; **NOSKOVÁ Eva; **ILIK Vladislav; **ANETTOVÁ Lucia; **CERVENÁ Barbora; **KREISINGER Jakub; **PSENKOVÁ Ilona; **VACLAVEK Petr; **VYHLIDALOVA Tereza; **JESKOVÁ Jana; **MALAT Kamil; **MIHALCA Andrei D. a MODRÝ David. First insight into strongylid nematode diversity and anthelmintic treatment effectiveness in beef cattle in the Czech Republic explored by HTS metagenomics. Online. Veterinary Parasitology. New York:Elsevier Science Publishing, roč. 47 (2024), s. 1-23. 0304-4017 Dostupné z: 10.1016/j.vprsr.2023.100961</t>
  </si>
  <si>
    <t>**PALENIKOVA Veronika; **PAVLOVA Hana; **KRAUS Daniel; **KRATKA Zuzana; **KOMRSKOVA Katerina a POSTLEROVÁ Pavla. The correlation between human seminal plasma sialoproteins and ejaculate parameters. Online. INTERNATIONAL JOURNAL OF BIOLOGICAL MACROMOLECULES. Praha:Neuveden, roč. 266 (2024), s. 1-14. 0141-8130 Dostupné z: 10.1016/j.ijbiomac.2024.131341</t>
  </si>
  <si>
    <t>**PENG Sihan; **BAO Nishan; **WANG Shijia; GHOLIZADEH Asa; SABERIOON Mohammadmehdi a **PENG Yi. Mapping vertical distribution of SOC and TN in reclaimed mine soils using point and imaging spectroscopy. Online. ECOLOGICAL INDICATORS. Praha:Neuveden, roč. 158 (2024), s. 0-0. 1470-160X Dostupné z: 10.1016/j.ecolind.2023.111437</t>
  </si>
  <si>
    <t>**SEČOVÁ Petra; BIEDERMANOVÁ Lenka; **HOROVSKA Lubica; **MICHALKOVA Katarina; **JANKOVICOVA Jana; POSTLEROVÁ Pavla a **ANTALIKOVA Jana. Complexity and modification of the bull sperm glycocalyx during epididymal maturation. Online. FASEB JOURNAL. Praha:Neuveden, roč. 23 (2024), s. 1-7. 0892-6638 Dostupné z: 10.1096/fj.202400551RR</t>
  </si>
  <si>
    <t>**SHETTI Rohan; **BOONEN K.; **SMILJANIC M.; TEJNECKÝ Václav; DRÁBEK Ondřej a **LEHEJCEK Jiri. Do trees respond to pollution? A network study of the impact of pollution on spruce growth from Europe. Online. Environmental Pollution. Oxford:Elsevier Science, roč. 350 (2024), s. 124012-0. 0269-7491 Dostupné z: 10.1016/j.envpol.2024.124012</t>
  </si>
  <si>
    <t>**SOUDEK Petr; **LANGHANSOVA Lenka; **DVORAKOVA Marcela; **REVUTSKA Anastasiia; **PETROVA Šárka; **HIRNEROVA Anna; **BOUCEK Jiri; TRAKAL Lukáš; **HOŠEK Petr a SOUKUPOVÁ Miroslava. The impact of the application of compochar on soil moisture, stress, yield and nutritional properties of legumes under drought stress. Online. Science of the Total Environment. Amsterdam:Elsevier Science, roč. 914 (2024), s. 1-14. 0048-9697 Dostupné z: 10.1016/j.scitotenv.2024.169914</t>
  </si>
  <si>
    <t>**STARÁ Jitka; HOVORKA Tomáš; **HORSKÁ Tereza; ZUSKOVÁ Eva a **KOCOUREK František. Pyrethroid and carbamate resistance in Czech populations of Myzus persicae (Sulzer) from oilseed rape. Online. PEST MANAGEMENT SCIENCE. Praha:Neuveden, roč. 80 (2024), s. 2342-2352. 1526-498X Dostupné z: 10.1002/ps.7646</t>
  </si>
  <si>
    <t>JIMP</t>
  </si>
  <si>
    <t>**STEFANOVIC Milomir; **BOGDANOWICZ Wieslaw; **ADAVOUDI Roya; **MARTINEZ-SOSA Francelly; **DOAN Karolina; **FLORES-MANZANERO Alejandro; **SRINIVAS Yellapu; **BANEA Ovidiu C.; **CIROVIC Dusko; **D&amp;#39;AMICO Gianluca; **DJAN Mihajla; **GIANNATOS Giorgos; **HATLAUF Jennifer; **HAYRAPETYAN Vahram; **HELTAI Miklos; **HOMEL Kanstantsin; **HULVA Pavel; **IONICA Angela Monica; **JHALA Yadvendradev Vikramsinh; **JURANKOVA Jana; **KABOLI Mohammad; **KHOSRAVI Rasou; **KOPALIANI Natia; **KOWALCZYK Rafa; **KROFEL Miha; **LANSZKI Jozsef; **LAPINI Luca; **LYMBERAKIS Petros; **MANNIL Peep; **MARKOV Georgi; **MIHALCA Andrei Daniel; **MILIOU Anastasia; MODRÝ David; **MOLCHAN Vladislav; **OSTROWSKI Stephane; **PAKELTYTE Giedr e; **RUNGIS Dainis Edgars; **SNJEGOTA Dragana; **SZABO Laszlo; **TSINGARSKA Elena; **VOLOKH Anatoliy M.; **WOJCIK Jan M. a **PILOT Malgorzata. Range-wide phylogeography of the golden jackals (Canis aureus) reveals multiple sources of recent spatial expansion and admixture with dogs at the expansion front. Online. Biological Conservation. Oxford:Elsevier Science, roč. 290 (2024), s. 1-23. 0006-3207 Dostupné z: 10.1016/j.biocon.2024.110448</t>
  </si>
  <si>
    <t>**SZENCZIOVÁ Iveta; GAŠPARÍK Matúš; DUCHÁČEK Jaromír; **TÓTHOVÁ TARANOVÁ Eva; **NAGY Melinda; STÁDNÍK Luděk; **MIČIAKOVÁ Mária a CODL Radim.  Could Milkability Parameters Serve as a Reliable Tool to Predict the Morphology of Teat Structures and Their Milking-Induced Changes?. Online. Animals. Basel:MDPI AG, roč. 14 (2024), s. 1-13. 2076-2615 Dostupné z: 10.3390/ani14243610</t>
  </si>
  <si>
    <t>**VANKOVA Maria; **DOMINGUES VIEIRA Alda Maria; **ETTLER Vojtěch; VANĚK Aleš; **TRUBAČ Jakub; PENÍŽEK Vít a **MIHALJEVIČ Martin. Tracing anthropogenic mercury in soils from Fe–Hg mining/smelting area: Isotopic and speciation insights. Online. Chemosphere. Oxford:Pergamon-Elsevier Science Ltd, roč. 357 (2024), s. 0-0. 0045-6535 Dostupné z: 10.1016/j.chemosphere.2024.142038</t>
  </si>
  <si>
    <t>**XIONG Qing; **SOPKO Bruno; **KLIMOV Pavel B. a HUBERT Jan. A novel Bartonella-like bacterium forms an interdependent mutualistic symbiosis with its host, the stored-product mite Tyrophagus putrescentiae. Online. mSystems. Washington:American Society of Microbiology, roč. 9 (2024), s. 1-16. 2379-5077 Dostupné z: 10.1128/msystems.00829-23</t>
  </si>
  <si>
    <t>**ŽÍŽALA Daniel; **PRINC Tomáš; **SKÁLA Jan; **JUŘICOVÁ Anna; **LUKAS Vojtěch; **BOHOVIC Roman; ZÁDOROVÁ Tereza a **MINAŘÍK Robert. Soil sampling design matters - Enhancing the efficiency of digital soil mapping at the field scale. Online. GEODERMA REGIONAL. Amsterdam:Elsevier Science, roč. 39 (2024), s. 1-16. 2352-0094  Dostupné z: 10.1016/j.geodrs.2024.e00874</t>
  </si>
  <si>
    <t>ABEBRESE David Kwesi; **BINEY James Kobina Mensah; KARA Recep Serdar; BÁŤKOVÁ Kamila; HOUŠKA Jakub; MATULA Svatopluk; **BADRELDIN Nasem; TRUNEH Lemma Adane a SHAWULA Tewodros Assefa. Estimating the spatial distribution of soil volumetric water content in an agricultural field employing remote sensing and other auxiliary data under different tillage management practices. Online. Soil Use and management. Hoboken:Wiley, roč. 40 (2024), s. 0-0. 1475-2743 Dostupné z: 10.1111/sum.12981</t>
  </si>
  <si>
    <t>ABEBRESE David Kwesi; KARA Recep Serdar; BÁŤKOVÁ Kamila; **BINEY James Kobina Mensah a MATULA Svatopluk. Assessing the effects of different tillage systems on selected physical and chemical properties of a silty clay loam soil under different field conditions in the Czech Republic. Online. Soil Use and management. Hoboken:Wiley, roč. 40 (2024), s. 0-0. 1475-2743 Dostupné z: 10.1111/sum.13007</t>
  </si>
  <si>
    <t>ASARE  OPARE Michael; SZÁKOVÁ Jiřina; NAJMANOVÁ Jana a TLUSTOŠ Pavel. Leaf accumulation capacity of herbaceous plants growing on fields contaminated with anthropogenically induced potentially toxic elements under natural soil conditions. Online. LAND DEGRADATION &amp;amp; DEVELOPMENT. Praha:Neuveden, roč. Early Access (2024), s. 1-13. 1085-3278 Dostupné z: 10.1002/ldr.5384</t>
  </si>
  <si>
    <t>BUREŠ Daniel; KOKOŠKOVÁ Tersia; **BARTOŇ Luděk; **LEBEDOVÁ Nicole; KOTRBA Radim; **ŘEHÁK Dalibor; KUČEROVÁ Iva; KLOUČEK Pavel a **HOFFMAN Louwrens C.. Consumer acceptance and quality of game meat “droëwors” sausages with different levels of added fat. Online. Meat Science. Oxford:Elsevier Science, roč. 210 (2024), s. 109424-109424. 0309-1740 Dostupné z: 10.1016/j.meatsci.2024.109424</t>
  </si>
  <si>
    <t>ERETOVÁ Petra; LIU Quanxiao; PŘIBYLOVÁ Lucie; CHALOUPKOVÁ Helena; **LENKEI Rita; **BAKOS Viktória a **PONGRÁCZ Péter. Can my human read my flat face? The curious case of understanding the contextual cues of extremely brachycephalic dogs. Online. Applied Animal Behaviour Science. Amsterdam:Elsevier, roč. 270 (2024), s. 0-0. 0168-1591 Dostupné z: 10.1016/j.applanim.2023.106134</t>
  </si>
  <si>
    <t>HORÁK Jakub; **MARKOVIĆ Č; **DOBROSAVLJEVIĆ J.; **RADA P.; MLADENOVIČ Strahinja; KOHUTKA Alexander; **MÍKOVCOVÁ A.; **PECH P.; DRÁBEK Ondřej a TEJNECKÝ Václav. Influence of forest structure and soil chemistry on ants, land snails, and beetles in Balkan floodplain forests: Examining species richness and habitat preferences. Online. Journal of Soil and Water Conservation. Ankeny:Soil and Water Conserv. Society, roč. 79 (2024), s. 303-306. 0022-4561 Dostupné z: 10.2489/jswc.2024.00045</t>
  </si>
  <si>
    <t>HORÁK Jakub; TUF Ivan Hadrián; **MOCK Andrej; RADA Patrik; TEJNECKÝ Václav a MAREČKOVÁ Marketa. Legacy of traditional forest management: The impact of historical charcoal burning on soil biodiversity after centuries. Online. Forest Ecology and Management. Amsterdam:Elsevier Science, roč. 572 (2024), s. 1-7. 0378-1127 Dostupné z: 10.1016/j.foreco.2024.122299</t>
  </si>
  <si>
    <t>HRČKA Milan; HŘEBEČKOVÁ Tereza; HANČ Aleš; **GRASSEROVÁ Alena a **CAJTHAML Tomáš. Changes in the content of emerging pollutants and potentially hazardous substances during vermi/composting of a mixture of sewage sludge and moulded pulp. Online. Environmental Pollution. Oxford:Elsevier Science, roč. 348 (2024), s. 1-14. 0269-7491 Dostupné z: 10.1016/j.envpol.2024.123736</t>
  </si>
  <si>
    <t>KLOJDOVÁ Iveta; NGASAKUL Nujamee; KOZLU Ali a BAIGTS ALLENDE Diana Karina. Apple Pomace as a Functional Component of Sustainable Set-Type Yogurts. Online. LWT-Food Science and Technology. Amsterdam:Elsevier Science, roč. 211 (2024), s. 0-0. 0023-6438 Dostupné z: 10.1016/j.lwt.2024.116909</t>
  </si>
  <si>
    <t>KODEŠOVÁ Radka; **ŠVECOVÁ Helena; KLEMENT Aleš; FÉR Miroslav; NIKODEM Antonín; **FEDOROVA Ganna; RIEZNYK Oleksandra; KOČÁREK Martin; **SADCHENKO Alina; **CHROŇÁKOVÁ Alica a **GRABIC Roman. Contamination of water, soil, and plants by micropollutants from reclaimed wastewater and sludge from a wastewater treatment plant. Online. Science of the Total Environment. Amsterdam:Elsevier Science, roč. 907 (2024), s. 1-13. 0048-9697 Dostupné z: 10.1016/j.scitotenv.2023.167965</t>
  </si>
  <si>
    <t>KOŠNÁŘ Zdeněk a TLUSTOŠ Pavel. Translocation and dissipation of seven indicator polychlorinated biphenyls from contrast soils cultivated with diferent root vegetables. Online. Environmental Sciences Europe. Londýn:SPRINGEROPEN, roč. 36 (2024), s. 1-9. 2190-4707 Dostupné z: 10.1186/s12302-024-01006-4</t>
  </si>
  <si>
    <t>LAMPOVÁ Barbora; KOPECKÁ Anežka; ŠMÍD Petr; KULMA Martin; KUREČKA Michal; **OGRINC Nives; **HEATH David; KOUŘIMSKÁ Lenka a DOSKOČIL Ivo. Evaluating protein quality in edible insects: A comparative analysis of house cricket, yellow mealworm, and migratory locust using DIAAS methodologies. Online. LWT-Food Science and Technology. Amsterdam:Elsevier Science, roč. 213 (2024), s. 1-6. 0023-6438 Dostupné z: 10.1016/j.lwt.2024.117062</t>
  </si>
  <si>
    <t>LEBRUN Manhattan; AGUINAGA María; ZAHID Zubda; ŠIMEK Pavel; OUŘEDNÍČEK Petr; KLÁPŠTĚ Petr; SZÁKOVÁ Jiřina; BERCHOVÁ Kateřina; JAČKA Lukáš; BEESLEY Luke; PUNČOCHÁŘ Jan a TRAKAL Lukáš. Manure-biochar blends effectively reduce nutrient leaching and increase water retention in a sandy, agricultural soil: Insights from a field experiment. Online. Soil Use and management. Hoboken:Wiley, roč. 40 (2024), s. 1-27. 1475-2743 Dostupné z: 10.1111/sum.13135</t>
  </si>
  <si>
    <t>LEBRUN Manhattan; ZAHID Zubda; **BEDNIK Magdalena; **MEDYNSKA-JURASZEK Agnieszka; SZÁKOVÁ Jiřina; **BRTNICKY Martin; **HOLÁTKO Jiří; **BOURGERIE Sylvain; BEESLEY Luke; **POHOŘELÝ Michael; MACKŮ Jan; HNÁTKOVÁ Tereza a TRAKAL Lukáš. Combined biochar and manure addition to an agricultural soil benefits fertility, microbial activity, and mitigates manure-induced CO2 emissions. Online. SOIL USE AND MANAGEMENT. Praha:Neuveden, roč. 40 (2024), s. 1-15. 0266-0032 Dostupné z: 10.1111/sum.12997</t>
  </si>
  <si>
    <t>MÁCA Ondřej; KOUBA Marek; **LANGROVA Iva; **PANSKA Lucie; **KORPIMAKI Erkki a **GONZALEZ-SOLIS David. The Tengmalm&amp;#39;s owl Aegolius funereus (Aves, Strigidae) as the definitive host of Sarcocystis funereus sp. nov. (Apicomplexa). Online.  .... Praha:Neuveden, roč. 11 (2024), s. 1-7. 2297-1769 Dostupné z: 10.3389/fvets.2024.1356549</t>
  </si>
  <si>
    <t>MÁCA Ondřej; LANGROVÁ Iva; PANSKÁ Lucie; KOUBA Marek; **KORPIMAKI Erkki; **GONZALEZ-SOLIS David a STÝBLOVÁ Jana. The Tengmalm&amp;#39;s owl &amp;lt;i&amp;gt;Aegolius funereus&amp;lt;/i&amp;gt; (Aves, Strigidae) as the definitive host of &amp;lt;i&amp;gt;Sarcocystis funereus&amp;lt;/i&amp;gt; sp. nov. (Apicomplexa). Online. Frontiers in Veterinary Sciences. Lausanne:Frontiers Research Foundation, roč. 11 (2024), s. 1-7. 2297-1769 Dostupné z: 10.3389/fvets.2024.1356549</t>
  </si>
  <si>
    <t>MASCELLANI BERGO Anna; **LEISS Kirsten a HAVLÍK Jaroslav. Twenty Years of 1H NMR Plant Metabolomics: A Way Forward toward Assessment of Plant Metabolites for Constitutive and Inducible Defenses to Biotic Stress. Online. Journal of Agricultural and Food Chemistry. Washington:Amer. Chemical Soc., roč. 72 (2024), s. 0-8332. 0021-8561 Dostupné z: 10.1021/acs.jafc.3c09362</t>
  </si>
  <si>
    <t>MODRÁČKOVÁ Nikol; HORVÁTHOVÁ Kristýna; MEKADIM Chahrazed; **ŠPLÍCHAL Igor; **ŠPLÍCHALOVÁ A.; AMIN Ahmad; **MRÁZEK Jakub; VLKOVÁ Eva a NEUŽIL BUNEŠOVÁ Věra. Defined Pig Microbiota Mixture as Promising Strategy against Salmonellosis in Gnotobiotic Piglets. Online. Animals. Basel:MDPI AG, roč. 14 (2024), s. 1-19. 2076-2615 Dostupné z: 10.3390/ani14121779</t>
  </si>
  <si>
    <t>MORAVCSÍKOVÁ Agnes; VYSKOČILOVÁ Zuzana; **ŠUSTR Pavel a BARTOŠOVÁ Jitka. Validating Ultra-Wideband Positioning System for Precision Cow Tracking in a Commercial Free-Stall Barn. Online. Animals. Basel:MDPI AG, roč. 14 (2024), s. 0-0. 2076-2615 Dostupné z: 10.3390/ani14223307</t>
  </si>
  <si>
    <t>NGASAKUL Nujamee; KOZLU Ali; KLOJDOVÁ Iveta a CHOCKCHAISAWASDEE Suwimol. Applications of Deep Eutectic Solvents in the Recovery of Bioactive Compounds from Brewer Spent Grains. Online. FOOD REVIEWS INTERNATIONAL. Praha:Neuveden, roč. 40 (2024), s. 2514-2538. 8755-9129 Dostupné z: 10.1080/87559129.2023.2274485</t>
  </si>
  <si>
    <t>OBENG Sarfo Kwaku; KULHÁNEK Martin; BALÍK Jiří; ČERNÝ Jindřich a SEDLÁŘ Ondřej. Manganese: from soil to human health - a comprehensive overview of its biological and environmental significance. Online. Nutrients. Basel:MDPI AG, roč. 16 (2024), s. 1-18.  2072-6643 Dostupné z: 10.3390/nu16203455</t>
  </si>
  <si>
    <t>OSEI-OWUSU Hayford; RONDEVALDOVÁ Johana; HOUDKOVÁ Markéta; KUDERA Tomáš; KOKOŠKOVÁ Tersia; MASCELLANI BERGO Anna a KOKOŠKA Ladislav. Evaluation of In Vitro Synergistic Effects of Tetracycline with Alkaloid-Related Compounds against Diarrhoeic Bacteria. Online. International Journal of Molecular Sciences. Basel:Molecular Diversity Preservation Int, roč. 25 (2024), s. 0-0. 1422-0067 Dostupné z: 10.3390/ijms25116038</t>
  </si>
  <si>
    <t>PETRIČÁKOVÁ Kristýna; JANOŠÍKOVÁ Martina; PTÁČEK Martin; SAVVULIDI FILIPP GEORGIJEVIČ a ZITA Lukáš. In Vitro and In Vivo Evaluation of the Fertilization Capacity of Frozen/Thawed Rooster Spermatozoa Supplemented with Different Concentrations of Trehalose. Online. Animals. Basel:MDPI AG, roč. 14 (2024), s. 1-15. 2076-2615 Dostupné z: 10.3390/ani14243586</t>
  </si>
  <si>
    <t>PILSOVÁ Aneta; PILSOVÁ Zuzana; KLUSÁČKOVÁ Barbora; ZELENKOVÁ Natálie; CHMELÍKOVÁ Eva; POSTLEROVÁ Pavla a SEDMÍKOVÁ Markéta. Hydrogen sulfide and its role in female reproduction. Online. Frontiers in Veterinary Sciences. Lausanne:Frontiers Research Foundation, roč. 11 (2024), s. 1-13. 2297-1769 Dostupné z: 10.3389/fvets.2024.1378435</t>
  </si>
  <si>
    <t>PINTUS Eliana; **KOTRBA Radim a ROS-SANTAELLA Jose Luis. Horn size is linked to Sertoli cell efficiency and sperm size homogeneity during sexual development in common eland (Taurotragus oryx). Online. Frontiers in Cell and Developmental Biology. Lausanne:Frontiers Media S.A., roč. 12 (2024), s. 1-18. 2296-634X Dostupné z: 10.3389/fcell.2024.1421634</t>
  </si>
  <si>
    <t>PINTUS Eliana; KOTRBA Radim a ROS-SANTAELLA Jose Luis. Horn size is linked to Sertoli cell efficiency and sperm size homogeneity during sexual development in common eland (&amp;lt;i&amp;gt;Taurotragus oryx&amp;lt;/i&amp;gt;). Online. Frontiers in Cell and Developmental Biology. Lausanne:Frontiers Media S.A., roč. 12 (2024), s. 0-0. 2296-634X Dostupné z: 10.3389/fcell.2024.1421634</t>
  </si>
  <si>
    <t>PŘIBYLOVÁ Lucie; SOUČKOVÁ Michaela; FRÜHAUF KOLÁŘOVÁ Martina; VOSTRÁ VYDROVÁ Hana a CHALOUPKOVÁ Helena. Does a stronger bond with pet rabbits equate to better husbandry conditions for them?. Online. Applied Animal Behaviour Science. Amsterdam:Elsevier, roč. 270 (2024), s. 0-10. 0168-1591 Dostupné z: 10.1016/j.applanim.2023.106143</t>
  </si>
  <si>
    <t>PŘIBYLOVÁ Lucie; SOUČKOVÁ Michaela; VOSTRÁ VYDROVÁ Hana a **GLENK Lisa Maria. Perceived Relationships and the Costs and Benefits of Dog Ownership in Czech Homeless and Non-Homeless People. Online. ANTHROZOOS. Praha:Neuveden, roč. 2024 (2024), s. 0-0. 0892-7936 Dostupné z: 10.1080/08927936.2024.2425176</t>
  </si>
  <si>
    <t>ROS-SANTAELLA Jose Luis; **NOVÝ Pavel; SCARINGI Maria a PINTUS Eliana. Antimicrobial peptides and proteins as alternative antibiotics for porcine semen preservation. Online. BMC Veterinary Research. Praha:Neuveden, roč. 20 (2024), s. 1-12. 1746-6148 Dostupné z: 10.1186/s12917-024-04105-9</t>
  </si>
  <si>
    <t>SARO Jan; DUCHÁČEK Jaromír; BROŽOVÁ Helena; STÁDNÍK Luděk; **BLÁHOVÁ P.; HORÁKOVÁ Tereza a HLAVATÝ Robert. Discrete Homogeneous and Non-Homogeneous Markov Chains Enhance Predictive Modelling for Dairy Cow Diseases. Online. Animals. Basel:MDPI AG, roč. 14 (2024), s. 1-16. 2076-2615 Dostupné z: 10.3390/ani14172542</t>
  </si>
  <si>
    <t>SCARINGI Maria; ROS-SANTAELLA Jose Luis; NOVÝ Pavel a PINTUS Eliana. Antimicrobial peptides and proteins as alternative antibiotics for porcine semen preservation. Online. BMC Veterinary Research. Praha:Neuveden, roč. 20 (2024), s. 0-0. 1746-6148 Dostupné z: 10.1186/s12917-024-04105-9</t>
  </si>
  <si>
    <t>STEHLÍKOVÁ Iva; **KUNZOVÁ Eva; **CZAKÓ Alena; **MAYEROVÁ Markéta; **MADARAS Mikuláš a KODEŠOVÁ Radka. Sixty-year impact of manure and NPK on soil aggregate stability. Online. GEODERMA REGIONAL. Amsterdam:Elsevier Science, roč. 39 (2024), s. 1-11. 2352-0094  Dostupné z: 10.1016/j.geodrs.2024.e00858</t>
  </si>
  <si>
    <t>SVITAČOVÁ Kristína; HORKÝ Pavel; VALCHÁŘOVÁ Tereza a SLAVÍK Ondřej. Pigment matters: Behavior and lateralization of albino and pigmented fish (Bronze Corydoras) in aquaculture. Online. Applied Animal Behaviour Science. Amsterdam:Elsevier, roč. 272 (2024), s. 0-0. 0168-1591 Dostupné z: 10.1016/j.applanim.2024.106205</t>
  </si>
  <si>
    <t>JImp</t>
  </si>
  <si>
    <t>SVITAČOVÁ Kristína; SLAVÍK Ondřej; **VELÍŠEK Josef; **LEPIČ Pavel; **RANDÁK T. a HORKÝ Pavel. The costs of beauty: Common carp with different colour phenotypes differ in behavioural response and cognitive ability. Online. Aquaculture. Amsterdam:Elsevier Science, roč. 594 (2024), s. 0-0. 0044-8486 Dostupné z: 10.1016/j.aquaculture.2024.741413</t>
  </si>
  <si>
    <t>ŠKVOROVÁ Petra; KULMA Martin; BOŽIK Matěj; **KURECKA Michal; PLACHÝ Vladimír; **SLAVIKOVA Daniela; **SEBELOVA Katerina a KOUŘIMSKÁ Lenka. Evaluation of rapeseed cake as a protein substitute in the feed of edible crickets: A case study using Gryllus assimilis. Online. Food Chemistry. Oxford:Elsevier Science, roč. 441 (2024), s. 1-7. 0308-8146 Dostupné z: 10.1016/j.foodchem.2023.138254</t>
  </si>
  <si>
    <t>ŠŤOVÍČEK Adam; VANĚK Aleš; **BLUMENTRITTOVÁ Hana; **MIHALJEVIČ Martin; **VANKOVA Maria; **KOPECKÝ Jan; VEJVODOVÁ Kateřina; MÁSLOVÁ Alena a MAREČKOVÁ Marketa. High geogenic soil thallium shows limited impact on bacterial community. Online. Environmental Pollution. Oxford:Elsevier Science, roč. 342 (2024), s. 1-7. 0269-7491 Dostupné z: 10.1016/j.envpol.2023.122862</t>
  </si>
  <si>
    <t>THET Bunthorn; KODEŠOVÁ Radka; FÉR Miroslav; KLEMENT Aleš a NIKODEM Antonín. How different soil surface treatments in urban areas affect soil pore structure and associated soil properties and processes. Online. Journal of Hydrology. Amsterdam:Elsevier, roč. 645 (2024), s. 1-12. 0022-1694 Dostupné z: 10.1016/j.jhydrol.2024.132233</t>
  </si>
  <si>
    <t>TOMISOVÁ Kateřina; JAROŠOVÁ Veronika; MARŠÍK Petr; MASCELLANI BERGO Anna; **CINEK Ondřej; **HLIŇÁKOVÁ Lucie; KLOUČEK Pavel; **JANOUŠEK V.; **VALENTOVÁ Kateřina a HAVLÍK Jaroslav. Mutual Interactions of Silymarin and Colon Microbiota in Healthy Young and Healthy Elder Subjects. Online. MOLECULAR NUTRITION &amp;amp; FOOD RESEARCH. Praha:Neuveden, roč. 68 (2024), s. 0-0. 1613-4125 Dostupné z: 10.1002/mnfr.202400500</t>
  </si>
  <si>
    <t>ULLAH Ayat; BAVOROVÁ Miroslava; **SHAH Ashfaq Ahmad a KANDEL Giri Prasad. Climate change and rural livelihoods: The potential of extension programs for sustainable development. Online. SUSTAINABLE DEVELOPMENT. Praha:Neuveden, roč. 32 (2024), s. 0-0. 0968-0802 Dostupné z: 10.1002/sd.2951</t>
  </si>
  <si>
    <t>VANĚK Aleš; **DORDEVIC Tamara; **MIHALJEVIČ Martin; **VANKOVA Maria; **FIZKOVÁ Karolína; ZÁDOROVÁ Tereza; VOKURKOVÁ Petra; GALUŠKOVÁ Ivana; PENÍŽEK Vít; DRÁBEK Ondřej; **TASEV Goran; **SERAFIMOVSKI Todor; **BOEV Ivan a **BOEV Blažo. Thallium in Technosols from Allchar (North Macedonia): Isotopic and speciation insights. Online. Environmental Pollution. Oxford:Elsevier Science, roč. 357 (2024), s. 0-0. 0269-7491 Dostupné z: 10.1016/j.envpol.2024.124413</t>
  </si>
  <si>
    <t>VOSTRÝ Luboš; VOSTRÁ VYDROVÁ Hana; **MORAVCIKOVA Nina; **KASARDA Radovan; **MARGETÍN Milan; **RYCHTAROVA Jana; **DRZAIC Ivana; **SHIHABI Mario; **CUBRIC-CURIK Vlatka; **SÖLKNER Johan a **CURIK Ino. Genomic analysis of conservation status, population structure, and admixture in local Czech and Slovak dairy goat breeds. Online. Journal of Dairy Science. Savoy:Amer. Dairy Science Assoc., roč. 107 (2024), s. 8205-8222. 0022-0302 Dostupné z: 10.3168/jds.2023-24607</t>
  </si>
  <si>
    <t>WICKRAMASINGHE Niluka; VÍTKOVÁ Martina; ZARZSEVSZKIJ Szimona; OUŘEDNÍČEK Petr; ŠILLEROVÁ Hana; OJO Omolola Elizabeth; BEESLEY Luke; **GRASSEROVÁ Alena; **CAJTHAML Tomáš; **MOŠKO Jaroslav; **HUŠEK Matěj; **POHOŘELÝ Michael; ČECHMÁNKOVÁ Jarmila; VÁCHA Radim; KULHÁNEK Martin; MÁSLOVÁ Alena a KOMÁREK Michael. Can pyrolysis and composting of sewage sludge reduce the release of traditional and emerging pollutants in agricultural soils? Insights from field and laboratory investigations. Online. Chemosphere. Oxford:Pergamon-Elsevier Science Ltd, roč. 364 (2024), s. 1-11. 0045-6535 Dostupné z: 10.1016/j.chemosphere.2024.143289</t>
  </si>
  <si>
    <t>ZADINOVÁ Kateřina; SOCHOR Adam; ČÍTEK Jaroslav; OKROUHLÁ Monika; POKORNÁ Kamila; ŠPRYSL Michal; BAHELKA Ivan a STUPKA Roman. The Effect of the Boar Taint Masking Strategy (Adding Dried Origanum vulgare or Allium sativum) on Sensory Characteristics. Online. Animals. Basel:MDPI AG, roč. 14 (2024), s. 1-13. 2076-2615 Dostupné z: 10.3390/ani14111544</t>
  </si>
  <si>
    <t>ZÁDOROVÁ Tereza; PENÍŽEK Vít; **KOUBOVÁ Magdalena; **LISÁ Lenka; **KOČÁR Petr; **SVĚTLÍK Ivo; PAVLŮ Lenka; ŽÍŽALA Daniel; VOKURKOVÁ Petra; VANĚK Aleš; **MOSKA Piotr; TEJNECKÝ Václav; DRÁBEK Ondřej; KODEŠOVÁ Radka a NĚMEČEK Karel. Landscape history mirrored in colluvial profiles: A multi-proxy approach from a Luvisol region in Central Czechia. Online. GEODERMA REGIONAL. Amsterdam:Elsevier Science, roč. 36 (2024), s. 1-21. 2352-0094  Dostupné z: 10.1016/j.geodrs.2024.e00777</t>
  </si>
  <si>
    <t>ŽILINČÍKOVÁ Nikola; KUBÁTOVÁ Pavla; MERCL Filip; SZÁKOVÁ Jiřina; NAJMANOVÁ Jana a TLUSTOŠ Pavel. Biomass yield and metal phytoextraction efficiency of Salix and Populus clones harvested at different rotation lengths in the field experiment. Online. Chemical and Biological Technologies in Agriculture. New York:Springer-Verlag, roč. 11 (2024), s. 1-15. 2196-5641 Dostupné z: 10.1186/s40538-024-00600-1</t>
  </si>
  <si>
    <t>SOCHA Robert; SUCH Aleksandra; WISLA-SWIDER Anna; JUSZCZAK Leslaw; NOWAK Ewelina; BULSKI Karol; FRACZEK prof. dr. hab. Jaroslaw; DOSKOČIL Ivo; LAMPOVÁ Barbora a KORONOWICZ Aneta. Edible Alginate–Lecithin Films Enriched with Different Coffee Bean Extracts: Formulation, Non-Cytotoxic, Anti-Inflammatory and Antimicrobial Properties. Online. International Journal of Molecular Sciences. Basel:Molecular Diversity Preservation Int, roč. 25 (2024), s. 1-30. 1422-0067 Dostupné z: 10.3390/ijms252212093</t>
  </si>
  <si>
    <t xml:space="preserve">KOZLU Ali; NGASAKUL Nujamee; KLOJDOVÁ Iveta a BAIGTS ALLENDE Diana Karina. Edible Insect-Processing Techniques: a Strategy to Develop Nutritional Food Products and Novelty Food Analogs. Online. EUROPEAN FOOD RESEARCH AND TECHNOLOGY. Praha:Neuveden, roč. 250 (2024), s. 1253-1267. 1438-2377 </t>
  </si>
  <si>
    <t>STARÁ Jitka; HOVORKA Tomáš; HORSKÁ Tereza; ZUSKOVÁ Eva a KOCOUREK František. Pyrethroid and carbamate resistance in Czech populations of Myzus persicae (Sulzer) from oilseed rape. Online. PEST MANAGEMENT SCIENCE. Praha:Neuveden, roč. 80 (2024), s. 2342-2352. 1526-498X Dostupné z: 10.1002/ps.7646</t>
  </si>
  <si>
    <t>**ION Mihaela C.; **BLOOMER Caitlin C.; **BĂRĂSCU Tudor I.; **OFICIALDEGUI Francisco J.; **SHOOBS Nathaniel F.; **WILLIAMS Bronwyn W.; **SCHEERS Kevin; **CLAVERO Miguel; **GRANDJEAN Frédéric; **COLLAS Marc; **BAUDRY Thomas; **LOUGHMAN Zachary; **WRIGHT Jeremy J.; **RUOKONEN Timo J.; **CHUCHOLL Christoph; **CHUCHOLL Christoph; **GUARESCHI Simone; **KOESE Bram; **BANYAI Zsombor M.; **HODSON James; **HURT Margo; **KALDRE Katrin; **LIPTÁK Boris; **FETZNER James W.; **CANCELLARIO Tommaso; **WEIPERTH András; **BIRZAKS Janis; **TRICHKOVA Teodora; **TODOROV Milcho; **BALALAIKINS Maksims; **GRIFFIN Bogna; **PETKO Olga N.; **ACEVEDO-ALONSO Ada; **D’ELÍA Guillermo; **ŚLIWIŃSKA Karolina; **ALEKHNOVICH Anatoly; **CHOONG Henry; **SOUTH Josie; **WHITEROD Nick; **ZORIĆ Katarina; **HAASE Peter; **SOTO Ismael; **BRADY Daniel J.; **HAUBROCK Phillip J.; **TORRES Pedro J.; **ŞADRIN Denis; **VLACH Pavel; **KAYA Cüneyt; **JUNG Sang Woo; **KIM Jin-Young; **VERMEERSCH Xavier H.C.; **BONK Maciej; **GUIASU Radu; **HARLIOGLU Muzaffer M.; **DEVLIN Jane; **KURTUL Irmak; **BŁOŃSKA Dagmara; **BOETS Pieter; **MASIGOL Hossein; **CABE Paul R.; **JUSSILA Japo; **VRALSTAD Trude; **BERESFORD David V.; **REID Scott M.; PATOKA Jiří; **STRAND David A.; **TARKAN Ali S.; **STEEN Frédérique; **ABEEL Thomas; **HARWOOD Matthew; **AUER Samuel; **KELLY Sandor; **GIANTSIS Ioannis A.; **MACIASZEK Rafał; **ALVANOU Maria V.; **AKSU Önder; **HAYES David M.; **KAWAI Tadashi; **TRICARICO Elena; **CHAKANDINAKIRA Adroit; **BARNETT Zanethia C.; **KUDOR Ştefan G.; **BEDA Andreea E.; **VÎLCEA Lucian; **MIZERANSCHI Alexandru E.; **NEAGUL Marian; **LICZ Anton; **COTOARBĂ Andra D.; **PETRUSEK Adam; **KOUBA Antonín; **TAYLOR Christopher A. a **PÂRVULESCU Lucian. World of Crayfish™: a web platform towards real-time global mapping of freshwater crayfish and their pathogens. Online. PeerJ. London:PeerJ Inc, roč. neuvedeno (2024), s. 0-0. 2167-8359 Dostupné z: 10.7717/peerj.18229</t>
  </si>
  <si>
    <t>**ALI Beshir; MANIKAS Ioannis a **SUNDARAKANI Balan. Effect of COVID-19 pandemic on household food insecurity: evidence from the United Arab Emirates. Online. British Food Journal. Praha:Neuveden, roč. 126 (2024), s. 625-642. 0007-070X Dostupné z: 10.1108/BFJ-09-2023-0836</t>
  </si>
  <si>
    <t>**ANETTOVÁ Lucia; **KAČMAŘÍKOVÁ Jana; **SIPKOVA Anna; **VELIC Vivienne; **CAVALLO Lia; **DYKOVA Iva; **IZQUIERDO-RODRIGUEZ Elena; **MORGAN Eric R. a MODRÝ David. Low potential of fish as a source of infection with Angiostrongylus cantonensis. Online. Food Quality and Safety. Oxford:Oxford University Press, roč. 8 (2024), s. 1-8. 2399-1399 Dostupné z: 10.1093/fqsafe/fyae042</t>
  </si>
  <si>
    <t>**ANWAR Faiza; **SANAULLAH Muhammad; **ALI Hayssam M.; **HUSSAIN Sabir; **FAISAL Mahmood; ZAHID Zubda a **SHAHZAD Tanvir. Effect of combined application of inorganic nitrogen and phosphorus to an organic-matter poor soil on soil organic matter cycling. Online. PeerJ. London:PeerJ Inc, roč. 12 (2024), s. 1-21. 2167-8359 Dostupné z: 10.7717/peerj.17984</t>
  </si>
  <si>
    <t>**BEYZA Beyza; **GHOLAMI Zahra; SVOBODOVÁ Kateřina; HRADECKÁ Ivana a HÖNIG Vladimír. A Comprehensive Study for Determination of Free Fatty Acids in Selected Biological Materials: A Review . Online. Foods. Basel:MDPI AG, roč. 13 (2024), s. 1-27. 2304-8158 Dostupné z: 10.3390/foods13121891</t>
  </si>
  <si>
    <t>**DI GREGORIO L.; **NOLFI L.; **LATINI Arianna; **NIKOLOUDAKIS N.; **BUNNENFELD N.; **NOTARFONSO M.; **BERNINI R.; MANIKAS Ioannis a **BEVIVINO A.. Getting (ECO)Ready: Does EU Legislation Integrate Up-to-Date Scientific Data for Food Security and Biodiversity Preservation Under Climate Change?. Online. Sustainability. Praha:Neuveden, roč. 16 (2024), s. 0-0. 2071-1050 Dostupné z: 10.3390/su162310749</t>
  </si>
  <si>
    <t>**ENKHTAIVAN Enkhtuya; VOKURKOVÁ Petra; SPASIĆ Marko; VAŠÁT Radim; VACEK Oldřich a DRÁBEK Ondřej. Temporal changes of soil characteristics on Litov spoil heap, Czech Republic. Online. Soil and Water Research. Praha:Ústav zemědělských a potravinářských informací, roč. 19 (2024), s. 133-143. 1801-5395 Dostupné z: 10.17221/17/2024-SWR</t>
  </si>
  <si>
    <t>**ESATTORE Bruno; **BUCZEK Mateusz; **DUSEK Adam; KOTRBA Radim; **PLUHACEK Jan; CEACERO HERRADOR Francisco; KOMÁRKOVÁ Martina; BARTOŠOVÁ Jitka; **RADWAN Jacek a **BARTOS Ludek. Ivermectin decreases parasite load, testosterone, and potentially antler length in a group of captive red deer males&amp;lt;i&amp;gt; (Cervus&amp;lt;/i&amp;gt;&amp;lt;i&amp;gt; elaphus)&amp;lt;/i&amp;gt;. Online. Research in Veterinary Science. London:British Veter.Assoc., roč. 166 (2024), s. 0-0. 0034-5288 Dostupné z: 10.1016/j.rvsc.2023.105095</t>
  </si>
  <si>
    <t>**ETTLER Vojtěch; **PIPKOVÁ Zuzana; **KVAPIL Jindřich; **MIHALJEVIČ Martin; **DRAHOTA Petr; VANĚK Aleš a PENÍŽEK Vít. Nickel, chromium, and cobalt in soils developed on nickel laterites near an abandoned mining area in southern Czech Republic. Online. Journal of Geochemical Exploration. Amsterdam:Elsevier Science, roč. 264 (2024), s. 0-0. 0375-6742 Dostupné z: 10.1016/j.gexplo.2024.107529</t>
  </si>
  <si>
    <t>**FERRONATO Navarro; **MAALOUF Amani; **MERTENAT Adeline; **SAINI Ankur; **KHANAL Ashish; **COPERTARO Benedetta; **YEO Dotanhan; **JALALIPOUR Haniyeh; **VEUTHEY Julio Raldúa; ULLOA MURILLO Leidy Marcela; **THOTTATHIL Milan Sebastian; **SHUAIB Norshah Aizat; **CAPLIN Ryan a **MOHANDAS Vivek Jaisree. A review of plastic waste circular actions in seven developing countries to achieve sustainable development goals. Online. WASTE MANAGEMENT &amp;amp; RESEARCH. Praha:Neuveden, roč. 42 (2024), s. 436-458. 1096-3669 Dostupné z: 10.1177/0734242X231188664</t>
  </si>
  <si>
    <t>**GOUS Robert Mervyn; **FISHER Colin; TŮMOVÁ Eva; **MACHANDER Vlastislav; CHODOVÁ Darina a **TYL Jan. The response of turkeys to dietary balanced protein during two periods of growth. Online. British Poultry Science. Hants:Carfax Publish, roč. 65 (2024), s. 203-212.  1466-1799 Dostupné z: 10.1080/00071668.2024.2309289</t>
  </si>
  <si>
    <t>**GUIZZO Melina Garcia; **FRANTOVÁ Helena; **LU Stephen; **KOZELKOVÁ Tereza; **ČÍHALOVÁ Kristýna; **DYČKA Filip; **HRBATOVÁ Alena; **TONK-RÜGEN Miray; **PERNER Jan; **RIBEIRO José M.; **FOGAÇA Andrea C.; **KOPÁČEK Petr a ŽŮREK Luděk. The immune factors involved in the rapid clearance of bacteria from the midgut of the tick Ixodes ricinus. Online. Frontiers in Cellular and Infection Microbiology. Lausanne:Frontiers Media S.A., roč. 14 (2024), s. 1-14. 2235-2988 Dostupné z: 10.3389/fcimb.2024.1450353</t>
  </si>
  <si>
    <t>**HOFFMAN Louwrens Christiaan; **SILBERBAUER Bianca L.; KOKOŠKOVÁ Tersia; KOTRBA Radim; BUREŠ Daniel a **STRYDOM Philip E.. The Effect of Sex on the Chemical and Mineral Composition of the Meat, Bone and Liver of Giraffe (&amp;lt;i&amp;gt;Giraffa giraffa angolensis&amp;lt;/i&amp;gt;). Online. Foods. Basel:MDPI AG, roč. 13 (2024), s. 0-0. 2304-8158 Dostupné z: 10.3390/foods13030394</t>
  </si>
  <si>
    <t>**JAFFALI Chahrazed; **SYNYTSYA Andriy; **BLEHA Roman; **KHADHRI Ayda; **ASCHI-SMITI Samira; **SMRČKOVÁ Petra a KLOUČEK Pavel. Characterization of two Tunisian strains of culinary oyster mushroom Pleurotus eryngii: Differences in the biopolymer composition. Online. JOURNAL OF FOOD COMPOSITION AND ANALYSIS. Praha:Neuveden, roč. 132 (2024), s. 0-0. 0889-1575 Dostupné z: 10.1016/j.jfca.2024.106300</t>
  </si>
  <si>
    <t>**JANKOVSKA Dagmar; **JURCOVA Nikol; **KUBINOVA Renata; **VACLAVIK Jiri; **SVAJDLENKA Emil; MASCELLANI BERGO Anna; MARŠÍK Petr; **BOUZKOVA Katerina a **MALANIK Milan. Anticholinesterase Activity of Methanolic Extract of Amorpha fruticosa Flowers and Isolation of Rotenoids and Putrescine and Spermidine Derivatives. Online. Plants-BASEL. Basel:MDPI AG, roč. 13 (2024), s. 1-10. 2223-7747 Dostupné z: 10.3390/plants13091181</t>
  </si>
  <si>
    <t>**KHAN Shahmshad Ahmed; **TANVEER Muhammad; **PRENDERGAST Kit; **MALIK Sadia; **HUSSAIN Taimoor; KUBÍK Štěpán; VACHOVÁ Pavla a SKALICKÝ Milan. Pollen deprivation stimulates Honeybees Apis mellifera to induce early flowering in tomato plants. Online. Scientia Horticulturae. Amsterdam:Elsevier Science, roč. 333 (2024), s. 1-10. 0304-4238 Dostupné z: 10.1016/j.scienta.2024.113265</t>
  </si>
  <si>
    <t>**KUMAR Rajeev; **KUMARI V. Visha; **GUJJAR Ranjit Singh; **KUMARI Mala; **GOSWAMI Sanjay Kumar; **DATTA Jhuma; **PAL Srikumar; **JHA Sudhir Kumar; **KUMAR Ashok; **PATHAK Ashwini Dutt; SKALICKÝ Milan; **SIDDIQUI Manzer H. a **HOSSAIN Akbar. Evaluating the imazethapyr herbicide mediated regulation of phenol and glutathione metabolism and antioxidant activity in lentil seedlings. Online. PeerJ. London:PeerJ Inc, roč. 12 (2024), s. 1-22. 2167-8359 Dostupné z: 10.7717/peerj.16370</t>
  </si>
  <si>
    <t>**MALIK Laraib; **HUSSAIN Sabir; **SHAHID Muhammad; **MAHMOOD Faisal; **ALI Hayssam M.; **MALIK Mehreen; **SANAULLAH Muhammad; ZAHID Zubda a **SHAHZAD Tanvir. Co-applied biochar and drought tolerant PGPRs induced more improvement in soil quality and wheat production than their individual applications under drought conditions. Online. PeerJ. London:PeerJ Inc, roč. 12 (2024), s. 1-28. 2167-8359 Dostupné z: 10.7717/peerj.18171</t>
  </si>
  <si>
    <t>**MARR Sean M.; PATOKA Jiří a **ZWORYKIN Dmitrij. Estimating the potential distribution range of the invasive South American suckermouth armoured catfishes &amp;lt;i&amp;gt;Pterygoplichthys&amp;lt;/i&amp;gt; spp. in the Indo-Burma biodiversity hotspot using MaxEnt. Online. Aquatic Conservation - Marine and Freshwater Ecosystems. Praha:Neuveden, roč. 34 (2024), s. 0-0. 1052-7613 Dostupné z: 10.1002/aqc.4173</t>
  </si>
  <si>
    <t>**MATĚJOVIČ Martin; **JOZOVÁ Eva; **ROST Michael; **ČURN Vladislav; HNILIČKA František; KOTÍKOVÁ Zora a **ČEPKOVÁ Petra Hlásná. Evaluation of the Effect of Low-Temperature Plasma Treatment on Seed Germination of Long-Term Stored Genetic Resources. Online. Agronomy. Basel:MDPI AG, roč. 14 (2024), s. 1-16. 2073-4395 Dostupné z: 10.3390/agronomy14091918</t>
  </si>
  <si>
    <t>**MOJŽIŠOVÁ Michaela; **WEIPERTH András; GEBAUER Roman; **LAFFITTE Maud; PATOKA Jiří; **GRANDJEAN Frédéric; **KOUBA Antonín a **PETRUSEK Adam. Diversity and distribution of Aphanomyces astaci in a European hotspot of ornamental crayfish introductions. Online. Journal of Invertebrate Pathology. San Diego:Academic Press -US, roč. 202 (2024), s. 0-0. 0022-2011 Dostupné z: 10.1016/j.jip.2023.108040</t>
  </si>
  <si>
    <t>**MORAVCIKOVA Nina; **KASARDA Radovan; VOSTRÁ VYDROVÁ Hana; VOSTRÝ Luboš; KARÁSKOVÁ Barbora; **CANDRÁK Juraj a **HALO Marko. Genomic variability of the MHC region: Empirical evidence from five horse breeds. Online. Livestock Science. Amsterdam:Elsevier Science, roč. 284 (2024), s. 0-0. 1871-1413 Dostupné z: 10.1016/j.livsci.2024.105480</t>
  </si>
  <si>
    <t>**PIVKOVA Ivica; **KUKLA Ján; HNILIČKA František; HNILIČKOVÁ Helena; **KRUPOVÁ Danica a **KUKLOVA Margita. Relationship of selected properties of Cambisols to altitude and forest ecosystems of four vegetation grades. Online. Heliyon. Cambridge:Cell Press, roč. 10 (2024), s. 1-13. 2405-8440 Dostupné z: 10.1016/j.heliyon.2024.e31153</t>
  </si>
  <si>
    <t>**PLACATOVÁ Renata; **PAPAJ Vladimír; **FUČÍK Petr; **BRÁZDA Jiří; PACEK Lukáš a TLUSTOŠ Pavel. Evaluation of the long-term water balance in selected crop rotations with alfalfa in a soil-heterogeneous lowland region of the Czech Republic. Online. Agronomy. Basel:MDPI AG, roč. 14 (2024), s. 1-16. 2073-4395 Dostupné z: 10.3390/agronomy14081692</t>
  </si>
  <si>
    <t>**POSPÍŠILOVÁ Lubica; **PLISKOVÁ Jana; **JAQUES Victory Armida Janine; **ZIKMUND Tomáš; **SEDLAK Luboš; **EICHMEIER Aleš; **KAISER Jozef; **MENŠÍK Ladislav; KLEMENT Aleš; KODEŠOVÁ Radka a BORŮVKA Luboš. Computed tomographic visualisation and 2D/3D microscopic evaluation of soil macro- and micromorphology. Online. Soil and Water Research. Praha:Ústav zemědělských a potravinářských informací, roč. 19 (2024), s. 176-189. 1801-5395 Dostupné z: 10.17221/47/2024-SWR</t>
  </si>
  <si>
    <t>**SAJJAD Muhammad Talha; **BINYAMEEN Muhammad; **SAJJAD Asif; SARMAD Muhammad; **ABBASI Asim; **KHAN Ehsaan Ullah; **UL HAQ Inzamam I.; **SUBHAN Mishal; **ALHIMAIDI Ahmad Rashed a **AMRAN Ramzi Ahmed. Replacing soybean meal with lesser mealworm Alphitobius diaperinus improves broiler productive performances, haematology, intestinal morphology and meat quality. Online. Journal of Insects as Food and Feed . Neuveden:Neuveden, roč. 10 (2024), s. 2085-2106. 2352-4588 Dostupné z: 10.1163/23524588-00001190</t>
  </si>
  <si>
    <t>**SCARCELLI Stefano; **BUONO Francesco; **&amp;#39;ALESSIO Nicola; **REA Simona; **PESCE Antonella; **LOCANTORE Francesco; **FIORETTI Alessandro; **MARUCCI Gianluca; **SGROI Giovanni; MODRÝ David a **VENEZIANO Vincenzo. Trichinella spp. in wolves ( Canis lupus) ) and red foxes ( Vulpes vulpes) ) of southern Italy. Online. Research in Veterinary Science. London:British Veter.Assoc., roč. 179 (2024), s. 1-22. 0034-5288 Dostupné z: 10.1016/j.rvsc.2024.105381</t>
  </si>
  <si>
    <t>**SKOCZYLAS Joanna; **PIATKOWSKA Ewa; LAMPOVÁ Barbora; DOSKOČIL Ivo; ŠMÍD Petr; KOUŘIMSKÁ Lenka; **SMOLEN Sylwester; **PITALA Joanna; **LESZCZYNSKA Teresa a **KOPEC Aneta. Different thermal treatments affect the nutritional value and antioxidant activity of sardines and sprats. Online. JOURNAL OF FOOD COMPOSITION AND ANALYSIS. Praha:Neuveden, roč. 134 (2024), s. 1-10. 0889-1575 Dostupné z: 10.1016/j.jfca.2024.106519</t>
  </si>
  <si>
    <t>**SOVADINOVA Simona Stehlikova; KOUBA Marek; **ŠEVČÍK Michal; **TULIS Filip; BUŠINA Tomáš a **KORPIMAKI Erkki. Home range size of Tengmalm&amp;#39;s owl offspring during the post-fledging dependence period in Central and North Europe. Online. Frontiers in Ecology and Evolution. Lausanne:Frontiers Research Foundation, roč. 12 (2024), s. 1-14.  Dostupné z: 10.3389/fevo.2024.1347916</t>
  </si>
  <si>
    <t>**SRACEK Ondřej; **ETTLER Vojtěch; **KŘÍBEK Bohdan; **MIHALJEVIČ Martin; **MAPANI B; PENÍŽEK Vít; ZÁDOROVÁ Tereza a VANĚK Aleš. Characterization and stable isotopic fingerprinting of mine seepage in hyperarid environments: An example of the Namib Lead &amp;amp; Zinc mine, Namibia. Online. Journal of Geochemical Exploration. Amsterdam:Elsevier Science, roč. 265 (2024), s. 0-0. 0375-6742 Dostupné z: 10.1016/j.gexplo.2024.107554</t>
  </si>
  <si>
    <t>**SRACEK Ondřej; **ETTLER Vojtěch; **MIHALJEVIČ Martin; **KŘÍBEK Bohdan; **MAPANI B; PENÍŽEK Vít; ZÁDOROVÁ Tereza a VANĚK Aleš. Identification of processes in Cu-ore heap leaching using Cu isotopes and leachate chemistry at Tschudi mine, northern Namibia. Online. HYDROMETALLURGY. Praha:Neuveden, roč. 228 (2024), s. 0-0. 0304-386X Dostupné z: 10.1016/j.hydromet.2024.106356</t>
  </si>
  <si>
    <t>**SUMI Mousumi Jahan; **ZAMAN Samia Binta; **IMRAN Shahin; **SARKER Prosenjit; **RHAMAN Mohammad Saidur; **GABER Ahmed; SKALICKÝ Milan; **MOULICK Debojyoti a **HOSSAIN Akbar. An investigation of the pigments, antioxidants and free radical scavenging potential of twenty medicinal weeds found in the southern part of Bangladesh. Online. PeerJ. London:PeerJ Inc, roč. 12 (2024), s. 1-28. 2167-8359 Dostupné z: 10.7717/peerj.17698</t>
  </si>
  <si>
    <t>**SYNYTSYA Andriy; **BLEHA Roman; **SKRYNNIKOVA Anastasia; **BABAYEVA Tamilla; **COPIKOVA Jana; **KVASNICKA Frantisek; JABLONSKÝ Ivan a KLOUČEK Pavel. Mid-Infrared Spectroscopic Study of Cultivating Medicinal Fungi Ganoderma: Composition, Development, and Strain Variability of Basidiocarps. Online. Journal of Fungi. Basel:MDPI AG, roč. 10 (2024), s. 0-0. 2309-608X Dostupné z: 10.3390/jof10010023</t>
  </si>
  <si>
    <t>**ŠERÁ Božena; **ŠRÁMKOVÁ Petra; TUNKLOVÁ Barbora; **ĎURČÁNYOVÁ Sandra; **ŠERÝ Michal; **ŽARNOVIČAN Hubert; **DROZDÍKOVÁ Anna; **SATRAPINSKÝ Leonid; **ZAHORANOVÁ Anna; **KOVÁČIK Dušan a HNILIČKA František. How Mucilaginous Seeds of Different Plant Species Respond to Nonthermal Atmospheric Plasma Treatment. Online. PLASMA CHEMISTRY AND PLASMA PROCESSING. Praha:Neuveden, roč. 2024 (2024), s. 1-26. 0272-4324 Dostupné z: 10.1007/s11090-024-10515-2</t>
  </si>
  <si>
    <t>**UMEOBI Egondu Charles; **AZUKA Chukwuebuka Vincent; **OFEM K.I.; **JOHN Kingsley; NĚMEČEK Karel; **JIDERE Chika Mike a **EZEAUKU Peter Ikemefuna. Evaluation of potentially toxic elements in soils developed on limestone and lead-zinc mine sites in parts of southeastern Nigeria. Online. Heliyon. Cambridge:Cell Press, roč. 10 (2024), s. 0-0. 2405-8440 Dostupné z: 10.1016/j.heliyon.2024.e27503</t>
  </si>
  <si>
    <t>**VAGLICA Alessandro; **CERULLI Antonietta; **PIACENTE Sonia; **BRUNO Maurizio; **BADALAMENTI Natale; PAVELA Roman a **MAGGI Filippo. Phytochemical investigation and evaluation of acaricidal activity of Ammi crinitum Guss. Against the two-spotted spider mite Tetranychus urticae Koch. Online. Crop Protection. Elsevier Science Inc., roč. 184 (2024), s. 0-0. 0261-2194 Dostupné z: 10.1016/j.cropro.2024.106791</t>
  </si>
  <si>
    <t>**WYMAN-GROTHEM Katherine; **CASTELLO L.; **CATÂNEO Dayana Tamiris Brito dos Santos; **DORIA Carolina Rodrigues da Costa; **MAGALHAES André L. B.; PATOKA Jiří; **STEWART Donald a **WATSON Craig. Invasion risk to the United States from Arapaima spp. hinges on climate suitability . Online. AQUACULTURE ENVIRONMENT INTERACTIONS. Olderdorf:Inter-Research, roč. 16 (2024), s. 175-188. 1869-215X Dostupné z: 10.3354/aei00481</t>
  </si>
  <si>
    <t>**ZEMANOVÁ Veronika; PAVLÍKOVÁ Daniela; NOVÁK Milan a HNILIČKA František. The dual role of zinc in spinach metabolism: beneficial × toxic. Online. Plants-BASEL. Basel:MDPI AG, roč. 13 (2024), s. 1-14. 2223-7747 Dostupné z: 10.3390/plants13233363</t>
  </si>
  <si>
    <t>**ZIGO Michal; **NETHERTON Jacob; ZELENKOVÁ Natálie; **KERNS Karl; **KRAUS Veronika; POSTLEROVÁ Pavla; **BAKER Mark a **SUTOVSKY Peter. Bottom-up approach to deciphering the targets of the ubiquitin-proteasome system in porcine sperm capacitation. Online. Scientific Reports. London:Nature Publishing Group, roč. 14 (2024), s. 1-10. 2045-2322 Dostupné z: 10.1038/s41598-024-71056-4</t>
  </si>
  <si>
    <t>ALMAZ Cansu; KARA Recep Serdar; MIHÁLIKOVÁ Markéta a MATULA Svatopluk. Implications of surfactant application on soil hydrology, macronutrients, and organic carbon fractions: An integrative field study. Online. Soil and Water Research. Praha:Ústav zemědělských a potravinářských informací, roč. 18 (2024), s. 269-280. 1801-5395 Dostupné z: 10.17221/88/2023-SWR</t>
  </si>
  <si>
    <t>ASARE  OPARE Michael; **MIDULA Pavol; **ORAVOVÁ Lucie; **KURÁŇ Pavel a **HEJCMAN Michal. Elemental composition of post-wildfire biomass ashes and partly burned woody species in Bohemian Switzerland National Park, Czech Republic. Online. ENVIRONMENTAL SCIENCE AND POLLUTION RESEARCH. Praha:Neuveden, roč. 31 (2024), s. 54785-54803. 0944-1344 Dostupné z: 10.1007/s11356-024-34858-7</t>
  </si>
  <si>
    <t>ASARE  OPARE Michael; **PELLEGRINI Elisa; SZÁKOVÁ Jiřina; BLÖCHER Johanna Ruth; NAJMANOVÁ Jana; TLUSTOŠ Pavel a **CONTIN Marco. Organic Amendments to Short Rotation Coppice (SRC) Plantation Affect Species Richness and Metal Accumulation of Spontaneously Growing Herbaceous Plants. Online. Journal of Soil Science and Plant Nutrition. Praha:Neuveden, roč. 24 (2024), s. 1474-1488. 0718-9508 Dostupné z: 10.1007/s42729-024-01652-w</t>
  </si>
  <si>
    <t>ASARE  OPARE Michael; **PELLEGRINI Elisa; SZÁKOVÁ Jiřina; NAJMANOVÁ Jana; TLUSTOŠ Pavel; **DE NOBILI Maria a **CONTIN Marco. Potential of herbaceous plant species for copper (Cu) accumulation. Online. ENVIRONMENTAL SCIENCE AND POLLUTION RESEARCH. Praha:Neuveden, roč. 31 (2024), s. 5331-5343. 0944-1344 Dostupné z: 10.1007/s11356-023-31579-1</t>
  </si>
  <si>
    <t>ASRADE Dinkayehu; KULHÁNEK Martin; BALÍK Jiří; ČERNÝ Jindřich; SEDLÁŘ Ondřej a SURAN Pavel. Phosphorus availability and balance with long-term sewage sludge and nitrogen fertilization in chernozem soil under maize monoculture. Online. Plants-BASEL. Basel:MDPI AG, roč. 13 (2024), s. 1-15. 2223-7747 Dostupné z: 10.3390/plants13152037</t>
  </si>
  <si>
    <t>BEN MANSOUR Karima; **GIBBS Adrian J.; **MESSMER Noemi; **FUCHS Rene; **WETZEL Thierry a **WINTERHAGEN Patrick. Grapevine Pinot gris virus in Germany: From where did the virus come, and when?. Online. Plant Pathology. Blackwell Science Inc., roč. 73 (2024), s. 455-464. 0032-0862 Dostupné z: 10.1111/ppa.13824</t>
  </si>
  <si>
    <t>BEN MANSOUR Karima; **ŠPAK Josef; **KOMÍNEK Petr; ZOUHAR Miloslav; RYŠÁNEK Pavel a **GIBBS Adrian J.. Genomic Sequence of a Czech Isolate of Erysimum Latent Virus from Sisymbrium altissimum. Online. Plants-BASEL. Basel:MDPI AG, roč. 13 (2024), s. 0-0. 2223-7747 Dostupné z: 10.3390/plants13182554</t>
  </si>
  <si>
    <t>CALTA Jan; **ŽÁKOVÁ Eliška; **KRUPA Emil; ČÍTEK Jaroslav; DVOŘÁKOVÁ MACHOVÁ Karolína; TICHÝ Ladislav; **STIBAL Jan a VOSTRÝ Luboš. Selecting an appropriate statistical model for estimating genetic parameters: A case study of pig maternal breeds in Czechia. Online. Livestock Science. Amsterdam:Elsevier Science, roč. 283 (2024), s. 1-9. 1878-0490 Dostupné z: 10.1016/j.livsci.2024.105457</t>
  </si>
  <si>
    <t>ČERNILOVÁ Barbora; LINDA Miloslav; KUŘE Jiří; HROMASOVÁ Monika; CHOTĚBORSKÝ Rostislav a KRUNT Ondřej. Validation of an IoT System Using UHF RFID Technology for Goose Growth Monitoring. Online. Agriculture-BASEL. Basel:MDPI AG, roč. 14 (2024), s. 1-23. 2077-0472 Dostupné z: 10.3390/agriculture14010076</t>
  </si>
  <si>
    <t>ČERNÝ Jindřich; BALÍK Jiří; SURAN Pavel; SEDLÁŘ Ondřej; PROCHÁZKOVÁ Simona a KULHÁNEK Martin. The content of soil glomalin concerning selected indicators of soil fertility. Online. Agronomy. Basel:MDPI AG, roč. 14 (2024), s. 1-17. 2073-4395 Dostupné z: 10.3390/agronomy14081731</t>
  </si>
  <si>
    <t>DANĚK Ondřej; **HRBATOVÁ Alena; **VOLFOVÁ Karolina; **ŠEVČÍKOVÁ Sylvie; **LESICZKA Paulina; **NOVÁKOVÁ Markéta; **GHODRATI Sajjad; **HRAZDILOVA Kristyna; **VENEZIANO Vincenzo; **NAPOLI Ettore; **OTRANTO Domenico; **MONTARSI Fabrizio; **MIHALCA Andrei Daniel; **MECHOUK Noureddine; **ADAMÍK Peter; MODRÝ David a ŽŮREK Luděk. Italian peninsula as a hybridization zone of Ixodes inopinatus and I. ricinus and the prevalence of tick-borne pathogens in I. inopinatus, I. ricinus, and their hybrids. Online. Parasites &amp;amp; Vectors. Praha:Neuveden, roč. 17 (2024), s. 1-12. 1756-3305 Dostupné z: 10.1186/s13071-024-06271-z</t>
  </si>
  <si>
    <t>FERNÁNDEZ CUSIMAMANI Eloy; BHARATI Rohit; **JAVURKOVA Tereza Anna; ŠKVOROVÁ Petra; PAZNOCHT Luboš; KOTÍKOVÁ Zora; KOUŘIMSKÁ Lenka a ORSÁK Matyáš. Artificial Polyploidization Enhances Morphological, Physiological, and Biological Characteristics in Melothria scabra Naudin. Online. HORTICULTURAE. Basel:MDPI AG, roč. 10 (2024), s. 1-14. 2311-7524 Dostupné z: 10.3390/horticulturae10010022</t>
  </si>
  <si>
    <t>GREGAROVÁ Kateřina; ZHAO Shuran; **GRABICOVA Katerina; HORKÝ Pavel; **GRABIC Roman; SLAVÍK Ondřej; **RANDAK Tamas a DOUDA Karel. Differential effects of antidepressant sertraline in glochidia-fish interactions involving drug transfer from parasite to host. Online. AQUATIC TOXICOLOGY. Praha:Neuveden, roč. 273 (2024), s. 0-0. 0166-445X Dostupné z: 10.1016/j.aquatox.2024.107012</t>
  </si>
  <si>
    <t>GUPTA Aayushi; BHARATI Rohit; KUBEŠ Jan; **POPELKOVÁ Daniela; PRAUS Lukáš; **YANG Xiaodong; SEVEROVÁ Lucie; SKALICKÝ Milan a BRESTIČ Marián. Zinc oxide nanoparticles application alleviates salinity stress by modulating plant growth, biochemical attributes and nutrient homeostasis in Phaseolus vulgaris L. Online. Frontiers in Plant Science. Lausanne:Frontiers Research Foundation, roč. 15 (2024), s. 1-16. 1664-462X Dostupné z: 10.3389/fpls.2024.1432258</t>
  </si>
  <si>
    <t>GUPTA Neha; BHATTACHARYA Soham; DUTTA Adrish; TAUCHEN Jan; **LANDA Přemysl; URBANOVÁ Klára; HOUDKOVÁ Markéta; FERNÁNDEZ CUSIMAMANI Eloy a LEUNER Olga. Synthetic polyploidization induces enhanced phytochemical profile and biological activities in Thymus vulgaris L. essential oil. Online. Scientific Reports. London:Nature Publishing Group, roč. 14 (2024), s. 0-0. 2045-2322 Dostupné z: 10.1038/s41598-024-56378-7</t>
  </si>
  <si>
    <t>HANČ Aleš; GARI Bayu; HŘEBEČKOVÁ Tereza; MÍCHAL Pavel; HRČKA Milan; **NĚMCOVÁ Kateřina; **GRASSEROVÁ Alena a **CAJTHAML Tomáš. The fate of pharmaceuticals and personal care products during composting of sewage sludge. Online. Sustainable Chemistry and Pharmacy. Amsterdam:Elsevier Science, roč. 38 (2024), s. 1-13. 2352-5541 Dostupné z: 10.1016/j.scp.2024.101498</t>
  </si>
  <si>
    <t>HŘEBEČKOVÁ Tereza; **WIESNEROVÁ Lucie; HANČ Aleš a KOUDELA Martin. Effect of substrate moisture content during cultivation of Hericium erinaceus and subsequent vermicomposting of spent mushroom substrate in a continuous feeding system. Online. Scientia Horticulturae. Amsterdam:Elsevier Science, roč. 334 (2024), s. 1-8. 0304-4238 Dostupné z: 10.1016/j.scienta.2024.113310</t>
  </si>
  <si>
    <t>JANKOVSKÁ Ivana; KAREŠOVÁ Veronika; MICHLOVÁ Tereza; **KUNC Petr; **KNÍŽKOVÁ Ivana; ZÁRYBNICKÁ Markéta a LANGROVÁ Iva. Effect of Pregnancy on Mercury Concentration in the Body of Free-living Small Rodents. Online. JOURNAL OF WILDLIFE DISEASES. Praha:Neuveden, roč. 60 (2024), s. 970-973. 0090-3558 Dostupné z: 10.7589/JWD-D-23-00183</t>
  </si>
  <si>
    <t>JÍLKOVÁ Anna; LAMPOVÁ Barbora; **KÁDĚ Ondřej; KOUŘIMSKÁ Lenka; CHRPOVÁ Diana; **KAISEROVÁ Iveta a **MATOULEK Martin. Resting Energy Expenditure in Patients with Extreme Obesity: Comparison of the Harris-Benedict Equation with Indirect Calorimetry. Online. Journal of Clinical Medicine. Basel:MDPI AG, roč. 13 (2024), s. 1-13. 2077-0383 Dostupné z: 10.3390/jcm13195993</t>
  </si>
  <si>
    <t>JURKANINOVÁ Lucie; **DVORACEK Vaclav; **GREGUSOVA Veronika a **HAVRLENTOVA Michaela. Cereal ß-d-Glucans in Food Processing Applications and Nanotechnology Research. Online. Foods. Basel:MDPI AG, roč. 13 (2024), s. 0-0. 2304-8158 Dostupné z: 10.3390/foods13030500</t>
  </si>
  <si>
    <t>KANDEL Giri Prasad; BAVOROVÁ Miroslava a ULLAH Ayat. Food security and sustainability through adaptation to climate change: Lessons learned from Nepal. Online. International Journal of Disaster Risk Reduction. Amsterdam:Elsevier, roč. 101 (2024), s. 0-0. 2212-4209 Dostupné z: 10.1016/j.ijdrr.2024.104279</t>
  </si>
  <si>
    <t>KARA Recep Serdar; **PAZARLAR Sercan; **OKUR Bülent; ALMAZ Cansu; **OKUR Nur; MATULA Svatopluk a MIHÁLIKOVÁ Markéta. Texture and Contamination-Level Dependent Effects of Calcium-Rich Deinking Paper Sludge Biochar on Soil Cd Availability, Enzymatic Activity, and Plant Stress Mitigation. Online. Water Air and Soil Pollution. New York:Kluwer Academic Publishers, roč. 235 (2024), s. 0-0. 0049-6979 Dostupné z: 10.1007/s11270-024-07202-5</t>
  </si>
  <si>
    <t>KIC Pavel; WOHLMUTHOVÁ Marie a STAROSTOVÁ Lucie. Effects on the Indoor Environment in a Stable for Horses in Winter: A Case Study. . Online. Agriculture-BASEL. Basel:MDPI AG, roč. 14 (2024), s. 1-26. 2077-0472 Dostupné z: 10.3390/agriculture14081287</t>
  </si>
  <si>
    <t>KODEŠOVÁ Tereza; MAŠLEJOVÁ Anna; VLKOVÁ Eva; MUSILOVÁ Šárka; HORVÁTHOVÁ Kristýna a ŠUBRTOVÁ SALMONOVÁ Hana. In Vitro Utilization of Prebiotics by Listeria monocytogenes. Online. Microorganisms. Basel:MDPI AG, roč. 12 (2024), s. 1-15. 2076-2607 Dostupné z: 10.3390/microorganisms12091876</t>
  </si>
  <si>
    <t>KOMÍNKOVÁ Marcela; BEN MANSOUR Karima; **KOMÍNEK Petr; **BROŽOVÁ Jana a **STŘALKOVÁ Radomíra. Multiple Infections with Viruses of the Family Tymoviridae in Czech Grapevines. Online. Viruses-Basel. Praha:Neuveden, roč. 16 (2024), s. 0-0. 1999-4915 Dostupné z: 10.3390/v16030343</t>
  </si>
  <si>
    <t>KOUBA Marek; BARTOŠ Luděk; **TULIS Filip; STEHLÍKOVÁ SOVADINOVÁ Simona a **KORPIMÄKI Erkki. Survival rates and causes of death in Tengmalm&amp;#39;s owl offspring during the post-fledging dependence period in Central and North Europe. Online. Frontiers in Ecology and Evolution. Lausanne:Frontiers Research Foundation, roč. 12 (2024), s. 1-13. 2296-701X Dostupné z: 10.3389/fevo.2024.1388643</t>
  </si>
  <si>
    <t>KUBĚNOVÁ Barbora a **MACINTOSH Andrew J. J.. Maternal rejection but not protectiveness predicts juvenile Japanese macaque behavior without direct maternal influence. Online. American Journal of Primatology. New York:Wiley &amp;amp;Liss, roč. 86 (2024), s. 0-0. 0275-2565 Dostupné z: 10.1002/ajp.23672</t>
  </si>
  <si>
    <t>KUBEŠ Jan; HNILIČKA František; VACHOVÁ Pavla; KUDRNA Jiří; TUNKLOVÁ Barbora; **MRKÁČEK Miloslav a RÝGL Tomáš. Changes in Secondary Metabolites Content and Antioxidant Enzymes Activity in Leaves of Two Prunus avium L. Genotypes During Various Phenological Phases . Online. Life-Basel. Basel:MDPI AG, roč. 14 (2024), s. 1-16. 2075-1729 Dostupné z: 10.3390/life14121567</t>
  </si>
  <si>
    <t>LAMPOVÁ Barbora; DOSKOČIL Ivo; KULMA Martin; KUREČKA Michal a KOUŘIMSKÁ Lenka. Culinary treatments impact the digestibility and protein quality of edible insects: a case study with Tenebrio molitor and Gryllus assimilis. Online. Frontiers in Nutrition. Lausanne:Frontiers Media S.A., roč. 11 (2024), s. 1-7. 2296-861X Dostupné z: 10.3389/fnut.2024.1399827</t>
  </si>
  <si>
    <t>LAMPOVÁ Barbora; DOSKOČIL Ivo; ŠMÍD Petr a KOUŘIMSKÁ Lenka. Comparison of Cricket Protein Powder and Whey Protein Digestibility. Online. Molecules. Basel:Molecular Diversity Preservation Int, roč. 29 (2024), s. 1-12. 1420-3049 Dostupné z: 10.3390/molecules29153598</t>
  </si>
  <si>
    <t>MALÍK Matěj; **MIKA Otakar Jiří; **NAVRÁTILOVÁ Zdeňka; **KILLI Uday Kumar; TLUSTOŠ Pavel a **PATOČKA Jiří. Health and environmental hazards of the toxic Pteridium aquilinum (L.) Kuhn (Bracken Fern). Online. Plants-BASEL. Basel:MDPI AG, roč. 13 (2024), s. 1-20. 2223-7747 Dostupné z: 10.3390/plants13010018</t>
  </si>
  <si>
    <t>MALÍK Matěj; DOSKOČIL Ivo; PAVLÍK Jan; ULMAN Miloš; PRAUS Lukáš; KOUŘIMSKÝ Pavel; LAMPOVÁ Barbora; KUKLINA Aleksandra a TLUSTOŠ Pavel. Selective Cytotoxicity of Medical Cannabis (Cannabis sativa L.) Extracts Across the Whole Vegetation Cycle Under Various Hydroponic and Nutritional Treatments. Online. Cannabis and Cannabinoid Research. New Rochelle:Mary Ann Liebert Inc, roč. 9 (2024), s. 409-420. 2578-5125 Dostupné z: 10.1089/can.2022.0243</t>
  </si>
  <si>
    <t>MALÍK Matěj; DOSKOČIL Ivo; PAVLÍK Jan; ULMAN Miloš; PRAUS Lukáš; KOUŘIMSKÝ Pavel; LAMPOVÁ Barbora; KUKLINA Alexandra a TLUSTOŠ Pavel. Selective Cytotoxicity of Medical Cannabis (Cannabis sativa L.) Extracts Across the Whole Vegetation Cycle Under Various Hydroponic and Nutritional Treatments. Online. Cannabis and Cannabinoid Research. New Rochelle:Mary Ann Liebert Inc, roč. 9 (2024), s. 409-420. 2578-5125 Dostupné z: 10.1089/can.2022.0243</t>
  </si>
  <si>
    <t>MALÍKOVÁ Lucie; MALÍK Matěj; PAVLÍK Jan; ULMAN Miloš; SKŘIVANOVÁ Eva; **SKŘIVAN Miloš; KOKOŠKA Ladislav a TLUSTOŠ Pavel. Anti-staphylococcal activity of soilless cultivated cannabis across the whole vegetation cycle under various nutritional treatments in relation to cannabinoid content. Online. Scientific Reports. London:Nature Publishing Group, roč. 14 (2024), s. 1-10. 2045-2322 Dostupné z: 10.1038/s41598-024-54805-3</t>
  </si>
  <si>
    <t>MRŠTINA Tomáš; PRAUS Lukáš; SZÁKOVÁ Jiřina; KAPLAN Lukáš a TLUSTOŠ Pavel. Foliar biofortification of maize (Zea mays L.) with selenium: effects of compound type, application rate, and growth stage. Online. Agriculture-BASEL. Basel:MDPI AG, roč. 14 (2024), s. 1-15. 2077-0472 Dostupné z: 10.3390/agriculture14122105</t>
  </si>
  <si>
    <t>MRVÍKOVÁ Iva; HYRŠLOVÁ Ivana; **KANA Antonin; **KANTOROVA Vera; LAMPOVÁ Barbora; DOSKOČIL Ivo a **KRAUSOVA Gabriela. Selenium enriched bifidobacteria and lactobacilli as potential dietary supplements. Online. WORLD JOURNAL OF MICROBIOLOGY &amp;amp; BIOTECHNOLOGY. Praha:Neuveden, roč. 40 (2024), s. 1-13. 0959-3993 Dostupné z: 10.1007/s11274-024-03960-w</t>
  </si>
  <si>
    <t>NOVÁK Matěj; PAVELA Roman; **SPINOZZI Eleonora; **FERRATI Marta; **PETRELLI Riccardo; **MAGGI Filippo; **RICCIARDI Renato a **BENELLI Giovanni. Lethal and sublethal effects of carlina oxide on the aphid Metopolophium dirhodum and its non-target impact on two biological control agents. Online. Journal of Pest Science. Berlín:Springer Berlin Heidelberg, roč. 97 (2024), s. 2131-2138. 1612-4758 Dostupné z: 10.1007/s10340-024-01768-z</t>
  </si>
  <si>
    <t>NOZARI Shahin; **PAHLAVAN-RAD Mohammad Reza; **BRUNGARD Colby; **HEUNG Brandon a BORŮVKA Luboš. Digital soil mapping using machine learning-based methods to predict soil organic carbon in two different districts in the Czech Republic. Online. Soil and Water Research. Praha:Ústav zemědělských a potravinářských informací, roč. 19 (2024), s. 32-49. 1801-5395 Dostupné z: 10.17221/119/2023-SWR</t>
  </si>
  <si>
    <t>OKPALA Onyedika Emmanuel; RONDEVALDOVÁ Johana; OSEI-OWUSU Hayford; KUDERA Tomáš; KOKOŠKOVÁ Tersia a KOKOŠKA Ladislav. Susceptibility of Staphylococcus aureus to Anti-Inflammatory Drugs with a Focus on the Combinatory Effect of Celecoxib with Oxacillin In Vitro. Online. Molecules. Basel:Molecular Diversity Preservation Int, roč. 29 (2024), s. 0-0. 1420-3049 Dostupné z: 10.3390/molecules29153665</t>
  </si>
  <si>
    <t>OPPONG SARKODIE Vincent Yaw; VAŠÁT Radim; NĚMEČEK Karel; **ŠRÁMEK Vít; **FADRHONSOVÁ Věra; **NEUDERTOVÁ HELLEBRANDOVÁ Kateřina; BORŮVKA Luboš a PAVLŮ Lenka. Spatial distribution of forest soil base elements (Ca, Mg and K): A regression kriging prediction for Czechia. Online. FORESTS. Praha:Neuveden, roč. 15 (2024), s. 0-0. 1999-4907 Dostupné z: 10.3390/f15071123</t>
  </si>
  <si>
    <t>PAVELA Roman a NOVÁK Matěj. Insecticidal Activity of Some Major Essential Oil Components against Metopolophium dirhodum and Its Predators. Online. Plants-BASEL. Basel:MDPI AG, roč. 13 (2024), s. 0-0. 2223-7747 Dostupné z: 10.3390/plants13131863</t>
  </si>
  <si>
    <t>PAVLŮ Lenka; BALÍK Jiří; PROCHÁZKOVÁ Simona; GALUŠKOVÁ Ivana a BORŮVKA Luboš. How to measure soil quality? A case study conducted on cropland in the Czech Republic. Online. Soil and Water Research. Praha:Ústav zemědělských a potravinářských informací, roč. 19 (2024), s. 229-243. 1801-5395 Dostupné z: 10.17221/118/2024-SWR</t>
  </si>
  <si>
    <t>PILSOVÁ Zuzana; PILSOVÁ Aneta; ZELENKOVÁ Natálie; KLUSÁČKOVÁ Barbora; CHMELÍKOVÁ Eva; POSTLEROVÁ Pavla a SEDMÍKOVÁ Markéta. Hydrogen sulfide and its potential as a possible therapeutic agent in male reproduction. Online. Frontiers in Endocrinology. Lausanne:Frontiers Media S.A., roč. 15 (2024), s. 1-21. 1664-2392 Dostupné z: 10.3389/fendo.2024.1427069</t>
  </si>
  <si>
    <t>POKHREL Kshitiz; KOUŘIMSKÁ Lenka; **RUDOLF Ondřej a KHALILI TILAMI Sarvenaz. Oxidative stability of crude oils relative to tocol content from eight oat cultivars: Comparing the Schaal oven and Rancimat tests. Online. JOURNAL OF FOOD COMPOSITION AND ANALYSIS. Praha:Neuveden, roč. 126 (2024), s. 1-9. 0889-1575 Dostupné z: 10.1016/j.jfca.2023.105918</t>
  </si>
  <si>
    <t>PROCHÁZKA Pavel; HOLEJŠOVSKÝ Jiří; ŘEHOŘ Jan; VOSTŘEL Jan; BRANT Václav; **PODĚBRADSKÁ Markéta a FRAŇKOVÁ Adéla. Use of natural extract from HOP, thyme, orange and algae to protect potatoes against potato blight (Phytophthora infestans). Online. Heliyon. Cambridge:Cell Press, roč. 10 (2024), s. 0-0. 2405-8440 Dostupné z: 10.1016/j.heliyon.2024.e40972</t>
  </si>
  <si>
    <t>PTÁČEK Martin; SAVVULIDI FILIPP GEORGIJEVIČ; **CHRISTOPHER LeBrun; JANOŠÍKOVÁ Martina; **KENZHEBAEV Temirkhan; **OMASHEV Kairly; **KULATAEV Beybit a **MALMAKOV Nurlan. Effect of Different Thawing Regimes on Cell Kinematics and Organelle Integrity of Nitrogen-Stored Wallachian Ram Spermatozoa. Online. Veterinary Sciences. Basel:MDPI AG, roč. 11 (2024), s. 1-13. 2306-7381 Dostupné z: 10.3390/vetsci11120602</t>
  </si>
  <si>
    <t>RONDEVALDOVÁ Johana; TAUCHEN Jan; MASCELLANI BERGO Anna; **TULKOVA Jana; **MAGDALITA Pablito; **TULIN Edgardo a KOKOŠKA Ladislav. Antioxidant Activity and Total Phenolic Content of Underutilized Edible Tree Species of the Philippines. Online. HORTICULTURAE. Basel:MDPI AG, roč. 10 (2024), s. 0-1. 2311-7524 Dostupné z: 10.3390/horticulturae10101051</t>
  </si>
  <si>
    <t>ROS-SANTAELLA Jose Luis; **GARCÍA-V´AZQUEZ Francisco Alberto; **TURRI Federica a PINTUS Eliana. Editorial: Novel approaches to predict and improve sperm function during semen storage. Online. Research in Veterinary Science. London:British Veter.Assoc., roč. 11 (2024), s. 0-0. 0034-5288 Dostupné z: 10.3389/fvets.2024.1527644</t>
  </si>
  <si>
    <t>SHAH Jawad; **VENDL Tomáš; **AULICKÝ Radek; BOŽIK Matěj a STEJSKAL Václav. Odourless vegetable oils as insect pest repellents for short-term protection of various food packaging materials. Online. Journal of Plant Diseases and Protection. Stuttgart:Eugen Ulmer, roč. 131 (2024), s. 1549-1559. 1861-3829 Dostupné z: 10.1007/s41348-024-00965-3</t>
  </si>
  <si>
    <t>SLAVÍK Ondřej; PFAUSEROVÁ Nikola; **BRABEC Marek; **KOLAROVA Jitka; **CERVENY Daniel a HORKÝ Pavel. The effect of temperature on the dynamics of common bream Abramis brama migrations between the reservoir and its tributary. Online. ECOLOGY OF FRESHWATER FISH. Praha:Neuveden, roč. 2024 (2024), s. 1-8. 0906-6691 Dostupné z: 10.1111/eff.12736</t>
  </si>
  <si>
    <t>SLAVÍKOVÁ Lucie; **FRYČ David a **KUNDU Jiban Kumar. Analysis of Twenty Years of Suction Trap Data on the Flight Activity of Myzus persicae and Brevicoryne brassicae, Two Main Vectors of Oilseed Rape Infection Viruses. Online. Agronomy. Basel:MDPI AG, roč. 14 (2024), s. 0-0. 2073-4395 Dostupné z: 10.3390/agronomy14091931</t>
  </si>
  <si>
    <t>SPASIĆ Marko; VACEK Oldřich; VEJVODOVÁ Kateřina; BORŮVKA Luboš; TEJNECKÝ Václav a DRÁBEK Ondřej. Profile development and soil properties of three forest reclamations of different ages in Sokolov mining basin, Czech Republic. Online. FORESTS. Praha:Neuveden, roč. 15 (2024), s. 0-0. 1999-4907 Dostupné z: 10.3390/f15040650</t>
  </si>
  <si>
    <t>SPASIĆ Marko; VACEK Oldřich; VEJVODOVÁ Kateřina; TEJNECKÝ Václav; VOKURKOVÁ Petra; KŘÍŽOVÁ Petra; POLÁK Filip; VAŠÁT Radim; BORŮVKA Luboš a DRÁBEK Ondřej. Which trees form the best soil? Reclaimed mine soil properties under 22 tree species: 50 years later-assessment of physical and chemical properties. Online. European Journal of Forest Research. Berlin:Springer-Verlag, roč. 143 (2024), s. 561-579. 1612-4669 Dostupné z: 10.1007/s10342-023-01637-x</t>
  </si>
  <si>
    <t>STEHLÍKOVÁ SOVADINOVÁ Simona; KOUBA Marek; ŠEVČÍK Michal; **TULIS Filip; BUŠINA Tomáš a **KORPIMÄKI Erkki. Home range size of Tengmalm&amp;#39;s owl offspring during the post-fledging dependence period in Central and North Europe. Online. Frontiers in Ecology and Evolution. Lausanne:Frontiers Research Foundation, roč. 12 (2024), s. 0-0. 2296-701X Dostupné z: 10.3389/fevo.2024.1347916</t>
  </si>
  <si>
    <t>STEHLÍKOVÁ SOVADINOVÁ Simona; MEKADIM Chahrazed; **KORPIMÄKI Erkki; **MRÁZEK Jakub a KOUBA Marek. Comparison three primer pairs for molecular sex determination in Eurasian pygmy owls (&amp;lt;i&amp;gt;Glaucidium passerinum&amp;lt;/i&amp;gt;). Online. Scientific Reports. London:Nature Publishing Group, roč. 14 (2024), s. 0-0. 2045-2322 Dostupné z: 10.1038/s41598-024-65157-3</t>
  </si>
  <si>
    <t>SZÁKOVÁ Jiřina; **STIBOROVÁ Hana; MERCL Filip; HAILEGNAW NIGUSS Solomon; **LHOTKA Miloslav; DEREVYANKINA Tatyana; PAUL Chandra Sekhar; TAISHEVA Altyn; **BRABEC Marek a TLUSTOŠ Pavel. Woodchips biochar versus bone char in a one-year model soil incubation experiment: the importance of soil/char pH alteration on nutrient availability in soil. Online. JOURNAL OF CHEMICAL TECHNOLOGY AND BIOTECHNOLOGY. Praha:Neuveden, roč. 99 (2024), s. 2186-2197. 0268-2575 Dostupné z: 10.1002/jctb.7421</t>
  </si>
  <si>
    <t>VADROŇOVÁ Mariana; ŠŤOVÍČEK Adam; **VÝBORNÁ Alena; **TYROLOVÁ Yvona; TICHÁ Denisa a JOCH Miroslav. Insights into Effects of Combined Capric and Lauric Acid on Rumen Bacterial Composition. Online. Microorganisms. Basel:MDPI AG, roč. 12 (2024), s. 0-0. 2076-2607 Dostupné z: 10.3390/microorganisms12061085</t>
  </si>
  <si>
    <t>VALCHÁŘOVÁ Tereza; HORKÝ Pavel; DOUDA Karel a SLAVÍK Ondřej. The effect of parasitism on boldness and sheltering behaviour in albino and pigmented European catfish (Silurus glanis). Online. Scientific Reports. London:Nature Publishing Group, roč. 14 (2024), s. 0-0. 2045-2322 Dostupné z: 10.1038/s41598-024-67645-y</t>
  </si>
  <si>
    <t>VERMA Chandani; **KHARE Tushar; **CHAKRABORTY Paromita; **GOSAVI Sachin M.; PETRTÝL Miloslav; KALOUS Lukáš a KUMKAR Pradeep Balasaheb. Impact of diethyl phthalate on freshwater planarian behaviour, regeneration, and antioxidant defence. Online. AQUATIC TOXICOLOGY. Praha:Neuveden, roč. 276 (2024), s. 0-0. 0166-445X Dostupné z: 10.1016/j.aquatox.2024.107110</t>
  </si>
  <si>
    <t>YILGAN Furkan; MIHÁLIKOVÁ Markéta; KARA Recep Serdar a **USTUNER Mustafa. Analysis of the forest fire in the ‘Bohemian Switzerland’ National Park using Landsat-8 and Sentinel-5P in Google Earth Engine. Online. NATURAL HAZARDS. Praha:Neuveden, roč. 120 (2024), s. 0-0. 0921-030X Dostupné z: 10.1007/s11069-024-07052-8</t>
  </si>
  <si>
    <t>ZEMANOVÁ Veronika; LHOTSKÁ Marie; NOVÁK Milan; HNILIČKA František; POPOV Marek a PAVLÍKOVÁ Daniela. Multicontamination toxicity evaluation in the model plant Lactuca sativa L.. Online. Plants-BASEL. Basel:MDPI AG, roč. 13 (2024), s. 1-21. 2223-7747 Dostupné z: 10.3390/plants13101356</t>
  </si>
  <si>
    <t>JURSÍK Miroslav; KOLÁŘOVÁ Michaela a KUČERA Josef. Effect of weather conditions on efficacy of different herbicides used in Bromus sterilis control. Online. Weed Research. Blackwell Science Inc., roč. 63 (2023), s. 305-310. 1365-3180 Dostupné z: 10.1111/wre.12591</t>
  </si>
  <si>
    <t>QASEMI Maryam; SUR Vishma Pratap; SIMONIK Ondrej; POSTLEROVÁ Pavla; SKROBANEK Pavel; HRADEC Tomas; BOUBLIKOVA Ludmila; ZAMECNIK Libor; BUCHLER Tomas; NEUŽIL Jiří a KOMRSKOVA Kateřina. Sperm mitochondria dysfunction in response to testicular cancer. Online. EUROPEAN JOURNAL OF CLINICAL INVESTIGATION. Praha:Neuveden, roč. neuvedeno (2023), s. 0-0. 0014-2972 Dostupné z: 10.1111/eci.14146</t>
  </si>
  <si>
    <t>**ABBASZADEH Maliheh; KHOSRAVI Vahid a **POUR A.B.. Comparison of support vector machines (SVMs) and the learning vector quantization (LVQ) techniques for geological domaining: a case study from Darehzar porphyry copper deposit, SE Iran. Online. Earth Science Informatics. Praha:Neuveden, roč. 17 (2024), s. 5273-5288. 1865-0473 Dostupné z: 10.1007/s12145-024-01452-x</t>
  </si>
  <si>
    <t>**ANETTOVA Lucia; **IZQUIERDO-RODRIGUEZ Elena; **FORONDA Pilar; **BALAZ Vojtech; **NOVOTNY Ladislav a MODRÝ David. Endemic lizard Gallotia galloti is a paratenic host of invasive Angiostrongylus cantonensis in Tenerife, Spain. Online. PARASITOLOGY. Praha:Neuveden, roč. 149 (2024), s. 934-939. 0031-1820 Dostupné z: 10.1017/S0031182022000336</t>
  </si>
  <si>
    <t>**ANETTOVA Lucia; **SIPKOVA Anna; **IZQUIERDO-RODRIGUEZ Elena; **VELIC Vivienne a MODRÝ David. Rat lungworm survives winter: experimental overwintering of Angiostrongylus cantonensis larvae in European slugs. Online. PARASITOLOGY. Praha:Neuveden, roč. 150 (2024), s. 950-955. 0031-1820 Dostupné z: 10.1017/S0031182023000781</t>
  </si>
  <si>
    <t>**BALDERAS-LEON Ivan; **CARDADOR-MARTINEZ Anaberta; BAIGTS ALLENDE Diana Karina; **VELAZQUEZ-CARRILEZ Carlos Amulfo a **SILVA-JARA Jorge Manuel. Sustainable approach from underutilized Leucaena leucocephala biomass by polyphenols composition and protein functional properties assessment. Online. CHEMICAL PAPERS. Amsterdam:Springer, roč. 78 (2024), s. 5513-5525. 0366-6352 Dostupné z: 10.1007/s11696-024-03492-5</t>
  </si>
  <si>
    <t>**BÁRTOVÁ Eva; **MARKOVÁ Jiřina; **ŽÁKOVSKÁ Alena; ČADKOVÁ Zuzana a **BUDÍKOVÁ Marie. Wildlife as Reservoirs of Encephalitozoon Cuniculi and Encephalitozoon Hellem and Molecular Genotyping of Encephalitozoon spp. in Small Mammals in the Czech Republic. Online. Acta Parasitologica. Varšava:Versita, roč. 4 (2024), s. 1955-1960. 1230-2821 Dostupné z: 10.1007/s11686-024-00920-0</t>
  </si>
  <si>
    <t>**BEZDÍČEK Jiří; **NESVADBOVÁ Andrea; DUCHÁČEK Jaromír; **SEKANINOVÁ Jana; STÁDNÍK Luděk a **JANKŮ Martina. Changes in the oxidative-biochemical status in dairy cows during the transition period affecting reproductive and health parameters. Online. Czech Journal of Animal Science. Praha:Ústav zemědělských a potravinářských informací, roč. 69 (2024), s. 345-355. 1212-1819 Dostupné z: 10.17221/128/2024-CJAS</t>
  </si>
  <si>
    <t>**CERVENÁ Barbora; **PROKOPOVA Tereza; **CAMEIRA Rita Maria; **PAFCO Barbora; **SAMAŠ Peter; **ROMPORT Dušan; **NOHERI Jean Bosco; **NTWARI Adrien Emile; **BAHIZI Methode; **NZAYISENGA Gaspard; **NZIZA Julius; **GILARDI Kirsten; **ECKARDT Winnie; **NDAGIJIMANA Felix; **MUDAKIKWA Antoine; **MUVUNYI Richard; **UWINGELI Prosper; **CRANFIELD Michael; **SLAPETA Jan; **PETRZELKOVA Klara Judita a MODRÝ David. Anoplocephalid tapeworms in mountain gorillas (Gorilla beringei beringei) inhabiting the Volcanoes National Park, Rwanda. Online. PARASITOLOGY. Praha:Neuveden, roč. 151 (2024), s. 135-150. 0031-1820 Dostupné z: 10.1017/S0031182023001178</t>
  </si>
  <si>
    <t>**KOVÁŘ M; **BRABEC Marek; **MORAVEC Pavel a HUSÁK Tomáš. Fire Salamander, Salamandra salamandra, niche selection in Central European conditions. Salamandra. Praha:Neuveden, roč. 60 (2024), s. 129-146. 0036-3375</t>
  </si>
  <si>
    <t>**LEBEDOVÁ Nicole; BUREŠ Daniel; KOKOŠKOVÁ Tersia; **BARTOŇ Luděk a **HOFFMAN Louwrens. Histochemical composition of muscles differing in physiological function from three contrasting ruminant species. Online. South African Journal of Animal Science. Hatfield:South African Journal of Animal Science, roč. 54 (2024), s. 11-20. 0375-1589 Dostupné z: 10.4314/sajas.v54i1.02</t>
  </si>
  <si>
    <t>**MAGALHAES André LB; **VITULE Jean RS; PATOKA Jiří; **DAGA Vanessa S.; **PELICICE Fernando M. a **BEZERRA Luis AV. Taxonomic and functional differentiation in Brazilian creeks driven by the mass introduction of ornamental fish. Online. Hydrobiologia. Dordrecht:Springer Science+Business media B.V., roč. neuvedeno (2024), s. 0-0. 0018-8158 Dostupné z: 10.1007/s10750-024-05732-x</t>
  </si>
  <si>
    <t>**MALKOVA Ane&amp;#39;ka; PTÁČEK Martin; SAVVULIDI FILIPP GEORGIJEVIČ; **NAGY Szabolcs Tamas a STÁDNÍK Luděk. Effects of age and litter-of-origin on cryopreserved spermatozoa in Sumava rams. Online. Czech Journal of Animal Science. Praha:Ústav zemědělských a potravinářských informací, roč. 69 (2024), s. 129-138. 1805-9309 Dostupné z: 10.17221/32/2024-CJAS</t>
  </si>
  <si>
    <t>**MATYÁŠ Robert; **JALOVÝ Zdeněk; **VODOCHODSKÝ Ondřej; **ZMRHALOVÁ Zuzana; **MAIXNER Jaroslav; **LAPČÁK Ladislav; **BAROŠ Petr; **HAUSNER Jiří; **KOLBA Pavel a ČAPKOVÁ Zuzana. Analysis and detection of homemade explosive TACP. Online. FORENSIC SCIENCE INTERNATIONAL. Praha:Neuveden, roč. 364 (2024), s. 0-0. 0379-0738 Dostupné z: 10.1016/j.forsciint.2024.112217</t>
  </si>
  <si>
    <t>**MOULICK Deboujyoti; **HOSSAIN Akbar; **BAREK Viliam; **CHOWARDHARA Bhaben; **MUKHERJEE Arkabanee; **PATTNAIK B. K.; **ROY P.; **MAHANTA Subrata; **HAZRA Swati; **SARKAR Sukamal; **GARAI Sourav; **GHOSH S.; **BHUTIA Karma Landup; **CHOUDHURY S.; **GHOSH Dibakar; **SANTRA Subhas Chandra; **PRAMANICK Biswajit; **KARMAKAR Subhankar; **ATTA Kousik; **DUTTA D.; **SHANKAR Tanmoy; **SAHOO Upasana; **SAIRAM Masina; **GANGUNDI S.; **MAITRA Sreya; BRESTIČ Marián a SKALICKÝ Milan. Heavy metal stress in the agro-environment: consequences, adaptations and remediation. Online. International Journal of Environmental Science and Technology. Praha:Neuveden, roč. 21 (2024), s. 9297-9340. 1735-1472 Dostupné z: 10.1007/s13762-024-05657-x</t>
  </si>
  <si>
    <t>**MUSILOVÁ Jeanette; **FEDORKOVÁ Silvia; CEJPOVÁ Klára; **HARANGOZO Luboš; **MESÁROSOVÁ Andrea; **VOLLMANNOVÁ Alena; **LIDIKOVÁ Judita; **ČERYOVÁ Natália; **NORBOVÁ Monika a ORSÁK Matyáš. Carbohydrates and mineral substances in sweet chestnuts (Castanea sativa Mill.) from important growing areas in Slovakia. Online. EUROPEAN FOOD RESEARCH AND TECHNOLOGY. Praha:Neuveden, roč. 250 (2024), s. 533-545. 1438-2377 Dostupné z: 10.1007/s00217-023-04408-5</t>
  </si>
  <si>
    <t>**NADRI Parisa; **NADRI Touba; **GHOLAMI Dariush; **ZAHMATKESH Azadeh; **GHAFFARI Morteza Hosseini; **SAVVULIDI VARGOVA Karina; SAVVULIDI FILIPP GEORGIJEVIČ a **LAMARRE Jonathan. Role of miRNAs in assisted reproductive technology. Online. GENE. Praha:Neuveden, roč. 2024 (2024), s. 1-11. 1879-0038 Dostupné z: 10.1016/j.gene.2024.148703</t>
  </si>
  <si>
    <t>**NOSKOVA Eva; **SVOBODOVA Vlasta; **HYPSKA Vilma; **CEREZO-ECHEVARRIA Argine; **KURUCOVA Terezia; **ILIK Vladislav; MODRÝ David a **PAFCO Barbora. High-throughput sequencing of Strongyloides stercoralis - a fatal disseminated infection in a dog. Online. PARASITOLOGY. Praha:Neuveden, roč. 151 (2024), s. 587-593. 0031-1820 Dostupné z: 10.1017/S0031182024000568</t>
  </si>
  <si>
    <t>**POSPIECH Matej; **PEČOVÁ Martina; **BARTLOVÁ Marie; **JAVŮRKOVÁ Zdeňka; KOPECKÁ Anežka; **ŠEBELOVÁ Kateřina; **POSPÍŠIL Ondřej; KULMA Martin; **FOLKE Jakub; **TREMLOVÁ Bohuslava; KOUŘIMSKÁ Lenka a **HAJŠLOVÁ Jana. Development of Indirect Sandwich ELLA for Detection of Insects in Food. Online. Applied Sciences-BASEL. Basel:MDPI AG, roč. 14 (2024), s. 1-11. 2076-3417 Dostupné z: 10.3390/app142310794</t>
  </si>
  <si>
    <t>**RIAZ Asad; **MOSTAFA Hussein; **LAWAL Kehinde Ganiyat; **SIVAPRAGASAM Nilushni; **RAMACHANDRAN Tholkappiyan; **HAMED Fathalla; MANIKAS Ioannis; **SUNDARAKANI Balan; STATHOPOULOS Constantinos a **MAQSOOD Sajid. A Novel Source of Lignin from Date Palm Leaves as a Reinforcing Agent for Fabrication of Carboxymethyl Cellulose-Based Active Food Packaging Film. Online. Food Biophysics. Praha:Neuveden, roč. 19 (2024), s. 334-346. 1557-1858 Dostupné z: 10.1007/s11483-024-09826-w</t>
  </si>
  <si>
    <t>**RONCEVIC Vukasin; **ZIVANOVIC Nikola; **VAN BOXEL John H.; **ISERLOH Thomas; **ANTIC Nevena; **FERREIRA Carla Sofia Santos a SPASIĆ Marko. Measurement of water drop sizes generated by a dripping rainfall simulator with drippers in the form of hypodermic needles. Online. Applied Sciences-BASEL. Basel:MDPI AG, roč. 14 (2024), s. 0-0. 2076-3417 Dostupné z: 10.3390/app14166969</t>
  </si>
  <si>
    <t>**SCHLEHÖFER Dominik; HRADECKÁ Ivana; **VRÁBLÍK Aleš; **ŠINDELÁŘOVÁ Lucie; **ŠIMÁČEK Pavel; HÖNIG Vladimír a **CARMONA Hector de Paz. Long-Term Coprocessing of Used Cooking Oils with Refinery Petroleum Fractions: A Comprehensive Study of Catalyst Activity and Biofuel Production Effects. Online. ENERGY &amp; FUELS. Praha:Neuveden, roč. 38 (2024), s. 15431-15445. 0887-0624 Dostupné z: 10.1021/acs.energyfuels.4c02876</t>
  </si>
  <si>
    <t>**SMOLAK Radoslav; **BROWN Patrick D.; **WALSMITH Robert N.; **RIOS-ARANA Judith V.; **SANFUL Peter; KALOUS Lukáš a **WALSH Elizabeth J.. Improving Aquatic Biodiversity Estimates in Africa: Rotifers of Angola and Ghana. Online. Diversity-Basel. Basel:MDPI AG, roč. 16 (2024), s. 0-0. 1424-2818 Dostupné z: 10.3390/d16050269</t>
  </si>
  <si>
    <t>**ŠMEJKAL Marek; **DOČKAL Ondřej; **THOMAS Kiran; VERMA Chandani; KUMKAR Pradeep Balasaheb a KALOUS Lukáš. First record of highly invasive Chinese sleeper Perccottus glenii Dybowski, 1877 (Perciformes: Odontobutidae) in the Elbe River Basin, Czechia. Online. AQUATIC ECOLOGY. Praha:Neuveden, roč. 58 (2024), s. 125-130. 1386-2588 Dostupné z: 10.1007/s10452-023-10036-8</t>
  </si>
  <si>
    <t>**TRÁVNÍČKOVÁ Martina; **CHRPOVÁ Jana; **PALICOVÁ Jana; **KOZOVÁ Jana; **MARTINEK Petr a HNILIČKA František. Association between Fusarium head blight resistance and grain colour in wheat (Triticum aestivum L.). Online. Cereal Research Communications. Budapest:Szeged : Cereal Research Institute, roč. 52 (2024), s. 1599-1611. 0133-3720 Dostupné z: 10.1007/s42976-024-00514-6</t>
  </si>
  <si>
    <t>AHADO Samuel Kudjo a **NWAOGU Chukwudi. Spatial modelling and quantification of soil potentially toxic elements based on variability in sample size. Online. International Journal of Environmental Science and Technology. Praha:Neuveden, roč. 21 (2024), s. 3567-3586. 1735-1472 Dostupné z: 10.1007/s13762-023-05214-y</t>
  </si>
  <si>
    <t>BAUŠTEIN Milan; SZÁKOVÁ Jiřina; STEFANOVIC Luka; NAJMANOVÁ Jana; **SYSALOVÁ Jiřina a TLUSTOŠ Pavel. Assessment of mercury uptake by plants in former cinnabar mining areas. Online. MINERALS. Basel:MDPI AG, roč. 14 (2024), s. 1-17. 2075-163X Dostupné z: 10.3390/min14121211</t>
  </si>
  <si>
    <t>GUPTA Aayushi; BHARATI Rohit; KUBEŠ Jan; VACHOVÁ Pavla; POPELKOVÁ Daniela; **MAHAWAR Lovely; **ZIVCAK Marek; **YANG Xinghong; BRESTIČ Marián a SKALICKÝ Milan. Ferric oxide nano-priming enhances photosynthetic and physicochemical properties of sunflower (&amp;lt;i&amp;gt; Helianthus&amp;lt;/i&amp;gt;&amp;lt;i&amp;gt; annuus&amp;lt;/i&amp;gt; L.) microgreens. Online. Plant, Soil and Environment. Praha:Ústav zemědělských a potravinářských informací, roč. 70 (2024), s. 702-711. 1214-1178 Dostupné z: 10.17221/272/2024-PSE</t>
  </si>
  <si>
    <t>HNILIČKA František; HNILIČKOVÁ Helena a RÝGL Tomáš. Gas exchange and chlorophyll fluorescence of four sorghum genotypes under drought stress and rehydratation. Online. Plant, Soil and Environment. Praha:Ústav zemědělských a potravinářských informací, roč. 70 (2024), s. 543-551. 1214-1178 Dostupné z: 10.17221/292/2024-PSE</t>
  </si>
  <si>
    <t>HUBENÁ Pavla; KLEMENT Aleš; SLAVÍK Ondřej a HORKÝ Pavel. Large brain in undisturbed headwaters: validation of general evolutionary predictions from a local-scale perspective. Online. EVOLUTIONARY ECOLOGY. Praha:Neuveden, roč. early access (2024), s. 0-0. 0269-7653 Dostupné z: 10.1007/s10682-024-10320-5</t>
  </si>
  <si>
    <t>HYRŠLOVÁ Ivana; **KANA Antonin; **NESPOROVA Vera; MRVÍKOVÁ Iva; **DOULGERAKI Agapi I.; LAMPOVÁ Barbora; DOSKOČIL Ivo; MUSILOVÁ Šárka; **KIELISZEK Marek a **KRAUSOVA Gabriela. In vitro digestion and characterization of selenized Saccharomyces cerevisiae, Pichia fermentans and probiotic Saccharomyces boulardii. Online. JOURNAL OF TRACE ELEMENTS IN MEDICINE AND BIOLOGY. Praha:Neuveden, roč. 83 (2024), s. 1-12. 0946-672X Dostupné z: 10.1016/j.jtemb.2024.127402</t>
  </si>
  <si>
    <t>CHANE Abraham Demelash; KOŠNÁŘ Zdeněk; HŘEBEČKOVÁ Tereza; JOZÍFEK Miroslav; DOLEŽAL Petr a TLUSTOŠ Pavel. Persistent polycyclic aromatic hydrocarbons removal from sewage sludge-amended soil through phytoremediation combined with solid-state ligninolytic fungal cultures. Online. Fungal Biology. Praha:Neuveden, roč. 128 (2024), s. 1675-1683. 1878-6146 Dostupné z: 10.1016/j.funbio.2024.01.007</t>
  </si>
  <si>
    <t>JURKANINOVÁ Lucie; **ŠVEC Ivan; KUČEROVÁ Iva; **HAVRLENTOVÁ Michaela; BOŽIK Matěj; KLOUČEK Pavel a LEUNER Olga. The Use of Thyme and Lemongrass Essential Oils in Cereal Technology-Effect on Wheat Dough Behavior and Bread Properties. Online. Applied Sciences-BASEL. Basel:MDPI AG, roč. 14 (2024), s. 0-0. 2076-3417 Dostupné z: 10.3390/app14114831</t>
  </si>
  <si>
    <t>KHODASHENAS RUDSARI Maryam; ZOUHAR Miloslav; MAŇASOVÁ Marie a **LI Tongda. Biocontrol potential of cell-free supernatant of Paenibacillus chitinolyticus against Plasmodiophora brassicae in two important Brassica species. Online. European Journal of Plant Pathology. New York:Kluwer Academic Publishers, roč. 170 (2024), s. 119-130. 0929-1873 Dostupné z: 10.1007/s10658-024-02885-2</t>
  </si>
  <si>
    <t>KOPECKÁ Anežka; KOUŘIMSKÁ Lenka; ŠKVOROVÁ Petra; KUREČKA Michal a KULMA Martin. Effect of Temperature on the Nutritional Quality and Growth Parameters of Yellow Mealworm (Tenebrio molitor L.): A Preliminary Study. Online. Applied Sciences-BASEL. Basel:MDPI AG, roč. 14 (2024), s. 1-13. 2076-3417 Dostupné z: 10.3390/app14062610</t>
  </si>
  <si>
    <t>KOZLU Ali; NGASAKUL Nujamee; KLOJDOVÁ Iveta a BAIGTS ALLENDE Diana Karina. Edible Insect-Processing Techniques: a Strategy to Develop Nutritional Food Products and Novelty Food Analogs. Online. EUROPEAN FOOD RESEARCH AND TECHNOLOGY. Praha:Neuveden, roč. 250 (2024), s. 1253-1267. 1438-2377 Dostupné z: 10.1007/s00217-024-04474-3</t>
  </si>
  <si>
    <t>KURHAN Sebnem; BOŽIKOVÁ Kateřina; KLOUČEK Pavel a KOUDELA Martin. Method Development for Aminopyralid Residues Determination by Ultra-High-Performance Liquid Chromatography Coupled to Tandem Mass Spectrometry in Straw. Online. Separations. Basel:MDPI AG, roč. 11 (2024), s. 1-14. 2297-8739 Dostupné z: 10.3390/separations11010008</t>
  </si>
  <si>
    <t>jimp</t>
  </si>
  <si>
    <t>NOVÁK Milan; ZEMANOVÁ Veronika; ČERNÝ Jindřich a PAVLÍKOVÁ Daniela. Roots of Lupinus angustifolius L. and enzyme activities in soil contaminated by toxic elements. Online. Plant, Soil and Environment. Praha:Ústav zemědělských a potravinářských informací, roč. 70 (2024), s. 552-561. 1214-1178 Dostupné z: 10.17221/194/2024-PSE</t>
  </si>
  <si>
    <t>PAUL Chandra Sekhar; STEFANOVIC Luka; ROBLEDO MAHON Tatiana; MERCL Filip; SZÁKOVÁ Jiřina a TLUSTOŠ Pavel. Agricultural waste-based lactic acid production by the fungus Rhizopus oryzae: a tool for sustainable polylactic acid production for agricultural use – a review. Online. Plant, Soil and Environment. Praha:Ústav zemědělských a potravinářských informací, roč. 70 (2024), s. 739-750. 1214-1178 Dostupné z: 10.17221/416/2024-PSE</t>
  </si>
  <si>
    <t>SARO Jan; STÁDNÍK Luděk; **BLÁHOVÁ P.; HUGUET Simona; BROŽOVÁ Helena a DUCHÁČEK Jaromír. A decision support system based on disease scoring enables dairy farmers to proactively improve herd health. Online. Czech Journal of Animal Science. Praha:Ústav zemědělských a potravinářských informací, roč. 69 (2024), s. 165-177. 1805-9309 Dostupné z: 10.17221/53/2024-CJAS</t>
  </si>
  <si>
    <t>SARO Jan; ŠUBRT Tomáš; BROŽOVÁ Helena; HLAVATÝ Robert; RYDVAL Jan; DUCHÁČEK Jaromír a STÁDNÍK Luděk. A decision support system for herd health management for dairy farms. Online. Czech Journal of Animal Science. Praha:Ústav zemědělských a potravinářských informací, roč. 69 (2024), s. 502-515. 1212-1819 Dostupné z: 10.17221/178/2024-CJAS</t>
  </si>
  <si>
    <t>STÁDNÍK Luděk; **KINTEROVÁ Veronika; **ŠICHTAŘ Jiří; DUCHÁČEK Jaromír; GAŠPARÍK Matúš; **NĚMCOVÁ L.; **PROCHÁZKA Radek a CODL Radim. Comparison of selected data acquisition models using on-farm production records on qualitative parameters of oocytes in dairy cows. Online. Czech Journal of Animal Science. Praha:Ústav zemědělských a potravinářských informací, roč. 69 (2024), s. 1-10. 1805-9309 Dostupné z: 10.17221/156/2023-CJAS</t>
  </si>
  <si>
    <t>SURAN Pavel; BALÍK Jiří; KULHÁNEK Martin; SEDLÁŘ Ondřej a ČERNÝ Jindřich. The relationship of soil sulfur with glomalin-related soil protein and humic substances under different mineral and organic fertilisation. Online. Plant, Soil and Environment. Praha:Ústav zemědělských a potravinářských informací, roč. 70 (2024), s. 93-100. 1214-1178 Dostupné z: 10.17221/493/2023-PSE</t>
  </si>
  <si>
    <t>SZÁKOVÁ Jiřina; **RYCHLÍKOVÁ Eva; LADECKÁ Veronika; **BENEŠ Ivan; BOAHEN Frank a TLUSTOŠ Pavel. Risk elements in total suspended particles in areas affected by opencast mining of brown coal. Online. Applied Sciences. Praha:Neuveden, roč. 14 (2024), s. 1-24. 1454-5101 Dostupné z: 10.3390/app14167229</t>
  </si>
  <si>
    <t>TŮMOVÁ Eva; CHODOVÁ Darina; **TYL Jan; OKROUHLÁ Monika a EBEID Tarek Amin Younis. Does feed restriction and pasture affect carcass composition and meat quality of fast-growing chickens?. Online. Czech Journal of Animal Science. Praha:Ústav zemědělských a potravinářských informací, roč. 69 (2024), s. 11-17. 1212-1819 Dostupné z: 10.17221/154/2023-CJAS</t>
  </si>
  <si>
    <t>TYL Jan; TŮMOVÁ Eva a CHODOVÁ Darina. The effect of feed restriction and housing system on performance, organ proportion and microbiota. Online. Czech Journal of Animal Science. Praha:Ústav zemědělských a potravinářských informací, roč. 69 (2024), s. 68-74. 1212-1819 Dostupné z: 10.17221/172/2023-CJAS</t>
  </si>
  <si>
    <t>URBANOVÁ Klára; ROMULO Andreas; HOUDKOVÁ Markéta; NOVÝ Pavel a KOKOŠKA Ladislav. Chemical Composition and Antistaphylococcal Activity of Essential Oil of &amp;lt;i&amp;gt;Curcuma mangga&amp;lt;/i&amp;gt; Rhizome from Indonesia. Online. Separations. Basel:MDPI AG, roč. 11 (2024), s. 0-0. 2297-8739 Dostupné z: 10.3390/separations11020049</t>
  </si>
  <si>
    <t>VERMA Chandani; PISE Manoj D.; **KHARE Tushar; KUMKAR Pradeep Balasaheb a KALOUS Lukáš. Social media and genetic evidence demonstrate the expansion of an invasive fish in India. Online. Journal of Vertebrate Biology. Oxford:Oxford University Press, roč. 73 (2024), s. 1-6. 2694-7684 Dostupné z: 10.25225/jvb.23087</t>
  </si>
  <si>
    <t>ZUSKOVÁ Eva; KONRADYOVÁ Veronika; RYŠÁNEK Pavel a KAZDA Jan. Bioproducts and their potential in protection of Brassica napus L. against Verticillium longisporum. Online. Plant, Soil and Environment. Praha:Ústav zemědělských a potravinářských informací, roč. 70 (2024), s. 188-194. 1214-1178 Dostupné z: 10.17221/492/2023-PSE</t>
  </si>
  <si>
    <t>AKMAL Surya Gentha; YONVITNER Y; YULIANDA Fredinan; ADRIANTO Luky a PATOKA Jiří. Potential spread of invasive crayfish used as life bait by Indonesian anglers. Online. Human Dimensions of Wildlife. Praha:Neuveden, roč. 1 (2023), s. 1-13. 1087-1209 Dostupné z: 10.1080/10871209.2023.2234394</t>
  </si>
  <si>
    <t>MAGALHAES Andre Lincoln Barroso; DE AZEVEDO Cristiano Schetini; MACEDA-VEIGA Alberto a PATOKA Jiří. The scientist eyes: monitoring YouTube™ to quantify aquatic pet release in Brazil. Online. AQUATIC ECOLOGY. Praha:Neuveden, roč. 1 (2023), s. 1-16. 1386-2588 Dostupné z: 10.1007/s10452-023-10059-1</t>
  </si>
  <si>
    <t>**HOSSAIN Md Shakhawate; AKMAL Surya Gentha; **BURIC Milos a PATOKA Jiří. Invasive Amazon sailfin catfish in Bangladesh: wild distribution environmental and perceived socio-economic consequences. Online. AFRICAN JOURNAL OF AQUATIC SCIENCE. Praha:Neuveden, roč. 19 (2024), s. 121-136. 1608-5914 Dostupné z: 10.3391/ai.2024.19.1.117161</t>
  </si>
  <si>
    <t>**IZQUIERDO-RODRIGUEZ Elena; **HRAZDILOVÁ Kristýna; **ANETTOVA Lucia; **SIPKOVÁ Anna; **CUOFAL Radovan; MODRÝ David a **FORONDA Pilar. Co-introduction into a delicate island ecosystem: metastrongyloid nematodes (superfamily Metastrongyloidea) of veterinary and medical importance circulating in aquatic and terrestrial environments of Tenerife (Canary Islands). Online. Parasitology Research. New York:Springer-Verlag, roč. 123 (2024), s. 1-22. 0932-0113 Dostupné z: 10.1007/s00436-024-08364-1</t>
  </si>
  <si>
    <t>**JANOUŠKOVÁ Svatava; **ČAPEK ADAMEC Martin; **PUMPR Václav a CHRPOVÁ Diana. Chemické vzdělávání na středních odborných školách – Mít je, či nemít? A jaké?. Online. Chemicke listy. Praha:Česká společnost chemická, roč. 118 (2024), s. 290-295. 0009-2770 Dostupné z: 10.54779/chl20240290</t>
  </si>
  <si>
    <t>**MACGOWAN Iain; BARTÁK Miroslav a KUBÍK Štěpán. New Records and an Updated Checklist of the Family Lonchaeidae (Diptera) from Bulgaria. ACTA ZOOLOGICA BULGARICA. Praha:Neuveden, roč. 76 (2024), s. 583-585. 0324-0770</t>
  </si>
  <si>
    <t>**OFORI Solomon; ABEBRESE David Kwesi; KLEMENT Aleš; PROVAZNÍK Daniel; TOMÁŠKOVÁ Ivana; **RŮŽIČKOVÁ Iveta a **WANNER Jiří. Impact of treated wastewater on plant growth: leaf fluorescence, reflectance, and biomass-based assessment . Online. WATER SCIENCE AND TECHNOLOGY. Praha:Neuveden, roč. 89 (2024), s. 1647-1664. 0273-1223 Dostupné z: 10.2166/wst.2024.097</t>
  </si>
  <si>
    <t>**SHAMSHEV Igor V. a BARTÁK Miroslav. New species and records of the Rhamphomyia subgenus Holoclera (Diptera, Empididae) from the Palaearctic Region. Online. Zootaxa. Auckland:Magnolia Press, roč. 5512 (2024), s. 512-530. 1175-5326 Dostupné z: 10.11646/zootaxa.5512.4.3</t>
  </si>
  <si>
    <t>**SIPKOVÁ Anna; **ANETTOVÁ Lucia; **IZQUIERDO-RODRIGUEZ Elena; **VELIC Vivienne a MODRÝ David. Release of Angiostrongylus cantonensis larvae from live intermediate hosts under stress... Online. Parasitology Research. New York:Springer-Verlag, roč. 123 (2024), s. 1-22. 0932-0113 Dostupné z: 10.1007/s00436-024-08232-y</t>
  </si>
  <si>
    <t>**STANOJEVIC Andjela B. B.; **VRVIC Miroslav; SZÁKOVÁ Jiřina a **MILETIC Srdjan. Evaluation of the ex-situ bioremediation of the petroleum hydrocarbons contaminated soil. Online. Bioremediation Journal. Praha:Neuveden, roč. 28 (2024), s. 553-563. 1088-9868 Dostupné z: 10.1080/10889868.2023.2283580</t>
  </si>
  <si>
    <t>BARTÁK Miroslav a **GROOTAERT Patrick. Description of twelve new species of Platypalpus Macquart from Europe and the Middle East (Diptera, Empidoidea, Hybotidae). Online. Zootaxa. Auckland:Magnolia Press, roč. 5443 (2024), s. 161-185. 1175-5326 Dostupné z: 10.11646/zootaxa.5443.2.2</t>
  </si>
  <si>
    <t>GARI Bayu; HANČ Aleš; ŠVEHLA Pavel; MÍCHAL Pavel; **ŠOLCOVÁ Olga; CHANE Abraham a **NIGUSSIE Abebe. Nutrient recovery and changes in enzyme activity during vermicomposting of hydrolysed chicken feather residue. Online. ENVIRONMENTAL TECHNOLOGY. Praha:Neuveden, roč. Early Access (2024), s. 1-15. 0959-3330 Dostupné z: 10.1080/09593330.2022.2147451</t>
  </si>
  <si>
    <t>HELMER Štěpán a **PÁNEK Matěj. Diversity in the growth response of isolates of Fusarium oxysporum f.sp. conglutinans to different essential oils. Online. JOURNAL OF PHYTOPATHOLOGY. Praha:Neuveden, roč. 172 (2024), s. 0-0. 0931-1785 Dostupné z: 10.1111/jph.13332</t>
  </si>
  <si>
    <t>PILAŘOVÁ Anna; ZACHARDOVÁ Stanislava; **FRIC Zdenek Faltynek a VRABEC Vladimír. An attempt of interspecies mating between Phengaris nausithous and P. teleius (Lepidoptera, Lycaenidae). Online. Nota Lepidopterologica. Praha:Neuveden, roč. 47 (2024), s. 105-111. 0342-7536 Dostupné z: 10.3897/nl.47.118947</t>
  </si>
  <si>
    <t> </t>
  </si>
  <si>
    <t>ŠUFLIARSKÝ Peter; VOLEK Zdeněk; **EBEID Tarek Amin a ZITA Lukáš. Dietary inclusion of white lupin seeds and their byproducts in rabbits can contribute to EU agricultural sustainability: A review. Online. World Rabbit Science. Praha:Neuveden, roč. 32 (2024), s. 145-160. 1989-8886 Dostupné z: 10.4995/wrs.2024.22017</t>
  </si>
  <si>
    <t>KOZÁKOVÁ Dagmar; JEBAVÝ Matouš; KUNT Miroslav a SEDLÁČKOVÁ Kateřina. Investigating the possibility of using bulbous plants in structurally supported gardens. Online. Scientia Agriculturae Bohemica. Praha:Česká zemědělská univerzita v Praze, roč. 54 (2023), s. 22-29. 1211-3174 Dostupné z: 10.7160/</t>
  </si>
  <si>
    <t>SEDLÁČKOVÁ Kateřina; KUNT Miroslav; JEBAVÝ Matouš a KOZÁKOVÁ Dagmar. Assortment of plants for growing in vertical gardens of Central Europe. Online. Scientia Agriculturae Bohemica. Praha:Česká zemědělská univerzita v Praze, roč. 54 (2023), s. 1-10. 1211-3174 Dostupné z: 10.7160/sab.2023.540101</t>
  </si>
  <si>
    <t xml:space="preserve">AKRAM Shazia; KHAN Rizwan; IQBAL Owais; NABEEL Muhammad; ZAMAN Sumbal; KHANZADA Nimra; KHANZADA Muhammad Ali N. a RAJPUT Muhammad Aslam. ENHANCING OYSTER MUSHROOM (PLEUROTUS SPP.) YIELD PERFORMANCE ACROSS VARIOUS SUBSTRATES THROUGH CHEMICAL AND BIOLOGICAL </t>
  </si>
  <si>
    <t>BHAT Sujata V.; GUPTA Manisha O.; PAVELA Roman a KAMATH Chitra R.. Insecticidal activity of isoborneol derivatives against Musca domestica adults and Culex quinquefasciatus larvae. Online. ENVIRONMENTAL SCIENCE AND POLLUTION RESEARCH. Praha:Neuveden, roč. 31 (2024), s. 53135-53139. 0944-1344 Dostupné z: 10.1007/s11356-024-34719-3</t>
  </si>
  <si>
    <t>Molecular cloning and characterization of heat-responsive LcOPR1, a gene encoding oxophytodienoic acid reductase in lentil</t>
  </si>
  <si>
    <t>OBOŇA Jozef; ESIN M.N.; BARTÁK Miroslav; DVOŘÁK Libor; JEŽEK J. a RUCHIN Alexander. New and interesting records of flies (Diptera) in the regions of European Russia. Online. FAR EASTERN ENTOMOLOGIST. Vladivostok: INST BIOLOGY SOIL SCIENCES, roč. 510 (2024), s. 7-22. 1026-051X Dostupné z: 10.25221/fee.510.2</t>
  </si>
  <si>
    <t>NOVOTNY Robert; ORSÁK Matyáš; LACHMAN Jaromír; KOTÍKOVÁ Zora; NOVOTNA Barbora; HLUBOCKY Jaroslav; PITHA Jan a JANOUSEK Libor. Prescription versus over-the-counter venotonics:  HPLC-DAD and static digestive mode simulation comparison. Online. INTERNATIONAL ANGIOLOGY. Praha:Neuveden, roč. 43 (2024), s. 469-475. 0392-9590 Dostupné z: 10.23736/S0392-9590.24.05291-X</t>
  </si>
  <si>
    <t>THOMAS Kiran; BRABEC Marek; KALOUS Lukáš; GOTTWALD Milan; BARTOŇ Daniel; GRILL Stanislav; KOŘEN Vladimír; TAPKIR Sandip a ŠMEJKAL Marek. Anthropogenic induced drivers of fish assemblages in small water bodies and conservation implications. Online. Ecohydrology and Hydrobiology. Praha:Neuveden, roč. neuvedeno (2024), s. 1-9. 1642-3593 Dostupné z: 10.1016/j.ecohyd.2024.11.003.</t>
  </si>
  <si>
    <t>WICKRAMASINGHE Vithana Appuhamilage Niluka; VÍTKOVÁ Martina; ZARZSEVSZKIJ Szimona; OUŘEDNÍČEK Petr; ŠILLEROVÁ Hana; OJO Omolola Elizabeth; BEESLEY Luke; GRASSEROVÁ Alena; CAJTHAML Tomáš; MOŠKO Jaroslav; HUŠEK Matěj; POHOŘELÝ Michael; ČECHMÁNKOVÁ Jarmila; VÁCHA Radim; KULHÁNEK Martin; MÁSLOVÁ Alena a KOMÁREK Michael. Can pyrolysis and composting of sewage sludge reduce the release of traditional and emerging pollutants in agricultural soils? Insights from field and laboratory investigations. Online. Chemosphere. Oxford:Pergamon-Elsevier Science Ltd, roč. 364 (2024), s. 1-11. 0045-6535 Dostupné z: 10.1016/j.chemosphere.2024.143289</t>
  </si>
  <si>
    <t>CHARON Justine; OLENDRAITE Ingrida; FORGIA Marco; CHONG Li Chuin; HILLARY Luke S.; ROUX Simon; KUPCZOK Anne; DEBAT Humberto; SAKAGUCHI Shoichi; TAHZIMA Rachid; NAKAGAWA So; BABAIAN Artem; ABROI Aare; BEJERMAN Nicolas; BROWN Katherine; BUTKOVIC Anamarija; CERVERA Amelia; CHARRIAT Florian; CHEN Guowei; CHIBA Yuto; DE CONINCK Lander; DEMINA Tatiana; DOMINGUEZ-HUERTA Guillermo; DUBRULLE Jeremy; GUTIERREZ Serafin; HARVEY Erin; JAYARAJ MALLIKA Fhilmar Raj; KARAPLIAFIS Dimitris; LIM Shen Jean; KASIBHATLA Sunitha Manjari; MIFSUD Jonathon C. O.; NISHIMURA Yosuke; ORTIZ-BAEZ Ayda Susana; RACO Milica; RIVERO Ricardo; SADIQ Sabrina; SAGHAEI Shahram; SAN James Emmanuel; SHAIKH Hisham Mohammed; SIERADZKI Ella Tali; SULLIVAN Matthew B.; SUN Yanni; WILLE Michelle; WOLF Yuri I.; ZRELOVS Nikita; NERI Uri a BEN MANSOUR EP HELMER Karima. Consensus statement from the first RdRp Summit: advancing RNA virus discovery at scale across communities. Online. Frontiers in Virology. Lausanne:Frontiers Media S.A., roč. 4 (2024), s. 0-0. 2673-818X Dostupné z: 10.3389/fviro.2024.1371958</t>
  </si>
  <si>
    <t>MACHOVÁ Kristýna; ZÍTEK Štěpán; DAĎOVÁ Klára a PROCHÁZKOVÁ Radka. Dog walking during the lockdown in the Covid-19 pandemic situation in the Czech Republic: a questionnaire survey. Online. Acta Universitatis Carolinae. Kinanthropologica. . Praha:Neuveden, roč. 59 (2023), s. 125-141. 1212-1428  Dostupné z: 10.14712/23366052.2023.8</t>
  </si>
  <si>
    <t>Jost</t>
  </si>
  <si>
    <t>LEBEDOVÁ Nicole; BARTOŇ Luděk a BUREŠ Daniel. Změny v charakteristikách textury hovězího masa  v průběhu zrání. Maso. ČON,s.r.o., roč. 35 (2024), s. 31-35. 1210-4086</t>
  </si>
  <si>
    <t>ZÍKA Lukáš; NOVÁ Tereza; KULHÁNKOVÁ Adéla a SUS Josef. Změny vlastností hrušek během chladírenského skladování. Zahradnictví. Praha:Profi Press, s.r.o., roč. XXIII. (2024), s. 34-36. 1213-7596</t>
  </si>
  <si>
    <t>KAWAI Tadashi; BLÁHA Martin a PATOKA Jiří. The morphology and taxonomic status of Astacus colchicus (Decapoda: Astacidae) from Georgia, with a key to the genera of western palaearctic Astacidae. Online. FRESHWATER CRAYFISH. International Association of Astacology, roč. 29 (2024), s. 83-98. 2076-4324 Dostupné z: 10.5869/fc.2024.v29-1.83</t>
  </si>
  <si>
    <t>SOMMER Gina Maria; NJOM Samuel Didier; NYOM Arnold Roger Bitja; KATEŘINA Jandová; KUKLA Jaroslav; PETRTÝL Miloslav a MUSILOVÁ Zuzana. Trophic ecology of the African riverine elephant fishes (Mormyridae). Online. ECOLOGY AND EVOLUTION. Malden:Wiley-Blackwell Publishing, roč. 14 (2024), s. 0-0. 2045-7758 Dostupné z: 10.1002/ece3.70173</t>
  </si>
  <si>
    <t>DUCHÁČEK Jaromír; GAŠPARÍK Matúš; KEJDOVÁ RYSOVÁ Lucie; LEGAROVÁ Veronika; FORMÁNKOVÁ HERMAN Soňa; CODL Radim; STÁDNÍK Luděk a PTÁČEK Martin. Vliv selektivního způsobu zaprahování na zdraví vemene v následující laktaci u dojnic v ekologických chovech. Náš chov. Praha:Profi Press, s.r.o., roč. 83 (2024), s. 18-21. 0027-8068</t>
  </si>
  <si>
    <t>DVOŘÁČEK Václav; HAVRLENTOVÁ Michaela a JURKANINOVÁ Lucie. Současný pohled na ß-D-glukany: Zdroje a možnosti modifikací . Výživa a potraviny. Praha:Společnost pro výživu, roč. 2024 (2024), s. 6-10. 1211-846X</t>
  </si>
  <si>
    <t>DLABAL Jiří; VYSKOČ Petr; BINDZAR Jan; POTOPOVÁ Vera; SCHWARZOVÁ Pavla; TRNKA Miroslav; DOSTÁL Tomáš; DOČKAL Martin; SEMERÁDOVÁ Daniela; ARBELAEZ GAVIRIA Juliana; ŠTĚPÁNEK Petr; JAČKOVÁ Alena; MUSIOLKOVÁ Marie a KULT Arnošt. Scénáře budoucí potřeby vody do roku 2050: sektorové analýzy a prognózy. Online. Vodohospodářské technicko-ekonomické informace. Praha:Neuveden, roč. 66 (2024), s. 26-44. 1805-6555 Dostupné z: 10.46555/VTEI.2024.09.001</t>
  </si>
  <si>
    <t>HRNČÁR Cyril; KAPUSTOVÁ Silvia; LELÁKOVÁ Aneta; ZITA Lukáš; KRUNT Ondřej a BUJKO Jozef. Effect of Dietary Multi-Strain Probiotic Supplementation on Egg Quality in Laying Hens. SCIENTIFIC PAPERS ANIMAL SCIENCE AND BIOTECHNOLOGIES. Neuveden:Neuveden, roč. 57 (2024), s. 119-125. 1841-9364</t>
  </si>
  <si>
    <t>HRNČÁR Cyril; ŽÁKOVIČ Marek; LELÁKOVÁ Aneta; ZITA Lukáš; KRUNT Ondřej a BUJKO Jozef. Effect of Lactobacillus Probiotic on Production Performance and Carcass Quality of Broiler Chickens. SCIENTIFIC PAPERS ANIMAL SCIENCE AND BIOTECHNOLOGIES. Neuveden:Neuveden, roč. 57 (2024), s. 112-118. 1841-9364</t>
  </si>
  <si>
    <t>HRNČÁR Cyril; HANUSOVÁ Emília; HANUS Anton; ZITA Lukáš; ŠIMONOVÁ Nikoleta; HEGEROVÁ Terézia a BUJKO Jozef. Effects of Dietary Supplementation of Humic Substances on External and Internal Egg Quality of Oravka Hens. SCIENTIFIC PAPERS ANIMAL SCIENCE AND BIOTECHNOLOGIES. Neuveden:Neuveden, roč. 56 (2024), s. 141-146. 1841-9364</t>
  </si>
  <si>
    <t>HRNČÁR Cyril; HANUSOVÁ Emília; HANUS Anton; ZITA Lukáš; ŠIMONOVÁ Nikoleta; HEGEROVÁ Terézia a BUJKO Jozef. Effects of Dietary Supplementation of Humic Substances on Laying Performance of Oravka Hens. SCIENTIFIC PAPERS ANIMAL SCIENCE AND BIOTECHNOLOGIES. Neuveden:Neuveden, roč. 56 (2024), s. 135-140. 1841-9364</t>
  </si>
  <si>
    <t>PTÁČEK Martin; SAVVULIDI FILIPP GEORGIJEVIČ; MÁLKOVÁ Anežka; JANOŠÍKOVÁ Martina a UHLÍŘOVÁ Johana. Kryokonzervace spermií beranů valašské ovce a vybraná ředidla. Náš chov. Praha:Profi Press, s.r.o., roč. 83 (2024), s. 37-40. 0027-8068</t>
  </si>
  <si>
    <t>MAKOVSKÁ Marie; MODRÁČKOVÁ Nikol; ŠVEJSTIL Roman a NEUŽIL BUNEŠOVÁ Věra. Laktokoky jako mikrobiologické riziko jedlého a krmného hmyzu. Výživa a potraviny. Praha:Společnost pro výživu, roč. neuvedeno (2024), s. 15-18. 1211-846X</t>
  </si>
  <si>
    <t xml:space="preserve">LAMPOVÁ Barbora; DOSKOČIL Ivo; KOUŘIMSKÁ Lenka a KOPEC Aneta. N-3 polyenové mastné kyseliny a jejich vliv na onemocnění covid-19. Online. Výživa a potraviny. Praha:Společnost pro výživu, roč. 79 (2024), s. 11-14. 1211-846X Dostupné z: </t>
  </si>
  <si>
    <t>ZÍKA Lukáš a ŠTĚPÁNOVÁ Aneta. Obsah kyseliny askorbové v produktech z rakytníku řešetlákového. Zahradnictví. Praha:Profi Press, s.r.o., roč. XXIII. (2024), s. 19-21. 1213-7596</t>
  </si>
  <si>
    <t>DVOŘÁKOVÁ Štěpánka; MUSILOVÁ Šárka; MODRÁČKOVÁ Nikol a ŽABOVÁ Anna. Povědomí maminek o oligosacharidech v mateřském mléce. Online. Pediatrie pro praxi. Olomouc:SOLEN s.r.o., roč. 25 (2024), s. 40-44. 1213-0494 Dostupné z: 10.36290/ped.2024.007</t>
  </si>
  <si>
    <t>MUSILOVÁ Šárka. 18. Sympozium společnosti pro probiotika a prebiotika. Výživa a potraviny. Praha:Společnost pro výživu, roč. 3 (2024), s. 21-21. 1211-846X</t>
  </si>
  <si>
    <t>PATOČKA Jiří; GAJDOŠÍK Vladimír; JELÍNKOVÁ Romana; MALÍK Matěj a NAVRÁTILOVÁ Zdeňka. Abuse of the synthetic opioid U-47700 in military conflicts. International Review of the Armed Forces Medical Services. Brusel:The International Committee of Military Medicine , roč. 97 (2024), s. 33-36. 0259-8582</t>
  </si>
  <si>
    <t>BUREŠ Daniel; BUCHTOVÁ Jana; LEBEDOVÁ Nicole; KUDRNÁČOVÁ Eva; KŠÁNA František; FRENCL Roman a BARTOŇ Luděk. Alternativní způsoby zrání hovězího masa. Maso. ČON,s.r.o., roč. 35 (2024), s. 42-48. 1210-4086</t>
  </si>
  <si>
    <t>NEUŽIL BUNEŠOVÁ Věra a MODRÁČKOVÁ Nikol. Bifidobakterie a jejich význam  v mikrobiotě telat. Veterinářství. Praha:Ing. Martin Sedláček, roč. neuvedeno (2024), s. 20-23. 0506-8231</t>
  </si>
  <si>
    <t>MODRÁČKOVÁ Nikol; NEUŽIL BUNEŠOVÁ Věra; PECHAR Radko a VLKOVÁ Eva. Bifidobakterie v mikrobiotě divokých a domácích prasat. Veterinářství. Praha:Ing. Martin Sedláček, roč. neuvedeno (2024), s. 548-552. 0506-8231</t>
  </si>
  <si>
    <t>KRÁL Martin; DVOŘÁK Petr a VRŠŤALA Josef. Vliv nezapraveného kompostu na pěstování silážní kukuřice. Úroda. Praha:Sedláček Martin Ing., roč. 72 (2024), s. 245-250. 0139-6013</t>
  </si>
  <si>
    <t>LITSCHMANN Tomáš; DOLEŽAL Petr; HAUSVATER Ervín; SEDLÁK Petr a SEDLÁKOVÁ Vladimíra. Vliv průběhu teplot ve vegetaci na výskyt alternariových skvrnitostí u brambor. Vědecké práce . Havlíčkův Brod:Výzkumný ústav bramborářský, roč. 30 (2024), s. 19-32. 1802-940X</t>
  </si>
  <si>
    <t>KEJDOVÁ RYSOVÁ Lucie; LEGAROVÁ Veronika; FORMÁNKOVÁ HERMAN Soňa; NOSKOVÁ Andrea; ALTMANOVÁ Šárka a NEJESCHLEBOVÁ Hana. Využití nukleární magnetické rezonance v mlékárenském výzkumu. Mlékařské listy - Zpravodaj. Praha:Výzkumný ústav mlékárenský, roč. 35 (2024), s. 9-12. 1212-950X</t>
  </si>
  <si>
    <t>ŠEBESTÍKOVÁ Romana; JURKANINOVÁ Lucie a MARTINEK Petr. Černá pšenice pro zdravější potravinářské výrobky. Úroda. Praha:Sedláček Martin Ing., roč. 2024 (2024), s. 72-76. 0139-6013</t>
  </si>
  <si>
    <t>KALOUS Lukáš; PÁRYS Tomáš a PETRTÝL Miloslav. Je akvaponie technologií budoucnosti?. Krmivářství. Praha:Profi Press, s.r.o., roč. 2024 (2024), s. 40-42. 1212-9992</t>
  </si>
  <si>
    <t>RÝGL Tomáš; SOTOLÁŘ Radek a HNILIČKA František. Monitoring teplot hroznů při jejich dozrávání během horkého léta a podzimu roku 2024. Vinař-sadař. Praha:Neuveden, roč. 2024 (2024), s. 2-7. 1804-3054</t>
  </si>
  <si>
    <t>MASCELLANI BERGO Anna. Insight from NMR metabolomics into plant responses to environmental stress. 1st edition. Prague, Czech Republic:Czech University of Life Sciences Prague, 2024, 978-80-213-3291-1.</t>
  </si>
  <si>
    <t>odb. kniha</t>
  </si>
  <si>
    <t>BAROŠ Adam; BERCHOVÁ Kateřina; CHVOSTA Eduard; VOJÍKOVÁ Martina; KUTLVAŠR Josef; SKALICKÁ Jitka; SKALICKÝ Milan; ŠIMEČKOVÁ Jana; VACHOVÁ Pavla a VOJÍK Martin. Pěstuj bezpečně - nepodporuj invazní druhy. Pěstuj bezpečně. Česká zemědělská univerzita v Praze, Kamýcká 129, Praha 6 - Suchdol:Lesnická práce, s.r.o., Kostelec nad Černými lesy, 2024, 978-80-7458-151-9.</t>
  </si>
  <si>
    <t>CHODOVÁ Darina a TŮMOVÁ Eva. Vliv hmyzí moučky na kvalitu kuřecího masa. 1. edice. Praha:Výzkumný ústav živočišné výroby, v.v.i., 2024, 978-80-7403-316-2.</t>
  </si>
  <si>
    <t>BRANT Václav a KROULÍK Milan. Zpracování půdy v pěstebních systémech polních plodin. neuvedeno. Praha:Agrární komora České republiky, 2024, 978-80-88351-28-3.</t>
  </si>
  <si>
    <t>ZLATOHLÁVKOVÁ Eliška. Gli artisti italiani in Boemia e Moravia nella prima eta moderna / Italští umělci v Čechách a na Moravě v raném novověku. In: Gli Italiani nelle terre Boeme, storia di una secolare communita  / Italové v českých zemích, historie staleté komunity. Parma:Grafiche Step, 2024, s. 75-96, 9788090756939.</t>
  </si>
  <si>
    <t>kapitola v knize</t>
  </si>
  <si>
    <t>SLAVÍK Ondřej. Chování invazních druhů a škůdců. In: Etologie: mechanismy, ontogeneze, funkce a evoluce chování živočichů. Praha:Academia, 2024, s. 541-551, 978-80-200-3556-1.</t>
  </si>
  <si>
    <t>LAWRENCE Alistair B; NEWBERRY Ruth C. a ŠPINKA Marek. Positive welfare: What does it add to the debate over pig welfare?. In: Advances in Pig Welfare. Sawston, United Kingdom:Woodhead Publishing, 2024, s. 83-112, 978-0-323-85676-8. Dostupné z: 10.1016/B978-0-323-85676-8.00009-2</t>
  </si>
  <si>
    <t>CHANE Abraham Demelash; KOŠNÁŘ Zdeněk; MERCL Filip a TLUSTOŠ Pavel. The impact of fragrances on soils. In: Fragrances in the Environment. Berlin:Springer Cham, 2024, s. 139-160, 978-3-031-59049-8. Dostupné z: 10.1007/698_2023_1026</t>
  </si>
  <si>
    <t>Česká zemědělská univerzita v Praze. A multi-chamber nitrification reactor for fugate processing and method of its start-up into full scale operation. ŠVEHLA Pavel; MÍCHAL Pavel a TLUSTOŠ Pavel. Přihl.: . Uděl.: 2024-07-17. EP 4 244 331 B1.</t>
  </si>
  <si>
    <t>patent</t>
  </si>
  <si>
    <t>Česká zemědělská univerzita v Praze, Kamýcká 129, 165 00 Praha 6, Suchdol, Česká republika. Kmen Bacillus weihenstephanensis a jeho použití. ŠUBRTOVÁ SALMONOVÁ Hana; PRUCHOVÁ Marie; VLKOVÁ Eva a ŠŤOVÍČEK Adam. Přihl.: . Uděl.: 2024-01-31. 309916. https://isdv.upv.gov.cz/webapp/!resdb.pta.frm</t>
  </si>
  <si>
    <t>Česká zemědělská univerzita v Praze; Farma Struhy s.r.o.. Bezlaktózový syrovátkový nápoj s přídavkem čokolády. LEGAROVÁ Veronika; KOUŘIMSKÁ Lenka; KOSAŘOVÁ Alžběta; KOJETÍN Tomáš a PACEK Lukáš. 38080. Uděl.: 2024-08-27.</t>
  </si>
  <si>
    <t>užitný vzor</t>
  </si>
  <si>
    <t>Česká zemědělská univerzita v Praze; Farma Struhy, s.r.o.. Čerstvý bezlaktózový sýr s přídavkem čokolády. LEGAROVÁ Veronika; KOUŘIMSKÁ Lenka; KOSAŘOVÁ Alžběta; KOJETÍN Tomáš a PACEK Lukáš. 38079. Uděl.: 2024-08-27.</t>
  </si>
  <si>
    <t>Úřad průmyslového vlastnictví. Kompozice pro uchování kančího spermatu Majitel: Česká zemědělská univerzita v Praze, Praha 6, Such. ROS-SANTAELLA Jose Luis; NOVÝ Pavel; SCARINGI Maria a PINTUS Eliana. 38286. Uděl.: 2024-12-11. https://isdv.upv.gov.cz/webapp/!resdb.pta.frm</t>
  </si>
  <si>
    <t>Česká zemědělská univerzita v Praze; Farma Struhy, s.r.o.. Mléčný výrobek na bázi čerstvého sýra se zvýšeným obsahem nenasycených mastných kyselin. LEGAROVÁ Veronika; KOUŘIMSKÁ Lenka; KOSAŘOVÁ Alžběta a KOJETÍN Tomáš. 38078. Uděl.: 2024-08-27.</t>
  </si>
  <si>
    <t>Výzkumný ústav mlékárenský s.r.o., Praha 6, Vokovice, CZ Česká zemědělská univerzita v Praze, Praha 6, Suchdol, CZ Jihočeská univerzita v Českých Budějovicích, České Budějovice, České Budějovice 2, CZ. Preparát pro moření osiva luskovin v podmínkách ekologického zemědělství. KAVKOVÁ Miloslava; BAZALOVÁ Olga; CIHLÁŘ Jaromír; DVOŘÁK Petr a KONVALINA Petr. 38 169. Uděl.: 2024-08-30. https://isdv.upv.gov.cz/webapp/resdb.print_detail.det?pspis=PUV/42193&amp;amp;plang=CS</t>
  </si>
  <si>
    <t>Česká zemědělská univerzita v Praze. Prostředek na ochranu skladů proti skládkovým patogenům. MAŇASOVÁ Marie; ZOUHAR Miloslav; WENZLOVÁ Jana a MAZÁKOVÁ Jana. 38314. Uděl.: 2024-12-17.</t>
  </si>
  <si>
    <t>Česká zemědělská univerzita v Praze. Směs pro založení vermikompostu na bázi akvakulturního kalu a vermikompost tuto směs obsahující. HANČ Aleš a MÍCHAL Pavel. 38148. Uděl.: 2024-10-08.</t>
  </si>
  <si>
    <t>Česká zemědělská univerzita v Praze; Farma Struhy s.r.o.. Sycený bezlaktózový syrovátkový nápoj s ovocným džusem s příchutí manga a maracuji. LEGAROVÁ Veronika; KOUŘIMSKÁ Lenka; KOSAŘOVÁ Alžběta a KOJETÍN Tomáš. 38081. Uděl.: 2024-08-27.</t>
  </si>
  <si>
    <t xml:space="preserve">ORLEN UniCRE a.s., Česká zemědělská univerzita v Praze. 2024. Funkční vzorek paliva z tuhého zbytku UCO. [Funkční vzorek] Původci: MALAŤÁK Jan; VELEBIL Jan; SVOBODOVÁ Kateřina; BRADNA Jiří; PASSIAN Luboš; HÖNIG Vladimír; JENČÍK Jan a ŽIDOVÁ Marie. ORLEN UniCRE a.s., Česká zemědělská univerzita v Praze. Identifikační číslo: </t>
  </si>
  <si>
    <t>funkční vzorek</t>
  </si>
  <si>
    <t>KAPLAN Lukáš; MRŠTINA Tomáš; PRAUS Lukáš; SZÁKOVÁ Jiřina; TLUSTOŠ Pavel; STÁDNÍK Luděk; DUCHÁČEK Jaromír a HLAVÁČEK Filip. Aplikace selenu při pěstování sóji pro výrobu selenem obohaceného šrotu. 2024 Glycine max; selenium; organic form of selenium; biofortification,  Certifikovaná metodika (NmetC),  ČZU v Praze,  Osvědčení Č.j. MZE-82222/2024-13123 ,  Celkové náklady fortifikace sóji zahrnující nákup selenanu sodného a náklady na vlastní foliární aplikaci přepočtené na tunu fortifikovaných bobů činily 110–223 Kč dle zvolené aplikované dávky Se. Náklady přepočtené na jednotku obsahu Se (1 g Se) ve fortifikovaných bobech činily 8,5–17,7 Kč dle aplikované dávky Se. Ke kalkulaci byly použity následující vstupní parametry: Nákupní cena (včetně dopravy a DPH) selenanu sodného v množství 25 kg (Retorte GbmH, Röthenbach a. d. Pegnitz, Německo) činí 1779 € (ceník 2024), aktuální kurz €/Kč k 1.10. 2024 je 25,35 Kč. Výrobce garantuje minimální hmotnostní zlomek Se v selenanu w(Se) = 0,41. Cena 1 g čistého Se tak činí 4,4 Kč. ,  ČZU v Praze,  Výsledek je využíván bez omezení okruhu uživatelů,  Odbor rostlinných komodit MZe ČR,  2024-11-29</t>
  </si>
  <si>
    <t>certifikovaná metodika</t>
  </si>
  <si>
    <t>SEKANINOVÁ Jana; JANKŮ Martina; BEZDÍČEK Jiří; DUCHÁČEK Jaromír; PETŘIVALSKÝ Marek; LUHOVÁ Lenka a STÁDNÍK Luděk. Biochemické analýzy krve pro stanovení oxidačního stresu skotu. 2024 blood biochemical analyses; oxidative stress; cattle; heat shock proteins; lipid peroxidation; antioxidant enzymes; total antioxidant capacity; total oxidative status,  Certifikovaná metodika (NmetC),  ČZU v Praze,  Osvědčení Č.j. MZE-90285/2024-13141,  Dobrý zdravotní stav zvířat je úzce spojený s dobrou ekonomikou chovu. Každé onemocnění zvířat přináší nejen zvýšené náklady, ale především ovlivňuje pohodu zvířat v chovu/stádu. Významnou roli hraje v tomto směru prevence stresovým situacím, jejichž společným důsledkem může být rozvoj oxidačního stresu na úrovni buněk, tkání, orgánů i celkového stavu organismu. Uvedené biochemické analýzy provedené s využitím mikrodestičkového spektrofotometru umožňují paralelní analýzu několika vzorků, což se odráží na zkrácení časové náročnosti analýzy, a dále přináší úsporu objemu testovaných vzorků včetně nižší spotřeby reagencií. Tyto benefity vedou k nižším ekonomickým nákladům při analýzách.,  ČZU v Praze,  Výsledek je využíván bez omezení okruhu uživatelů,  Odboru živočišných komodit a ochrany zvířat MZe; Odbor precizního zemědělství, výzkumu a vzdělávání MZe,  2024-12-19</t>
  </si>
  <si>
    <t>PATOKOVÁ Barbora; PATOKA Jiří; BERCHOVÁ Kateřina; GÖRNER Tomáš; JANČAŘÍKOVÁ Kateřina; KALOUS Lukáš; KOPECKÝ Oldřich; KOŘEN Vladimír; NOVÁK Karel; PERGL Jan; SASKA Lenka; SKUHROVEC Jiří; ŠMEJKAL Marek; VODÁKOVÁ Barbora a PYŠEK Petr. Biologické invaze v environmentální výuce . 2024 education, biological invasions, practice materials, theoretical framework,  Certifikovaná metodika (NmetC),  ISBN 978-80-213-3337-6,  certifikovaná metodika pro vzdělávání,  volně přístupná pro nekomerční účely,  ISBN 978-80-213-3337-6,  Výsledek je využíván bez omezení okruhu uživatelů,  Ministerstvo životního prostředí,  2024-10-31</t>
  </si>
  <si>
    <t xml:space="preserve">JANKŮ Jaroslava; KOZÁK Josef; HERZA Tomáš; VOPRAVIL Jan; KHEL Tomáš a JACKO Karel. Environmentální hodnota půdy. 2024 soil value, land protection, soil protection,  Specializovaná mapa s odborným obsahem (Nmap),  Nmap,  Stěžejním problémem zemědělství a ochrany krajiny je ochrana půdy. </t>
  </si>
  <si>
    <t>KAZDA Jan; HALEŠOVÁ Taťána; STEJSKALOVÁ Martina; BOKŠOVÁ Aneta; TITĚRA Dalibor; PURNOCH Vojtěch a VOSPĚLOVÁ Jaroslava. Hlavní rizika aplikace pesticidů pro opylovače a možnosti jejich snížení. 2024</t>
  </si>
  <si>
    <t xml:space="preserve">TEJNECKÝ Václav; HOFMEISTER Jan; KOPECKÝ Jan; VANÍČEK Jiří; VOKURKOVÁ Petra; MÁSLOVÁ Alena a MAREČKOVÁ Marketa. Mapa s odborným obsahem pro hodnocení biodiverzity v lesních půdách. 2024 </t>
  </si>
  <si>
    <t>LEHEJČEK Jiří; TEJNECKÝ Václav; JOHANIS Hana; MAREČKOVÁ Marketa; KOPECKÝ Jan; DRÁBEK Ondřej; HORÁK Jakub; VLČEK Lukáš; ŠEFRNA Luděk; KLEM Karel a HOUŠKA Jakub. Metoda zapravování biouhlu do lesních a zemědělských půd za účelem zvýšení produktivity a rezistence resilience a stability stanoviště. 2024</t>
  </si>
  <si>
    <t>PERGL Jan; BERCHOVÁ Kateřina; DUŠEK Jan; ČERNÝ Karel; HNILIČKA Michal; JURAJDA Pavel; VOJÍKOVÁ Martina; KUTLVAŠR Josef; PATOKA Jiří; PERGLOVÁ Irena; RYBANIČ Rastislav; SKÁLOVÁ Hana; SKUHROVEC Jiří; VÍTKOVÁ Michaela a VOJÍK Martin. Metodika hodnocení impaktu nepůvodních druhů (na biodiverzitu a socio-ekonomiku). 202</t>
  </si>
  <si>
    <t xml:space="preserve">MARŠÍK Petr; TAUCHEN Jan; ŠŤASTNÝ Jan; SINICA Andrej; JABLONSKÝ Ivan; KOUDELA Martin; ČOPÍKOVÁ Jana; BLEHA Roman; MASCELLANI BERGO Anna; JOZÍFEK Miroslav; MATĚJKA Jaroslav a KLOUČEK Pavel. Metodika optimálních postupů izolace, purifikace a strukturní analýzy biologicky aktivních složek plodnic jedlých hub rodu Pleurotus, Hericium a Ganoderma. 2024 </t>
  </si>
  <si>
    <t>JANKŮ Jaroslava; KOZÁK Josef; VOPRAVIL Jan; JACKO Karel a KHEL Tomáš. Metodika stanovení environmentální hodnoty půdy. 2024</t>
  </si>
  <si>
    <t>ČERNÁ BOLFÍKOVÁ Barbora; ČERNÝ Jiří; MATĚJŮ Petr; BERNÁTHOVÁ Iva; SHANTHAKRISHNAN Divyadharshini; JANKOVSKÁ Ivana; SEHNAL Richard; MODRÁ Tereza; MODRÝ David a LANGROVÁ Iva. Metodologie pro odběry, biologickou bezpečnost a archivaci biologického materiálu ze zvířat zadrženého v rámci ilegálního obchodu pro účely forenzních analýz. 2024</t>
  </si>
  <si>
    <t xml:space="preserve">JANOVSKÁ Dagmar; HLÁSNÁ ČEPKOVÁ Petra; CAPOUCHOVÁ Ivana; DVOŘÁK Petr; KONVALINA Petr; HODAN Petr a HODAN Jiří. Pěstování odrůd pšenice seté ve směsi s leguminózou pro podmínky konvenčního zemědělství. 2024 </t>
  </si>
  <si>
    <t>VADLEJCH Jaroslav; ŠKORPÍKOVÁ Lucie; MAGDÁLEK Jan; DRIMAJ Milan; PLHAL Radim; MIKULKA Ondrej a RESLOVÁ Nikol. Strategický plán kontroly  invazních parazitů  přežvýkavé spárkaté zvěře v ČR. 2024</t>
  </si>
  <si>
    <t>JANOŠÍKOVÁ Martina; PETRIČÁKOVÁ Kristýna a NEUMANN Cyril. Termografie jako inovativní prostředek pro kontroly kvality usazení jezdeckých sedel pro zajištění welfare sportovních koní. 2024</t>
  </si>
  <si>
    <t>KAZDA Jan; BARTOŠKA Jan; BOKŠOVÁ Aneta; STEJSKALOVÁ Martina; RAŠKA Jan; TITERA Dalibor; PURNOCH Vojtěch; KAMLER Martin; HALEŠOVÁ Taťána a VAVŘINOVÁ Hana. Využití úlových vah a čipování dělnic RFID čipy ke zjištění vlivu intenzivního zemědělství na včely a čmeláky. 2024</t>
  </si>
  <si>
    <t>BADALÍKOVÁ Barbora; BURG Patrik; DVOŘÁK Petr; HEJÁTKOVÁ Květuše; ZÁHORA Jaroslav; LANG Jaroslav; MAŠÁN Vladimír; MIHÁLIKOVÁ Markéta; PRUDIL Jakub; PLÍVA Petr a SOUČEK Jiří. Zhodnocení vlivu povrchové aplikace stabilního kompostu jako mulče na půdní systém. 2024</t>
  </si>
  <si>
    <t>KOPECKÝ Jan; OMELKA Marek; TEJNECKÝ Václav; VANÍČEK Jiří a MAREČKOVÁ Marketa. 2024. Model pro predikci půdní diverzity bakterií a archaeí. Původci: KOPECKÝ Jan; OMELKA Marek; TEJNECKÝ Václav; VANÍČEK Jiří a MAREČKOVÁ Marketa. Identifikační číslo: 1709.</t>
  </si>
  <si>
    <t>software</t>
  </si>
  <si>
    <t>KUNT Miroslav; ŠÍMOVÁ Petra a HORÁČEK Petr. 2024. software Dendroflóra. Původci: KUNT Miroslav; ŠÍMOVÁ Petra a HORÁČEK Petr. Identifikační číslo: Dendroflóra 017.</t>
  </si>
  <si>
    <t>KUNT Miroslav; HORÁČEK Petr a KUNTOVÁ Markéta. 2024. software Dendrologická databáze. Původci: KUNT Miroslav; HORÁČEK Petr a KUNTOVÁ Markéta. Identifikační číslo: Dendrologická databáze 8.0.</t>
  </si>
  <si>
    <t>KUNT Miroslav; BUJALKA Marián a SKŘIVÁNEK Martin. 2024. software GT facility. Původci: KUNT Miroslav; BUJALKA Marián a SKŘIVÁNEK Martin. Identifikační číslo: GT 2.5.0.</t>
  </si>
  <si>
    <t>KOZLU Ali; BAIGTS ALLENDE Diana Karina a KLOJDOVÁ Iveta. 2024. Effect of acid hydrolysis on pectin extraction and films developed from apple juice processing by-products. 19. mezinárodní konference - Food Colloids: Using Colloid Science to Find New Sustainable Solutions in Food, 14.-18.4.2024 Soluň</t>
  </si>
  <si>
    <t>ostatní</t>
  </si>
  <si>
    <t>**ROSAS - ORDOŇEZ Lizbeth; **MENDOZA Sandra; KOZLU Ali a BAIGTS ALLENDE Diana Karina. 2024. Functionalization of Pea Protein by Chemical Modification as a Gelling Agent. 19. mezinárodní konference - Food Colloids: Using Colloid Science to Find New Sustainable Solutions in Food, 14.-18.4.2024 Soluň</t>
  </si>
  <si>
    <t>KOZLU Ali; NGASAKUL Nujamee; MARTÍN DEL CAMPO BARBA Sandra Teresita; KOKOŠKOVÁ Tersia; KLOJDOVÁ Iveta a BAIGTS ALLENDE Diana Karina. 2024. Impact of Eland Meat on the Nutritional, Sensorial Characteristics and Consumer&amp;#39;s Acceptability of Meat Products. 38. ročník mezinárodní konference EFFoST 2024, Brugy, Belgie 12-14.11. 2024 zaměřená na: Future Food Systems: Innovation through Progress at Scientific Interfaces</t>
  </si>
  <si>
    <t>**SYNDOUKAS N.; **MATTAS K.; **TSAKIRIDOU E.; **ANASTASIADIS F.; MANIKAS Ioannis; **MOUSIADOU A.; **STABOULIS C.; **ARROYO SCHNELL A. a **MORELLE C.. 2024. Recording EU society’s awareness of climate change, food security, and biodiversity towards a more resilience agro-food system. 188th EAAE Seminar “Reorienting Agri-food chains to hinder climate change and food security threats”, Chania, Greece, 12-13 September 2024</t>
  </si>
  <si>
    <t>MARTÍN DEL CAMPO BARBA Sandra Teresita; **MALDONADO GUEVARA B. a **CARDADOR MARTÍNEZ A.. 2024. Suitability of Mid-FTIR and Multivariate Statistical Methods to Discriminate  Commercial Agave Syrups According to the Origin and Production Method. 22. světový kongres IUFoST - Food Science and Technology - 8-12.9.2024 Rimini, Itálie</t>
  </si>
  <si>
    <t>BAIGTS ALLENDE Diana Karina. 2024. The effect of edible insect processing on milk analogs development. 37. mezinárodní konference EFFoST (2023) 6-8.11.2023, Valencie, Španělsko</t>
  </si>
  <si>
    <t>**ANASTASIADIS F.; **STAMOS A.; **SYNDOUKAS N.; **TSOLAKIS N.; **KYRIAKIDIS A.; **MOUSIADOU A.; **LOUVROU N.; MANIKAS Ioannis a **MATTAS K.. 2024. The impact of sustainable consumption on supply chain management: an EU-wide study. 188th EAAE Seminar “Reorienting Agri-food chains to hinder climate change and food security threats”, Chania, Greece, 12-13 September 2024</t>
  </si>
  <si>
    <t>**DI GREGORIO L.; **NOLFI L.; **NOTARFONSO M.; **LATINI Arianna; **BUNNENFELD N.; **NIKOLOUDAKIS N.; **ROSSI D.; DETTENHOFER Markus; MANIKAS Ioannis a **BEVIVINO A.. 2024. The role of scientific data in shaping EU policies: enhancing food security resilience in the context of biodiversity loss and climate change: a systematic analysis and scoping group engagement with policy actors. 188th EAAE Seminar “Reorienting Agri-food chains to hinder climate change and food security threats”, Chania, Greece, 12-13 September 2024</t>
  </si>
  <si>
    <t>**NOLFI L.; **DI GREGORIO L.; **COSTANZO M.; **BINDO A.; **PALOJARVI A.; MANIKAS Ioannis a **BEVIVINO A.. 2024. The Role of Soil Microbiological Indicators in Enhancing Agricultural Sustainability and Climate Resilience. 188th EAAE Seminar “Reorienting Agri-food chains to hinder climate change and food security threats”, Chania, Greece, 12-13 September 2024</t>
  </si>
  <si>
    <t>KLOJDOVÁ Iveta; NGASAKUL Nujamee; KOZLU Ali a BAIGTS ALLENDE Diana Karina. 2024. The Use of Multiple Emulsions for Delivering Bioactive Compounds. 8. ročník mezinárodní konference FOOD DIGESTION, Porto, 9-11. dubna 2024 panel zaměřený na Bioaccessibility/absorption of beneficial and harmful compounds.</t>
  </si>
  <si>
    <t>NGASAKUL Nujamee; KOZLU Ali; BAIGTS ALLENDE Diana Karina; MARTÍN DEL CAMPO BARBA Sandra Teresita a KLOJDOVÁ Iveta. 2024. Use of Poppy Seed Cakes in the Preparation of Functional Products. 38. ročník mezinárodní konference EFFoST 2024, Brugy, Belgie 12-14.11. 2024 zaměřená na: Future Food Systems: Innovation through Progress at Scientific Interfaces</t>
  </si>
  <si>
    <t>**BUENO-GARCIA Tania Fernanda; **CARDADOR-MARTINEZ Anaberta; **MALDONADO GUEVARA B. a MARTÍN DEL CAMPO BARBA Sandra Teresita. 2024. Valorization of discarded „Ranchero“ cheese whey through producing a functional fermented beverage with kefir grains.. 4. mezinárodní konference RETASTE v Heraklionu, Řecko 25-27.9.2024 - Consumer Food Waste Prevention</t>
  </si>
  <si>
    <t xml:space="preserve">KLOJDOVÁ Iveta; NGASAKUL Nujamee; KOZLU Ali a BAIGTS ALLENDE Diana Karina. 2024. Využití jablečných výlisků pro přípravu set-type jogurtů. Mlékárenské listy. </t>
  </si>
  <si>
    <t xml:space="preserve">ostatní </t>
  </si>
  <si>
    <t>SOUKUP Josef; JURSÍK Miroslav; KOLÁŘOVÁ Michaela a KOŠNAROVÁ Pavlína. 2024. Biological efficacy and selectivity of herbicides in field trials in winter wheat in the Czech Republic. Final reports for Bayer s.r.o.. Souhrnná výzkumná zpráva.Praha:Bayer s.r.o., 28 stran.</t>
  </si>
  <si>
    <t>výzkumná zpráva</t>
  </si>
  <si>
    <t>SOUKUP Josef; JURSÍK Miroslav; KOŠNAROVÁ Pavlína a KOLÁŘOVÁ Michaela. 2024. Biological efficacy and selectivity of herbicides in sunflower and maize in the Czech Republic. Final reports for Syngenta Czech s.r.o.. Souhrnná výzkumná zpráva.Praha:Syngenta Czech s.r.o., 64 stran.</t>
  </si>
  <si>
    <t>SOUKUP Josef; JURSÍK Miroslav; KOLÁŘOVÁ Michaela a KOŠNAROVÁ Pavlína. 2024. Biological efficacy and selectivity of herbicides in the field trial in winter wheat in the Czech Republic. Final report for Sumi Agro Czech s.r.o.. Souhrnná výzkumná zpráva.Praha:Sumi Agro Czech s.r.o., 41 stran.</t>
  </si>
  <si>
    <t>SOUKUP Josef; JURSÍK Miroslav; KOŠNAROVÁ Pavlína a KOLÁŘOVÁ Michaela. 2024. Biological efficacy and selectivity of herbicides in winter wheat and maize in the Czech Republic. Final reports for FMC Agro Česká republika s.r.o.. Souhrnná výzkumná zpráva.Praha:FMC Agro Česká republika s.r.o., 1008 stran.</t>
  </si>
  <si>
    <t>SOUKUP Josef; JURSÍK Miroslav; KOŠNAROVÁ Pavlína a KOLÁŘOVÁ Michaela. 2024. Biological efficacy and selectivity of herbicides in winter wheat and maize in the Czech Republic. Final reports for Syngenta Czech s.r.o.. Souhrnná výzkumná zpráva.Praha:Syngenta Czech s.r.o., 76 stran.</t>
  </si>
  <si>
    <t>SOUKUP Josef; JURSÍK Miroslav; KOLÁŘOVÁ Michaela a KOŠNAROVÁ Pavlína. 2024. Biological efficacy and selectivity of herbicides in winter wheat and sugar beet in the Czech Republic. Final reports for Bayer s.r.o.. Souhrnná výzkumná zpráva.Praha:Bayer s.r.o., 96 stran.</t>
  </si>
  <si>
    <t>SOUKUP Josef; JURSÍK Miroslav; KOLÁŘOVÁ Michaela a KOŠNAROVÁ Pavlína. 2024. Biological efficacy and selectivity of herbicides in winter wheat and winter rape in the Czech Republic. Final reports for BASF spol. s r.o.. Souhrnná výzkumná zpráva.Praha:BASF spol. s r.o., 42 stran.</t>
  </si>
  <si>
    <t>SOUKUP Josef; JURSÍK Miroslav; KOLÁŘOVÁ Michaela a KOŠNAROVÁ Pavlína. 2024. Biological efficacy and selectivity of herbicides in winter wheat in the Czech Republic. Final reports for Bayer s.r.o.. Souhrnná výzkumná zpráva.Praha:Bayer s.r.o., 52 stran.</t>
  </si>
  <si>
    <t>SOUKUP Josef; JURSÍK Miroslav; KOLÁŘOVÁ Michaela a KOŠNAROVÁ Pavlína. 2024. Biological efficacy and selectivity of herbicides in winter wheat, bean and pea in the Czech Republic. Final reports for BASF spol. s r.o.. Souhrnná výzkumná zpráva.Praha:BASF spol. s r.o., 96 stran.</t>
  </si>
  <si>
    <t>SOUKUP Josef; JURSÍK Miroslav a KOŠNAROVÁ Pavlína. 2024. Biological efficacy and selectivity of herbicides in winter wheat, winter barley, spring barley, winter rape, maize and soya in the Czech Republic. Final reports for Adama CZ s.r.o.. Souhrnná výzkumná zpráva.Praha:Adama CZ s.r.o., 743 stran.</t>
  </si>
  <si>
    <t>SOUKUP Josef; JURSÍK Miroslav; KOLÁŘOVÁ Michaela a KOŠNAROVÁ Pavlína. 2024. Biological efficacy of selected herbicides in sugar beet and maize in the Czech Republic. Final reports for Corteva Agriscience Czech s.r.o.. Souhrnná výzkumná zpráva.Praha:Corteva Agriscience Czech s.r.o., 405 stran.</t>
  </si>
  <si>
    <t>SOUKUP Josef; JURSÍK Miroslav; KOLÁŘOVÁ Michaela a KOŠNAROVÁ Pavlína. 2024. Biologická účinnost a selektivita herbicidů v polních pokusech v ječmeni ozimém a kukuřici v České republice. Závěrečné zprávy pro Bayer s.r.o.. Souhrnná výzkumná zpráva.Praha:Bayer s.r.o., 17 stran.</t>
  </si>
  <si>
    <t>DVOŘÁK Petr; **BADALÍKOVÁ Barbora; **LANG Jaroslav; **HEJÁTKOVÁ Květuše; KRÁL Martin; MIHÁLIKOVÁ Markéta; **BURG Patrik; **MAŠÁN Vladimír; **ZÁHORA Jaroslav; **SOUČEK Jiří a **PLÍVA Petr. 2024. Analýza a úpravy aplikačních schémat kompostů směřujících k posílení systému ochrany půdy v rámci stabilizace produkční schopnosti. Závěrečná zpráva z projektu QK22020032. Souhrnná výzkumná zpráva.Troubsko:NAZV (MZe), 111 stran.</t>
  </si>
  <si>
    <t>**HAJŠLOVÁ Jana; CAPOUCHOVÁ Ivana; **HRADECKÁ Beverly; DVOŘÁK Petr a **VLČKOVÁ Martina. 2024. Bezpečné, senzoricky atraktivní tepelně zpracované potraviny z cereálií s nízkým obsahem asparaginu. Průběžna rá zpráva z projektu LUC23140 zok 2024. Souhrnná výzkumná zpráva.Praha:MŠMT, 111 stran.</t>
  </si>
  <si>
    <t>SOUKUP Josef; JURSÍK Miroslav; KOLÁŘOVÁ Michaela a KOŠNAROVÁ Pavlína. 2024. Evaluation of biofungicides efficacy against Fusarium sp. and Tilletia caries and Tilletia laevis in the Czech Republic. Final reports for ÚKZÚZ. Souhrnná výzkumná zpráva.Praha:ÚKZÚZ, 31 stran.</t>
  </si>
  <si>
    <t>SOUKUP Josef; JURSÍK Miroslav; KOLÁŘOVÁ Michaela a KOŠNAROVÁ Pavlína. 2024. Evaluation of proprietary microbial seed treatments to identify any material improvements in crop yield and/or quality in sunflower/maize in drought / abiotic stress conditions in the Czech Republic. Final reports for BIOCONT LABORATORY, spol. s r.o.. Souhrnná výzkumná zpráva.Praha:BIOCONT LABORATORY, spol. s r.o., 50 stran.</t>
  </si>
  <si>
    <t>**KONVALINA Petr; **BOHATÁ Andrea; CAPOUCHOVÁ Ivana; DVOŘÁK Petr; PROCHÁZKA Pavel; **HODAN Petr; KRÁL Martin; **KOPECKÝ Marek; **KAVKOVÁ Miloslava; **PERNÁ Kristýna a **BÁRTA Jan. 2024. Intenzifikace ekologické produkce leguminóz prostřednictvím biologických prostředků s cílem zlepšení jejich zdravotního stavu. Průběžná zpráva z projektu QK22010255 za rok 2024. Souhrnná výzkumná zpráva.České Budějovice:MZe (NAZV), 111 stran.</t>
  </si>
  <si>
    <t>BRANT Václav; PROCHÁZKA Pavel; KROULÍK Milan a DREKSLER Jiří. 2024. Kytky pro chmel. Průběžná zpráva z projektu 2024 pro Plzeňský Prazdroj, a.s.. Souhrnná výzkumná zpráva.Praha:Plzeňský Prazdroj, a.s., 35 stran.</t>
  </si>
  <si>
    <t>SOUKUP Josef; KOŠNAROVÁ Pavlína a HAMOUZOVÁ Kateřina. 2024. Monitoring herbicidní rezistence v populacích vybraných plevelných druhů na území České republiky v roce 2024. Závěrečná zpráva pro Ministerstvo zemědělství ČR. Souhrnná výzkumná zpráva.Praha:Ministerstvo zemědělství ČR, 21 stran.</t>
  </si>
  <si>
    <t>HAMOUZOVÁ Kateřina; KOŠNAROVÁ Pavlína a SOUKUP Josef. 2024. Nádobový pokus ověřující výskyt Plasmopara halstedii na slunečnici roční (Helianthus annuus). Závěrečná zpráva pro Agrofinal spol. s r.o.. Souhrnná výzkumná zpráva.Praha:Agrofinal spol. s r.o., 9 stran.</t>
  </si>
  <si>
    <t>BEČKA David; TOMÁŠEK Jaroslav; CIHLÁŘ Pavel; BEČKOVÁ Lucie a MIKŠÍK Vlastimil. 2024. Odrůdová agrotechnika řepky ozimé. Výzkumná zpráva pro Bayer s.r.o. za rok 2024. Souhrnná výzkumná zpráva.Praha:Bayer s.r.o., 18 stran.</t>
  </si>
  <si>
    <t>DVOŘÁK Petr; PROCHÁZKA Pavel; TOMÁŠEK Jaroslav; SATRANSKÝ Matěj; MIČÁKOVÁ Alena a MIČÁK Libor. 2024. Ověření účinnosti listových stimulačních přípravků firmy Galleko s.r.o na výnosové a kvalitativní ukazatele. Výzkumná zpráva pro Galleko s.r.o. v roce 2024. Souhrnná výzkumná zpráva.Praha:Galleko s.r.o., 56 stran.</t>
  </si>
  <si>
    <t>BEČKA David; TOMÁŠEK Jaroslav; CIHLÁŘ Pavel; BEČKOVÁ Lucie a MIKŠÍK Vlastimil. 2024. Pěstební technologie u sortimentu odrůd řepky ozimé. Výzkumná zpráva pro KWS Osiva s.r.o. v roce 2024. Souhrnná výzkumná zpráva.Praha:KWS Osiva s.r.o., 20 stran.</t>
  </si>
  <si>
    <t>BEČKA David; BEČKOVÁ Lucie a TOMÁŠEK Jaroslav. 2024. Porovnání poškození odrůd řepky ozimé dřepčíky. Výzkumná zpráva za rok 2024 pro KWS Osiva s.r.o.. Souhrnná výzkumná zpráva.Praha:KWS Osiva s.r.o., 48 stran.</t>
  </si>
  <si>
    <t>BEČKA David; TOMÁŠEK Jaroslav; CIHLÁŘ Pavel; BEČKOVÁ Lucie a MIKŠÍK Vlastimil. 2024. Porovnání sortimentu odrůd řepky ozimé ve výnosech a kvalitě. Výzkumná zpráva pro Corteva Agriscience Czech s.r.o. za rok 2024. Souhrnná výzkumná zpráva.Praha:Corteva Agriscience Czech s.r.o., 15 stran.</t>
  </si>
  <si>
    <t>CIHLÁŘ Pavel; BEČKOVÁ Lucie a BEČKA David. 2024. Porovnání účinnosti různých postřikových kombinací při ochraně proti listovým chorobám u ozimé pšenice. Výzkumná zpráva za rok 2024 pro UPL Czech s.r.o.. Souhrnná výzkumná zpráva.Praha:UPL Czech s.r.o., 15 stran.</t>
  </si>
  <si>
    <t>BEČKA David; TOMÁŠEK Jaroslav; CIHLÁŘ Pavel; BEČKOVÁ Lucie a MIKŠÍK Vlastimil. 2024. Sledování vlivu sucha na výnosy u sortimentu odrůd řepky ozimé. Výzkumná zpráva pro Selgen, a.s. za rok 2024. Souhrnná výzkumná zpráva.Praha:Selgen, a.s., 15 stran.</t>
  </si>
  <si>
    <t>PROCHÁZKA Pavel a BRANT Václav. 2024. Souhrnné výsledky pokusů se sójou. Výzkumná zpráva pro SPZO v roce 2024 . Souhrnná výzkumná zpráva.Praha:SPZO s.r.o, 30 stran.</t>
  </si>
  <si>
    <t>KOŠNAROVÁ Pavlína; HAMOUZOVÁ Kateřina a SOUKUP Josef. 2024. Stanovení citlivosti chundelky metlice a sveřepu jalového k vybraným herbicidům. Závěrečná zpráva pro Corteva Agriscience Czech s.r.o.. Souhrnná výzkumná zpráva.Praha:Corteva Agriscience Czech s.r.o., 31 stran.</t>
  </si>
  <si>
    <t>HAMOUZOVÁ Kateřina; KOŠNAROVÁ Pavlína a SOUKUP Josef. 2024. Stanovení citlivosti laskavce ohnutého a merlíku bílého k vybraným herbicidům. Závěrečná zpráva pro Corteva Agriscience Czech s.r.o.. Souhrnná výzkumná zpráva.Praha:Corteva Agriscience Czech s.r.o., 24 stran.</t>
  </si>
  <si>
    <t>HAMOUZOVÁ Kateřina; KOŠNAROVÁ Pavlína a SOUKUP Josef. 2024. Stanovení citlivosti rezistentních populací sveřepu jalového a jílku mnohokvětého k vybraným herbicidům za použití podpůrné látky Pangaea Booster. Závěrečná zpráva pro AG Novachem s.r.o.. Souhrnná výzkumná zpráva.Praha:AG Novachem s.r.o., 19 stran.</t>
  </si>
  <si>
    <t>KOŠNAROVÁ Pavlína; HAMOUZOVÁ Kateřina a SOUKUP Josef. 2024. Stanovení účinnosti vybraných herbicidů k jílku mnohokvětému. Závěrečná zpráva pro Syngenta Czech s.r.o.. Souhrnná výzkumná zpráva.Praha:Syngenta Czech s.r.o., 8 stran.</t>
  </si>
  <si>
    <t>PULKRÁBEK Josef; MIČÁK Libor; BEČKOVÁ Lucie a VRŠŤALA Josef. 2024. Technologie pěstování řepky olejné a slunečnice roční včetně analýzy olejnatosti. Výzkumná zpráva za rok 2024 pro SPZO. Souhrnná výzkumná zpráva.Praha:SPZO, 15 stran.</t>
  </si>
  <si>
    <t>MIČÁK Libor. 2024. Výkonnostní porovnání sortimentu odrůd pšenice ozimé a pšenice jarní v režimu ekologického zemědělství. Výzkumná zpráva pro Selgen, a.s. za rok 2024. Souhrnná výzkumná zpráva.Praha:Selgen, a.s., 15 stran.</t>
  </si>
  <si>
    <t>MIČÁK Libor. 2024. Výkonnostní porovnání sortimentu odrůd pšenice ozimé, pšenice jarní a ječmene jarního v režimu ekologického zemědělství. Výzkumná zpráva pro PRO-BIO Svaz ekologických zemědělců za rok 2024. Souhrnná výzkumná zpráva.Praha:PRO-BIO – Svaz ekologických zemědělců, z.s., 10 stran.</t>
  </si>
  <si>
    <t>TOMÁŠEK Jaroslav; SATRANSKÝ Matěj; CIHLÁŘ Pavel; PROCHÁZKA Pavel; BEČKA David; BEČKOVÁ Lucie a MIKŠÍK Vlastimil. 2024. cté. Výzkumná zpráva pro Timac Agro Czech za rok 2023/24. Souhrnná výzkumná zpráva.Praha:Timac Agro Czech s.r.o., 75 stran.</t>
  </si>
  <si>
    <t>BEČKA David; ČERNÝ Jindřich; BEČKOVÁ Lucie; TOMÁŠEK Jaroslav; CIHLÁŘ Pavel a MIKŠÍK Vlastimil. 2024. Výsledky přesných maloparcelkových pokusů s hodnocením efektivního využití dusíku u vybraných odrůd řepky ozimé. Výzkumná zpráva za rok 2023/24 pro společností Corteva/Pioneer, KWS Osiva, Limagrain, Syngenta, VP Agro. Souhrnná výzkumná zpráva.Praha:Corteva/Pioneer, KWS Osiva, Limagrain, Syngenta, VP Agro, 64 stran.</t>
  </si>
  <si>
    <t>BEČKA David; TOMÁŠEK Jaroslav; CIHLÁŘ Pavel; SATRANSKÝ Matěj; PROCHÁZKA Pavel; BEČKOVÁ Lucie a MIKŠÍK Vlastimil. 2024. Výsledky přesných maloparcelkových pokusů s přípravky společnosti Lovochemie a.s. u řepky ozimé, pšenice ozimé, ječmene jarního, máku setého a sóji luštinaté. Výzkumná zpráva pro Lovochemie a.s. v roce 2024. Souhrnná výzkumná zpráva.Praha:Lovochemie a.s., 65 stran.</t>
  </si>
  <si>
    <t>BEČKA David; TOMÁŠEK Jaroslav; CIHLÁŘ Pavel; MIKŠÍK Vlastimil a BEČKOVÁ Lucie. 2024. Výsledky přesných maloparcelkových pokusů s přípravky společnosti SYNGENTA CZECH u řepky ozimé, pšenice ozimé, ječmene jarního a máku setého. Výzkumná zpráva pro Syngenta Czech s.r.o. za rok 2024. Souhrnná výzkumná zpráva.Praha:Syngenta Czech s.r.o., 54 stran.</t>
  </si>
  <si>
    <t>**LUKAS Vojtěch a BEČKA David. 2024. Výzkumná zpráva projektu ProJečmen za rok 2023. Souhrnná výzkumná zpráva.Brno a Praha:Plzeňský Prazdroj, 60 stran.</t>
  </si>
  <si>
    <t>**LUKAS Vojtěch a BEČKA David. 2024. Výzkumná zpráva projektu ProJečmen za rok 2024. Souhrnná výzkumná zpráva.Brno a Praha:Plzeňský Prazdroj, 64 stran.</t>
  </si>
  <si>
    <t>KOŠNAROVÁ Pavlína; HAMOUZOVÁ Kateřina; JURSÍK Miroslav a SOUKUP Josef. 2024. Aktuální problémy s rezistentními plevely v ČR. Agromanuál, roč. 19, č. 4, s. 10-13. ISSN: 1801-7673</t>
  </si>
  <si>
    <t>BRANT Václav; **KAPIČKA Jiří; **LANG Jan; KROULÍK Milan; **KRČEK Vítězslav; **KRUTIŠ Michal; **VÍTEK Patrik a CHÁRA Josef. 2024. Autonomní robotické prostředky v polní výrobě a krajinný prostor (1). Agromanuál, roč. 19, č. 7, s. 88-90. ISSN: 1801-7673</t>
  </si>
  <si>
    <t>BRANT Václav; KROULÍK Milan; **VÍTEK Patrik; **KAPIČKA Jiří; **LANG Jan; **KRČEK Vítězslav; **KRUTIŠ Michal a CHÁRA Josef. 2024. Autonomní robotické prostředky v polní výrobě a krajinný prostor (2). Agromanuál, roč. 19, č. 8, s. 94-96. ISSN: 1801-7673</t>
  </si>
  <si>
    <t>BRANT Václav; **KAPIČKA Jiří; **LANG Jan; **KRČEK Vítězslav; KROULÍK Milan; **VÍTEK Patrik; **KRUTIŠ Michal a CHÁRA Josef. 2024. Autonomní robotické prostředky v polní výrobě a krajinný prostor (3). Agromanuál, roč. 19, č. 9-10, s. 90-92. ISSN: 1801-7673</t>
  </si>
  <si>
    <t>**KOHOUTOVÁ Simona; BRANT Václav; KROULÍK Milan a **CHÁRA Josef. 2024. Digitalizace granátových sadů v Ázerbájdžánu pod vedením týmu z ČZU. Agromanuál, roč. 19, č. 11-12, s. 94-95. ISSN: 1801-7673</t>
  </si>
  <si>
    <t>JURSÍK Miroslav a HAMOUZOVÁ Kateřina. 2024. Dlouhodobá udržitelnost herbicidů inhibujících acetolaktát syntázu. Úroda, roč. 72, č. 4, s. 65-67. ISSN: 0139-6013</t>
  </si>
  <si>
    <t>FUKSA Pavel; **KAISEROVÁ Nikola a HREVUŠOVÁ Zuzana. 2024. Ekologická stabilita a biodiverzita golfových hřišť. Pícninářské a trávníkářské listy, roč. 30, s. 22-25. ISBN: 978-80-88610-05-2</t>
  </si>
  <si>
    <t>HAMOUZOVÁ Kateřina. 2024. Herbicídna rezistencia burín. Naše pole, roč. 28, č. 4, s. 22-24. ISSN: 1335-2466</t>
  </si>
  <si>
    <t>VRŠŤALA Josef. 2024. Historické a současné odrůdy brambor v podmínkách stresu. In: Recenzovaný zborník odborných prác: Aktuálne smerovanie v rastlinnej a živočíšnej produkcii, Nitra 11.9.2024, s. 179-182. ISBN: 978-80-552-2763-4</t>
  </si>
  <si>
    <t>sborník</t>
  </si>
  <si>
    <t>HOLEC Josef a JURSÍK Miroslav. 2024. Hulevníky jako plevele v porostech řepky. Agromanuál, roč. 19, č. 7, s. 16-17. ISSN: 1801-7673</t>
  </si>
  <si>
    <t>PULKRÁBEK Josef a BEČKOVÁ Lucie. 2024. Inovace v pěstitelské technologii cukrové řepy. In: Recenzovaný zborník odborných prác: Aktuálne smerovanie v rastlinnej a živočíšnej produkcii, Nitra 11.9.2024, s. 129-133. ISBN: 978-80-552-2763-4</t>
  </si>
  <si>
    <t>JURSÍK Miroslav; HIŘMANOVÁ Dita a PROCHÁZKA Luděk. 2024. Jak efektivně regulovat plevele v kukuřici - výsledky srovnávacích herbicidních pokusů z roku 2023. Agromanuál, roč. 19, č. 3, s. 10-12. ISSN: 1801-7673</t>
  </si>
  <si>
    <t>BRANT Václav; CHÁRA Josef; **BLECHA Ondřej; PROCHÁZKA Pavel; KROULÍK Milan a **KŘEPČÍK Václav. 2024. Jarní bodová injektážní aplikace dusíku u ozimé pšenice. Agromanuál, roč. 19, č. 11-12, s. 44-46. ISSN: 1801-7673</t>
  </si>
  <si>
    <t>BEČKA David. 2024. Jarní práce u řepky jsou za dveřmi. Agromanuál, roč. 19, č. 2, s. 110-112. ISSN: 1801-7673</t>
  </si>
  <si>
    <t>TYŠER Luděk. 2024. Kokoška pastuší tobolka - významný plevel i léčivá rostlina. Agromanuál, roč. 19, č. 8, s. 24. ISSN: 1801-7673</t>
  </si>
  <si>
    <t>HAMOUZOVÁ Kateřina a KOŠNAROVÁ Pavlína. 2024. Monitoring herbicidní rezistence u plevelných druhů - odběr vzorků a základní testování. Agromanuál, roč. 19, č. 8, s. 16-18. ISSN: 1801-7673</t>
  </si>
  <si>
    <t>BEČKA David; BEČKOVÁ Lucie a **ŠIMKA Jiří. 2024. Možné úspory v pěstitelské technologii ozimé řepky. In: Příspěvky ze semináře Řepka bez hranic 2024. Katalog odrůd řepky ozimé 2024: Dokonalá harmonie výnosu a zdraví. KWS OSIVA s.r.o. s. 25-28</t>
  </si>
  <si>
    <t>JURSÍK Miroslav a SOUKUP Josef. 2024. Možnosti jarní regulace trávovitých plevelů v porostech ozimých obilnin. Agromanuál, roč. 19, č. 2, s. 10-12. ISSN: 1801-7673</t>
  </si>
  <si>
    <t>PROCHÁZKA Pavel; BRANT Václav; **MIČKA Mojmír a **ŠTEFEK Milan. 2024. Možnosti zakládání porostů sóji s využitím pomocných plodin . In: Recenzovaný zborník odborných prác: Aktuálne smerovanie v rastlinnej a živočíšnej produkcii, Nitra 11.9.2024, s. 124-128. ISBN: 978-80-552-2763-4</t>
  </si>
  <si>
    <t>PROCHÁZKA Pavel; BRANT Václav; **MIČKA Mojmír a **ŠTEFEK Milan. 2024. Možnosti zakládání porostů sóji s využitím pomocných plodin. In: Sborník 41. vyhodnocovacího semináře Systém výroby řepky - Systém výroby slunečnice: Výsledky pokusů SPZO v sezóně 2023/24, Hluk 20.-21.11. 2024, s. 137-142. ISBN: 978-80-88410-28-7</t>
  </si>
  <si>
    <t>BRANT Václav a CHÁRA Josef. 2024. Pěstování kukuřice seté ve vztahu k DZES 5. Úroda, roč. 72, č. 12, s. 41-44. ISSN: 0139-6013</t>
  </si>
  <si>
    <t>PROCHÁZKA Pavel; BRANT Václav; **MIČKA Mojmír a **ŠTEFEK Milan. 2024. Pěstování sóji v širších řádcích s využitím pomocných plodin. Agromanuál, roč. 19, č. 3, s. 144 - 147. ISSN: 1801-7673</t>
  </si>
  <si>
    <t>HOLEC Josef a JURSÍK Miroslav. 2024. Plevelné formy plodin. Úroda, roč. 72, č. 10, s. 14-16. ISSN: 0139-6013</t>
  </si>
  <si>
    <t>BEČKA David; BEČKOVÁ Lucie; **BOKOR Peter a **SEIDENGLANZ Marek. 2024. Polní dny - odrůdy řepky ozimé 2024, zemědělská technika, poloprovozní pokusy na 8 lokalitách ČR. Uspořádání akce: Polní dny poloprovozní pokusy - odrůdy řepky ozimé, agrotechnika, úsporné technologie. Litice, Petrovice, Chrášťany, Humburky, Hrotovice, Velké Hoštice, Kelč, Nové Město na Moravě, 23.4. - 24.5. 2024, celkem 623 účastníků</t>
  </si>
  <si>
    <t>uspořádaná akce</t>
  </si>
  <si>
    <t>JURSÍK Miroslav; PROCHÁZKA Luděk a HIŘMANOVÁ Dita. 2024. Porovnání účinnosti herbicidů v ozimé řepce v pěstitelském roce 2023/24. Agromanuál, roč. 19, č. 7, s. 10-12. ISSN: 1801-7673</t>
  </si>
  <si>
    <t>HAKL Josef a HREVUŠOVÁ Zuzana. 2024. Posuzování nutriční hodnoty píce z travních porostů. In: Sborník abstraktů IX. ročníku konference o ekologii travního porostu, Liberec 25-26.1.2024, s. 8.</t>
  </si>
  <si>
    <t>JURSÍK Miroslav; KUČERA Josef; **SCHUSTEROVÁ Dana a **HAJŠLOVÁ Jana. 2024. Povětrnostní podmínky a rezidua graminicidů ve špenátu. Zahradnictví, roč. 23, č. 1, s. 18-19. ISSN: 1213-7596</t>
  </si>
  <si>
    <t>HREVUŠOVÁ Zuzana; FUKSA Pavel a HAKL Josef. 2024. Produkce kořenové biomasy u lučních porostů s různou intenzitou hnojení. Pícninářské a trávníkářské listy, roč. 30, s. 36-37. ISBN: 978-80-88610-05-2</t>
  </si>
  <si>
    <t>HAKL Josef a TOCAUEROVÁ Štěpánka. 2024. Předplodinová hodnota pícních porostů s využitím čekanky a jitrocele. Pícninářské a trávníkářské listy, roč. 30, s. 32-34. ISBN: 978-80-88610-05-2</t>
  </si>
  <si>
    <t>DVOŘÁK Petr; KRÁL Martin; MIHÁLIKOVÁ Markéta; **BADALÍKOVÁ Barbora; **HEJÁTKOVÁ Květuše; **BURG Patrik; **LANG Jaroslav; **HEROUT Milan a **SOUČEK Jiří. 2024. Přístupy k využití a začlenění schémat aplikace kompostu jako nástroje na podporu udržitelného zemědělství . In: Recenzovaný zborník odborných prác: Aktuálne smerovanie v rastlinnej a živočíšnej produkcii, Nitra 11.9.2024, s. 40-44. ISBN: 978-80-552-2763-4</t>
  </si>
  <si>
    <t>JURSÍK Miroslav; SOUKUP Josef a KOLÁŘOVÁ Michaela. 2024. Reziduální působení herbicidů v systémech redukovaného zpracování půdy. Agromanuál, roč. 19, č. 6, s. 8-11. ISSN: 1801-7673</t>
  </si>
  <si>
    <t>JURSÍK Miroslav a HAMOUZOVÁ Kateřina. 2024. Rezistence plevelů k ALS inhibitorům - velký problém nejen pro pěstitele slunečnice. In: Sborník 41. vyhodnocovacího semináře: Systém výroby řepky - Systém výroby slunečnice, Hluk 20.-21.11.2024, s. 175-178. ISBN: 978-80-88410-29-4</t>
  </si>
  <si>
    <t>BEČKA David. 2024. Řepka ozimá – perspektivy nejen pro rok 2025. Zemědělec, roč.32, č. 42, s. 39. ISSN: 1211-3816</t>
  </si>
  <si>
    <t>ŠÍMOVÁ Ilona a TOMÁŠEK Jaroslav. 2024. Sapropel a jeho vliv na růst silážní kukuřice. Farmář, roč. 30, č. 3, s. 59-60. ISSN: 1210-9789</t>
  </si>
  <si>
    <t>PROCHÁZKA Pavel; **DRAPAČ Stanislav; VOSTŘEL Jan a FRAŇKOVÁ Adéla. 2024. Současné alternativy při moření osiva máku. Agromanuál, roč. 19, č. 2, s. 73-75. ISSN: 1801-7673</t>
  </si>
  <si>
    <t>JURSÍK Miroslav a SOUKUP Josef. 2024. Úskalí herbicidní regulace plevelů v kukuřici v aridních podmínkách. Úroda, roč. 72, č. 4, s. 30-34. ISSN: 0139-6013</t>
  </si>
  <si>
    <t>BRANT Václav; CHÁRA Josef; KROULÍK Milan; **PINKAS Jaroslav; **KRČEK Vítězslav; BRETŠNAJDR Matěj a **KOJANOVÁ Nikola. 2024. Úskalí práce se zonalitou půdního bloku (1). Agromanuál, roč. 19, č. 4, s. 160-161. ISSN: 1801-7673</t>
  </si>
  <si>
    <t>BRANT Václav; CHÁRA Josef; KROULÍK Milan a **PINKAS Jaroslav. 2024. Úskalí práce se zonalitou půdního bloku (2). Agromanuál, roč. 19, č. 5, s. 127-129. ISSN: 1801-7673</t>
  </si>
  <si>
    <t>CHÁRA Josef; BRANT Václav; KROULÍK Milan a **PINKAS Jaroslav. 2024. Variabilní aplikace preemergentních herbicidů v řepce ozimé. Agromanuál, roč. 19, č. 3, s. 142-143. ISSN: 1801-7673</t>
  </si>
  <si>
    <t>HAKL Josef. 2024. Víceleté pícniny v osevním postupu. Zemědělec, roč. 32, č. 22, s. 34. ISSN: 1211-3816</t>
  </si>
  <si>
    <t>KOŠNAROVÁ Pavlína; HAMOUZOVÁ Kateřina; JURSÍK Miroslav a SOUKUP Josef. 2024. Výskyt plevelů s rezistencí k herbicidům na bázi ALS inhibitorů v ČR. Úroda, roč. 72, č. 7, s. 29-32. ISSN: 0139-6013</t>
  </si>
  <si>
    <t>**CHALLYJEVA Gozel a PISARČIK Martin. 2024. Žádost o dotace - vyplatí se?. Farmář, roč. 30, č. 12, s. 7-8. ISSN: 1210-9789</t>
  </si>
  <si>
    <t>BALÍK Jiří; ČERNÝ Jindřich a SURAN Pavel. 2024. Aktuální trendy ve výživě a hnojení kukuřice. Aktuálne smerovanie v rastlinnej a živočíšnej produkcii, 11. 9. 2024, Nitra. s. 8-10. ISBN: 978-80-552-2763-4</t>
  </si>
  <si>
    <t>KULHÁNEK Martin; ČERNÝ Jindřich; SEDLÁŘ Ondřej; BALÍK Jiří a STÝBLO Kryštof. 2024. Biostimulanty nebo biosimulanti, aneb mohou být mikrobiální preparáty prospěšné nejen ve výživě rostlin?. Agromanuál, roč. 19, č. 4, s. 107-109. ISSN: 1801-7673</t>
  </si>
  <si>
    <t>SURAN Pavel; BALÍK Jiří; ČERNÝ Jindřich; SEDLÁŘ Ondřej; PROCHÁZKOVÁ Simona; KULHÁNEK Martin a PAVLÍKOVÁ Daniela. 2024. Carbon and nitrogen content of glomalin in the soil, a calculation - based approach. Racionální použití hnojiv 28.11.2024, Praha. ČZU v Praze. s. 131-136. ISBN: 978-3-12732-320-7</t>
  </si>
  <si>
    <t>ČERNÝ Jindřich; BALÍK Jiří; PROCHÁZKOVÁ Simona; SEDLÁŘ Ondřej a KULHÁNEK Martin. 2024. Co jsou odrůdy řepky s efektivním využitím dusíku?. Úroda, roč. 72, č. 6, s. 52-54. ISSN: 0139-6013</t>
  </si>
  <si>
    <t>ČERNÝ Jindřich. 2024. Čím hnojit na zahrádce před zimou?. Zahrádkář, roč. 56, č. 11, s. 48-49. ISSN: 0139-7761</t>
  </si>
  <si>
    <t>ČERNÝ Jindřich; BALÍK Jiří; SEDLÁŘ Ondřej; KULHÁNEK Martin a PROCHÁZKOVÁ Simona. 2024. Diagnostika výživného stavu rostlin mikroživinami . Racionální použití hnojiv 28.11.2024, Praha. ČZU v Praze. s. 73-80. ISBN: 978-3-12732-320-7</t>
  </si>
  <si>
    <t>ČERNÝ Jindřich; BALÍK Jiří; PROCHÁZKOVÁ Simona; SEDLÁŘ Ondřej a KULHÁNEK Martin. 2024. Doporučení pro regenerační (i další jarní) hnojení ozimé řepky. Květy olejnin, roč. 29, č. 2, s. 2-3. ISSN: 1213-1989</t>
  </si>
  <si>
    <t>HLEIBIEH Maha; MALÍK Matěj a HANČ Aleš. 2024. Effect of vermicompost of fish sludge on the fresh biomass of lettuce ad basil, and N, P, K contentrations in their nutrition solution. Racionální použití hnojiv 28.11.2024. Praha. ČZU v Praze. s. 115-118. ISBN: 978-3-12732-320-7</t>
  </si>
  <si>
    <t>abs</t>
  </si>
  <si>
    <t>MRŠTINA Tomáš; PRAUS Lukáš; SZÁKOVÁ Jiřina; KAPLAN Lukáš a TLUSTOŠ Pavel. 2024. Foliární aplikace nanočástic a konvenčních forem selenu při fortifikaci sóji luštinaté. Racionální použití hnojiv 28.11.2024, Praha. ČZU v Praze. s. 123-126. ISBN: 978-3-12732-320-7</t>
  </si>
  <si>
    <t>TLUSTOŠ Pavel; MRŠTINA Tomáš; PRAUS Lukáš; KAPLAN Lukáš; **PROCHÁZKA Jan; HLAVÁČEK Filip a SZÁKOVÁ Jiřina. 2024. Foliární aplikace selenu k zemědělským plodinám. Racionální použití hnojiv 28.11.2024, Praha. ČZU v Praze. s. 47-54. ISBN: 978-3-12732-320-7</t>
  </si>
  <si>
    <t>ČERNÝ Jindřich; BALÍK Jiří; SEDLÁŘ Ondřej; KULHÁNEK Martin a PROCHÁZKOVÁ Simona. 2024. Hnojení kukuřice s využitím nových poznatků. Farmář, roč. 30, č. 12, s. 29-32. ISSN: 1210-9789</t>
  </si>
  <si>
    <t>ČERNÝ Jindřich; BALÍK Jiří; SEDLÁŘ Ondřej; KULHÁNEK Martin a PROCHÁZKOVÁ Simona. 2024. Hnojení ozimé pšenice dusíkem. Zemědělec, roč. 32, č. 8, s. 13-15. ISSN: 1211-3816</t>
  </si>
  <si>
    <t>ČERNÝ Jindřich. 2024. Hnůj na konci jara – dobrý sluha ale zlý pán!. Zahrádkář, roč. 56, č. 5, s. 58-59. ISSN: 0139-7761</t>
  </si>
  <si>
    <t>ČERNÝ Jindřich; BALÍK Jiří; PROCHÁZKOVÁ Simona; SEDLÁŘ Ondřej a KULHÁNEK Martin. 2024. Huminové látky nejen ve výživě rostlin. Zemědělec, roč. 32, č. 11, s. 24-26. ISSN: 1211-3816</t>
  </si>
  <si>
    <t>ČERNÝ Jindřich; BALÍK Jiří; PROCHÁZKOVÁ Simona; SEDLÁŘ Ondřej a KULHÁNEK Martin. 2024. Jiné hnojení ozimé řepky v roce 2024?. Úroda, roč. 72, č. 3, s. 79-82. ISSN: 0139-6013</t>
  </si>
  <si>
    <t>ČERNÝ Jindřich. 2024. Kdy začít s používáním hnoje na zahrádce?. Zahrádkář, roč. 56, č. 4, s. 46-47. ISSN: 0139-7761</t>
  </si>
  <si>
    <t>ČERNÝ Jindřich. 2024. Korekce výživného stavu porostů řepek na podzim 2024. Květy olejnin, roč. 29, č. 11, s. 3-4. ISSN: 1213-1989</t>
  </si>
  <si>
    <t>ČERNÝ Jindřich; BALÍK Jiří; PROCHÁZKOVÁ Simona; VĚTROVCOVÁ Eva; SEDLÁŘ Ondřej a KULHÁNEK Martin. 2024. Lze vyhodnotit vliv hnojení ozimé pšenice před setím? – 1. díl. Úroda, roč. 72, č. 7, s. 59-62. ISSN: 0139-6013</t>
  </si>
  <si>
    <t>ČERNÝ Jindřich; PROCHÁZKOVÁ Simona; BALÍK Jiří; SEDLÁŘ Ondřej a KULHÁNEK Martin. 2024. Lze vyhodnotit vliv hnojení ozimé pšenice před setím? – 2. díl. Úroda, roč. 72, č. 8, s. 44-47. ISSN: 0139-6013</t>
  </si>
  <si>
    <t>ČERNÝ Jindřich; SURAN Pavel; PROCHÁZKOVÁ Simona; STÝBLO Kryštof; SEDLÁŘ Ondřej; KULHÁNEK Martin a BALÍK Jiří. 2024. Lze vyhodnotit vliv hnojení ozimé pšenice před setím? – 3. díl. Úroda, roč. 72, č. 9, s. 12-16. ISSN: 0139-6013</t>
  </si>
  <si>
    <t>ČERNÝ Jindřich; PROCHÁZKOVÁ Simona; SEDLÁŘ Ondřej; BALÍK Jiří; SURAN Pavel; VĚTROVCOVÁ Eva a KULHÁNEK Martin. 2024. Lze vyhodnotit vliv hnojení ozimé pšenice před setím? – dokončení. Úroda, roč. 72, č. 11, s. 20-24. ISSN: 0139-6013</t>
  </si>
  <si>
    <t>ČERNÝ Jindřich; BALÍK Jiří; SEDLÁŘ Ondřej; KULHÁNEK Martin a PROCHÁZKOVÁ Simona. 2024. Mimokořenová výživa rostlin v praxi. Farmář, roč. 30, č. 2, s. 9-12. ISSN: 1210-9789</t>
  </si>
  <si>
    <t>ČERNÝ Jindřich; BALÍK Jiří a PROCHÁZKOVÁ Simona. 2024. Moderní trendy ve výživě a hnojení ozimé řepky. Aktuálne smerovanie v rastlinnej a živočíšnej produkcii, 11. 9. 2024, Nitra. s. 17-20. ISBN: 978-80-552-2763-4</t>
  </si>
  <si>
    <t>BALÍK Jiří; ČERNÝ Jindřich; SEDLÁŘ Ondřej; KULHÁNEK Martin a PROCHÁZKOVÁ Simona. 2024. Obsah draslíku v půdě v závislosti (nejen) na intenzitě hnojení. Úroda, roč. 72, č. 9, s. 19-21. ISSN: 0139-6013</t>
  </si>
  <si>
    <t>ČERNÝ Jindřich. 2024. Organická hmota – významná složka zahradních půd – 1. díl. Zahrádkář, roč. 56, č. 2, s. 56-57. ISSN: 0139-7761</t>
  </si>
  <si>
    <t>ČERNÝ Jindřich. 2024. Organická hmota – významná složka zahradních půd – 2. díl. Zahrádkář, roč. 56, č. 3, s. 58-59. ISSN: 0139-7761</t>
  </si>
  <si>
    <t>ČERNÝ Jindřich; BALÍK Jiří; SEDLÁŘ Ondřej; KULHÁNEK Martin a PROCHÁZKOVÁ Simona. 2024. Organická hmota v půdě, její bilance a funkce. Farmář, roč. 30, č. 10, s. 11-13. ISSN: 1210-9789</t>
  </si>
  <si>
    <t>ČERNÝ Jindřich; BALÍK Jiří; PROCHÁZKOVÁ Simona; SEDLÁŘ Ondřej a KULHÁNEK Martin. 2024. Reakce řepky ozimé na hnojení. Agromanuál, roč. 19, č. 7, s. 60-63. ISSN: 1801-7673</t>
  </si>
  <si>
    <t>FILIPOVÁ Monika; VACKOVÁ Leontýna; SZÁKOVÁ Jiřina; PRAUS Lukáš a TLUSTOŠ Pavel. 2024. Selenem obohacená sladkovodní řasa jako zdroj selenu a dalších mikroprvků ve výživě zvířat. Racionální použití hnojiv 28.11.2024, Praha. ČZU v Praze. s. 107-110. ISBN: 978-3-12732-320-7</t>
  </si>
  <si>
    <t>ČERNÝ Jindřich; BALÍK Jiří; SEDLÁŘ Ondřej; KULHÁNEK Martin a PROCHÁZKOVÁ Simona. 2024. Specifika hnojení jarního ječmene. Agromanuál, roč.19, č. 3, s. 100-102. ISSN: 1801-7673</t>
  </si>
  <si>
    <t>ČERNÝ Jindřich; BALÍK Jiří; KULHÁNEK Martin a SEDLÁŘ Ondřej. 2024. Specifika hnojení v létě a na podzim . Farmář, roč. 30, č. 7, s. 12-15. ISSN: 1210-9789</t>
  </si>
  <si>
    <t>ČERNÝ Jindřich; BALÍK Jiří; SURAN Pavel; KULHÁNEK Martin a SEDLÁŘ Ondřej. 2024. Specifika výživy sírou v ekologickém zemědělství – 1. díl. Úroda, roč. 72, č. 8, s. 80-84. ISSN: 0139-6013</t>
  </si>
  <si>
    <t>BALÍK Jiří; ČERNÝ Jindřich; SURAN Pavel a VANĚK Václav. 2024. Stanovení přístupného obsahu mikroživin v půdách. Racionální použití hnojiv 28.11.2024, Praha. ČZU v Praze. s. 55-62 . ISBN: 978-3-12732-320-7</t>
  </si>
  <si>
    <t>PAVLŮ Lenka; BORŮVKA Luboš; ZÁDOROVÁ Tereza; PENÍŽEK Vít a BALÍK Jiří. 2024. The effect of agricultural practices on stabilization of organic matter in various soil types. 11th BIOGEOMON International Symposium on Ecosystem Behavior, 8. 1. 2024, San Juan, Puerto Rico. s. 93.</t>
  </si>
  <si>
    <t>PEDROSO GUZMAN Lazaro Alexis; VONKOVÁ Tereza; DOLEŽAL Petr; KOUDELA Martin; SZÁKOVÁ Jiřina a TLUSTOŠ Pavel. 2024. The response of zucchini (Cucurbita pepo L.) on the extremely high soil pollution. Racionální použití hnojiv 28.11.2024, Praha. ČZU v Praze. s. 111-114. ISBN: 978-3-12732-320-7</t>
  </si>
  <si>
    <t>HŘEBEČKOVÁ Tereza; KOŠNÁŘ Zdeněk; HRČKA Milan a MERCL Filip. 2024. Vermikompostování směsi bioodpadu s přídavkem dřevního biocharu. Racionální použití hnojiv 28.11.2024, Praha. ČZU v Praze. s. 119-122. ISBN: 978-3-12732-320-7</t>
  </si>
  <si>
    <t>ČERNÝ Jindřich; BALÍK Jiří; PROCHÁZKOVÁ Simona; SEDLÁŘ Ondřej a KULHÁNEK Martin. 2024. Vliv podmínek prostředí na výživu ozimé řepky. 41. vyhodnocovací sborník – Systém výroby řepky, systém výroby slunečnice, 20. 11. 2024, Hluk. SPZO Praha. s. 120-128. ISBN: 978-80-88410-29-4</t>
  </si>
  <si>
    <t>PROCHÁZKOVÁ Simona; ČERNÝ Jindřich a BALÍK Jiří. 2024. Vliv stanovištních podmínek na sklizňový index a sklizňový index odběru dusíku. Racionální použití hnojiv 28.11.2024, Praha. ČZU v Praze. s. 127-130. ISBN: 978-3-12732-320-7</t>
  </si>
  <si>
    <t>MÍCHAL Pavel; ŠVEHLA Pavel; KULHÁNEK Martin a TLUSTOŠ Pavel. 2024. Vyhodnocení fyzikálně-chemických parametrů fugátu z pohledu výživy rostlin. Odpadové vody 2024 – zborník prednášok a posterov 13. bienálnej konferencie s medzinárodnou účasťou, 16. 10. 2024, Štrbské Pleso. s. 388-392. ISBN: 978-80-973196-5-6</t>
  </si>
  <si>
    <t>ČERNÝ Jindřich; BALÍK Jiří; KULHÁNEK Martin a SEDLÁŘ Ondřej. 2024. Využití meziplodin pro lepší hospodaření s dusíkem. Farmář, roč. 30, č. 1, s. 18-20. ISSN: 1210-9789</t>
  </si>
  <si>
    <t>ČERNÝ Jindřich. 2024. Využití netradičních hnojiv na zahradě I. Dřevní popel. Zahrádkář, roč. 56, č. 12, s. 56-57. ISSN: 0139-7761</t>
  </si>
  <si>
    <t>KULHÁNEK Martin; ČERNÝ Jindřich; BALÍK Jiří; SEDLÁŘ Ondřej a OBENG Sarfo Kwaku. 2024. Význam Fe, Mn, B ve výživě rostlin a možnosti jejich fortifikace. Racionální použití hnojiv 28.11.2024, Praha. ČZU v Praze. s. 11-22. ISBN: 978-3-12732-320-7</t>
  </si>
  <si>
    <t>SEDLÁŘ Ondřej; ČERNÝ Jindřich; KULHÁNEK Martin; SURAN Pavel a BALÍK Jiří. 2024. Význam mědi, molybdenu a zinku ve výživě rostlin a možnosti jejich biofortifikace. Racionální použití hnojiv 28.11.2024, Praha. ČZU v Praze. s. 23-30. ISBN: 978-3-12732-320-7</t>
  </si>
  <si>
    <t>ČERNÝ Jindřich. 2024. Zelené hnojení na zahradě 1. Zahrádkář, roč. 56, č. 8, s. 44-45. ISSN: 0139-7761</t>
  </si>
  <si>
    <t>ČERNÝ Jindřich. 2024. Zelené hnojení na zahradě 2. Zahrádkář, roč. 56, č. 10, s. 50-51. ISSN: 0139-7761</t>
  </si>
  <si>
    <t>ŠVEHLA Pavel; MÍCHAL Pavel a TLUSTOŠ Pavel. 2024. Zpracování fugátu za účelem racionalizace jeho využití - dosud získané poznatky a plánované směry dalšího výzkumu. Kaly a odpady 2024 – zborník prednášok a posterov 31. konferencie s medzinárodnou účasťou, 21. 3. 2024, Senec. s. 133-138. ISBN: 978-80-973196-4-9</t>
  </si>
  <si>
    <t>HNILIČKA František; TUNKLOVÁ Barbora; KUBEŠ Jan; RÝGL Tomáš a KUDRNA Jiří. 2024. Changes in grapevine physiological parameters caused by water deficit.. Plant Abiotic Stress Tolerance VII (Abstract book). Viena, Austria, TU Viena, 7.-8. 2. 2024: 24</t>
  </si>
  <si>
    <t>KUBEŠ Jan; HNILIČKA František; TUNKLOVÁ Barbora; RÝGL Tomáš; KUDRNA Jiří a LHOTSKÁ Marie. 2024. Changes of biochemical parameters in leaves of apricot grown in orchard. Plant Abiotic Stress Tolerance VII (Abstract book). Viena, Austria, TU Viena, 7.-8. 2. 2024: 26</t>
  </si>
  <si>
    <t>RÝGL Tomáš; HNILIČKA František; ČESKÁ Jana; **KODET Jan; KUDRNA Jiří a KUBEŠ Jan. 2024. Využití fyziologických charakteristik pro stanovení odolnosti jabloní vůči vodnímu deficitu. Vliv abiotických a biotických stresorů na vlastnosti rostlin 2024 (sborník recenzovaných vědeckých prací). Zvolen, ÚEL SAV, 11.-12.9. 2024: 88-95. ISBN: 978-80-89408-38-2</t>
  </si>
  <si>
    <t>HNILIČKA František; TUNKLOVÁ Barbora; RÝGL Tomáš; **SOTOLÁŘ Radek a **KOCOVÁ Kateřina. 2024. Změny fyziologických parametrů révy vinné způsobené deficitem vody . Vliv abiotických a biotických stresorů na vlastnosti rostlin 2024 (sborník recenzovaných vědeckých prací). Zvolen, ÚEL SAV, 11.-12.9. 2024: 96-102. ISBN: 978-80-89408-38-2</t>
  </si>
  <si>
    <t>ILLMANN Gudrun; **HULMÁKOVÁ Š; SEKYROVÁ Veronika a ŠPINKA Marek. 2024. BETTER SOW HOUSING DURING LACTATION PROMOTES PIGLET SOCIAL PLAY BEHAVIOUR, INDICATING POSITIVE WELFARE IN PIGLETS. p. 79 in 51st Ethological Conference. Czech and Slovak Ethological Society. České Budějovice, 2024. ISBN: 978-80-7694-095-6. 120 p.</t>
  </si>
  <si>
    <t>CHALOUPKOVÁ Helena; POLÓNYIOVÁ Adéla; RAPLOVÁ Michaela a KOSMÁKOVÁ JANATOVÁ Anežka. 2024. DETEKČNÍ SCHOPNOSTI PSŮ PŘI ROZPOZNÁVÁNÍ ODRŮD ROSTLIN KONOPÍ, JEHO SILIC ČI Z NĚJ IZOLOVANÝCH LÁTEK. p. 51 in 51st Ethological Conference. Czech and Slovak Ethological Society. České Budějovice, 2024. ISBN: 978-80-7694-095-6. 120 p.</t>
  </si>
  <si>
    <t>POLÓNYIOVÁ Adéla; KUNČAROVÁ Alexandra a CHALOUPKOVÁ Helena. 2024. INOVACE V PŘEKRÝVÁNÍ PACHU: PŘEKONÁ ČICHOVÉ SCHOPNOSTI SLUŽEBNÍCH PSŮ?. p. 49 in 51st Ethological Conference. Czech and Slovak Ethological Society. České Budějovice, 2024. ISBN: 978-80-7694-095-6. 120 p.</t>
  </si>
  <si>
    <t>BOLECHOVÁ Petra. 2024. Jak být zodpovědným turistou. 18.ročník konference.: Podíl zoologických zahrad při environmentálním vzdělávání, výchově a osvětě, Panevropská univerzita Ostrava</t>
  </si>
  <si>
    <t>RAPLOVÁ Michaela; POLÓNYIOVÁ Adéla; BOŽIK Matěj a CHALOUPKOVÁ Helena. 2024. NÁVRH PROJEKTU: ZVLÁDNE PES DETEKOVAT MOBILNÍ TELEFON, POKUD JE TRÉNOVANÝ NA CHEMICKÉ LÁTKY, KTERÉ JSOU PRO NĚJ TYPICKÉ?. p. 104 in 51st Ethological Conference. Czech and Slovak Ethological Society. České Budějovice, 2024. ISBN: 978-80-7694-095-6. 120 p.</t>
  </si>
  <si>
    <t>BUŠINA Tomáš. 2024. Neobecně o sýčkovi obecném. Komise in–situ projektů a Komise ochrany fauny ČR a Slovenska UCSZOO, Prušánky-Nechory, 9.-10.10.2024</t>
  </si>
  <si>
    <t>SOUČKOVÁ Michaela; PŘIBYLOVÁ Lucie; FRÜHAUF KOLÁŘOVÁ Martina; VOSTRÁ VYDROVÁ Hana a CHALOUPKOVÁ Helena. 2024. OVLIVŇUJE PŘÍTOMNOST NEZNÁMÉ OSOBY VYUŽITÍ ÚKRYTU A POTRAVNÍ CHOVÁNÍ U KRÁLÍKA DOMÁCÍHO BĚHEM ZOOREHABILITACE?. p. 109 in 51st Ethological Conference. Czech and Slovak Ethological Society. České Budějovice, 2024. ISBN: 978-80-7694-095-6. 120 p.</t>
  </si>
  <si>
    <t>PŘIBYLOVÁ Lucie; SOUČKOVÁ Michaela; VOSTRÁ VYDROVÁ Hana a **GLENK Lisa Maria. 2024. PERCEIVED RELATIONSHIP, COSTS AND BENEFITS OF DOG OWNERSHIP IN CZECH HOMELESS AND NON-HOMELESS PEOPLE. p. 102 in 51st Ethological Conference. Czech and Slovak Ethological Society. České Budějovice, 2024. ISBN: 978-80-7694-095-6. 120 p.</t>
  </si>
  <si>
    <t>HRADEC Michal; ILLMANN Gudrun; PŘIKRYLOVÁ Martina; BOLECHOVÁ Petra a VOSTRÁ VYDROVÁ Hana. 2024. ROZDÍL VE VOKÁLNÍ STRUKTUŘE PÁROVÝCH A NEPÁROVÝCH SAMCŮ GIBONA ZLATOLÍCÍHO (NOMASCUS GABRIELLAE): SOCIÁLNÍ POSTAVENÍ NEBO VĚK?. p. 78 in 51st Ethological Conference. Czech and Slovak Ethological Society. České Budějovice, 2024. ISBN: 978-80-7694-095-6. 120 p.</t>
  </si>
  <si>
    <t>ERETOVÁ Petra; PŘIBYLOVÁ Lucie; **PAVLOVCOVÁ Klára; **PANUŠKOVÁ Martina a NEKOVÁŘOVÁ Tereza. 2024. THE MATCH-MAKER: DETERMINING AND MATCHING CANINE EMOTIONAL FACES BY HUMAN VIEWERS – A STUDY PROPOSAL. p. 72 in 51st Ethological Conference. Czech and Slovak Ethological Society. České Budějovice, 2024. ISBN: 978-80-7694-095-6. 120 p.</t>
  </si>
  <si>
    <t>PŘIKRYLOVÁ Martina; ILLMANN Gudrun; HRADEC Michal a VOSTRÁ VYDROVÁ Hana. 2024. The ontogeny of the great call in southern yellow-cheeked gibbon females (Nomascus gabriellae). 10?? European Student Conference on Behaviour &amp;amp; Cognition, Paris, France, 5.-7.10.2024. Conference booklet, p. 66.</t>
  </si>
  <si>
    <t>PŘIKRYLOVÁ Martina; HRADEC Michal; ILLMANN Gudrun a VOSTRÁ VYDROVÁ Hana. 2024. THE ONTOGENY OF THE GREAT CALL IN SOUTHERN YELLOW-CHEEKED GIBBON FEMALES (NOMASCUS GABRIELLAE). p. 39 in 51st Ethological Conference. Czech and Slovak Ethological Society. České Budějovice, 2024. ISBN: 978-80-7694-095-6. 120 p.</t>
  </si>
  <si>
    <t>ŠPINKA Marek; LIU Quanxiao a RADCHENKO Mariia. 2024. ULTRAZVUKOVÉ VOKALIZACE LABORATORNÍCH POTKANŮ: CO JE PŘI „LECHTÁNÍ“ ČLOVĚKEM PRO POTKANY NEJSRANDOVNĚJŠÍ?. p. 32 in 51st Ethological Conference. Czech and Slovak Ethological Society. České Budějovice, 2024. ISBN: 978-80-7694-095-6. 120 p.</t>
  </si>
  <si>
    <t>VYSKOČILOVÁ Zuzana; MORAVCSÍKOVÁ Agnes; **ŠUSTR Pavel a **BARTOŠOVÁ Jitka. 2024. VALIDACE ULTRAŠIROKOPÁSMOVÉHO POZIČNÍHO SYSTÉMU PRO MONITORING DOJNIC V KOMERČNÍ STÁJI. p. 119 in 51st Ethological Conference. Czech and Slovak Ethological Society. České Budějovice, 2024. ISBN: 978-80-7694-095-6. 120 p.</t>
  </si>
  <si>
    <t>SANTARIOVÁ Milena; ZADINOVÁ Kateřina; VOSTRÁ VYDROVÁ Hana; FRÜHAUF KOLÁŘOVÁ Martina; KURHAN Sebnem a CHALOUPKOVÁ Helena. 2024. VLIV ENVIRONMENTÁLNÍ KONCENTRACE KARBAMAZEPINU NA CHOVÁNÍ A GENOVÁ EXPRESE LABORATORNÍCH POTKANŮ. p. 106 in 51st Ethological Conference. Czech and Slovak Ethological Society. České Budějovice, 2024. ISBN: 978-80-7694-095-6. 120 p.</t>
  </si>
  <si>
    <t>BAŘTIPÁNOVÁ Adéla; SOUČKOVÁ Michaela; PŘIBYLOVÁ Lucie a VOSTRÁ VYDROVÁ Hana. 2024. VLIV KONTAKTU S OSOBOU ZNÁMOU A NEZNÁMOU NA SELF-GROOMING U KRÁLÍKA DOMÁCÍHO V NEZNÁMÉM PROSTŘEDÍ. p. 65 in 51st Ethological Conference. Czech and Slovak Ethological Society. České Budějovice, 2024. ISBN: 978-80-7694-095-6. 120 p.</t>
  </si>
  <si>
    <t>FRÜHAUF KOLÁŘOVÁ Martina; **KOVÁČOVÁ K.; **ZEMAN Michal a SOUČKOVÁ Michaela. 2024. VÝZNAM METODICKÝCH DETAILŮ EXTRAKCE PŘI MEŘENÍ KORTIKOSTERONU A JEHO METABOLITŮ V TRUSU KRÁLÍKA DOMÁCÍHO. p. 76 in 51st Ethological Conference. Czech and Slovak Ethological Society. České Budějovice, 2024. ISBN: 978-80-7694-095-6. 120 p.</t>
  </si>
  <si>
    <t>BUŠINA Tomáš. 2024. Zoborožec střapatý (Rhyticeros undulatus)-experimentální reintrodukce na Jávě. Mezinárodní konference ochrany genofondů - téma sledování ptáků pomocí vysílaček / zpracování dat, Zoo Dvůr Králové n.L., 28.-29.11.2024</t>
  </si>
  <si>
    <t>**FOLKE Jakub; KOUŘIMSKÁ Lenka; **ČERVEK Matjaž; ŠKVOROVÁ Petra; KOTÍKOVÁ Zora a KULMA Martin. 2024. Rearing house crickets using feed enriched by rapeseed and flaxseed oils . Book of Abstracts of the INSECTA 2024 International Conference, Potsdam, 14th-16th May 2024, p. 102. ISSN 0947-7314.</t>
  </si>
  <si>
    <t>KOUŘIMSKÁ Lenka; LAMPOVÁ Barbora; HRADECKÝ Jaromír; BUREŠOVÁ Barbora; **MICHLOVA Tereza a KULMA Martin. 2024. The effect of processing on the nutritional values of insects. Insects to Feed the World 2024, Singapore, 19.-22. June, Abstract published in the Journal of Insects as Food and Feed, Volume 10, Issue Supplement 1, Jun 2024, Page S128, https://doi.org/10.1163/23524588-20241013</t>
  </si>
  <si>
    <t>PAZNOCHT Luboš; BUREŠOVÁ Barbora; KOTÍKOVÁ Zora a **MARTINEK Petr. 2024. Vaření barevných krup - šetrný způsob využití zrna netradičních odrůd pšenice. PAZNOCHT Luboš; BUREŠOVÁ Barbora; KOTÍKOVÁ Zora a MARTINEK Petr. 2024. Vaření barevných krup - šetrný způsob využití zrna netradičních odrůd pšenice. Výživa a potraviny, roč. 2024, č. 1. s. 22-25.</t>
  </si>
  <si>
    <t>PAZNOCHT Luboš; BUREŠOVÁ Barbora; KOTÍKOVÁ Zora a **MARTINEK Petr. 2024. Vaření barevných krup – šetrný způsob využití zrna netradičních odrůd pšenice.</t>
  </si>
  <si>
    <t>KOUŘIMSKÁ Lenka; PETŘÍČKOVÁ Dora; KULMA Martin; KUREČKA Michal; MICHLOVÁ Tereza a LAMPOVÁ Barbora. 2024. Vliv kulinární úpravy na nutriční hodnotu hmyzu. Bezpečnosť a kvalita potravín - zborník vedeckých prác, XXI. vedecká konferencia s medzinárodnou účasťou „Bezpečnosť a kontrola potravín“, Piešťany, 20.-22. 3. 2024, p. 117-125. ISBN 978-80-8266-056-5</t>
  </si>
  <si>
    <t>**SEKANINOVÁ Jana; **JANKŮ Martina; **LUHOVÁ Lenka; **PETŘIVALSKÝ Marek; **BEZDÍČEK Jiří; DUCHÁČEK Jaromír a STÁDNÍK Luděk. 2024. Effect of oxidative stress on reproduction of dairy cattle. Book of Abstracts of the 75 th Annual Meeting of the European Federation of Animal Science; 1.- 5. September 2024, Florence, Italy; European Federation of Animal Science; s. 513. ISBN 979-12-210-6769-9</t>
  </si>
  <si>
    <t>CHODOVÁ Darina a TŮMOVÁ Eva. 2024. Hmyzí moučka a kvalita kuřecího masa. In: Sborník z konference 10.10.2024 &amp;quot;Aktuální poznatky ve výživě a zdraví zvířat a bezpečnosti produktů 2024&amp;quot;, s. 18-22. ISBN: 978-80-7403-318-6</t>
  </si>
  <si>
    <t>konference ostatní</t>
  </si>
  <si>
    <t>KRUNT Ondřej. 2024. Husou cholmogorskou nesnadno a už vůbec ne rychle. Chovatel, r. 63, č. 10, s. 10 - 14. ISSN: 0323-1534</t>
  </si>
  <si>
    <t>ŠUFLIARSKÝ Peter; VOLEK Zdeněk; **TAUBNER Tomáš; PLACHÝ Vladimír a ZITA Lukáš. 2024. Is narrow-leaved lupine (lupinus angustifoilius) a suitable crude protein source for rabbit diets? A comparison with soybean meal. PROCEEDINGS OF REVIEWED SCIENTICIC PAPERS; NutriNet conference, September 4, 2024 at Mendel University in Brno; p. 241-259; ISBN 978-80-7509-994-5</t>
  </si>
  <si>
    <t>ŠUFLIARSKÝ Peter; VOLEK Zdeněk a ZITA Lukáš. 2024. Králíci v srdci cirkulární ekonomiky: Zemědělsko-potravinářské vedlejší produkty jako klíčový zdroj krmiva. In: Potravinářství na cestě k udržitelnosti, Hustopeče, s. 1-5. ISBN: 978-80-85990-42-3</t>
  </si>
  <si>
    <t>PTÁČEK Martin a SAVVULIDI FILIPP GEORGIJEVIČ. 2024. Kryokonzervace epididymálních spermatických buněk beranů valašské ovce. Náš chov, roč. 83, č. 9, s. 81-82. ISSN: 0027-8068</t>
  </si>
  <si>
    <t>GAŠPARÍK Matúš; **VRHEL Marek; **VRHEL Jan a **DRÁSTAL Jakub. 2024. Optimalizace nastavení dojírny a procesu dojení. Čestrostrakaté noviny, r.2024, č.2, s. 20-21</t>
  </si>
  <si>
    <t>KRUNT Ondřej. 2024. Problematika alely K v chovech strakáčů.  Chovatel, r. 63, č. 9, s. 5 - 8. ISSN: 0323-1534</t>
  </si>
  <si>
    <t>KRUNT Ondřej. 2024. Rybářství Nové Hrady a vše o husách. Chovatel, r. 63, č. 5, s. 31 - 34. ISSN: 0323-1534</t>
  </si>
  <si>
    <t>KRUNT Ondřej. 2024. Situace chovu kachen a hus v České republice a jejich podpora. Chovatel, r. 63, č. 8, s. 18 - 22. ISSN: 0323-1534</t>
  </si>
  <si>
    <t>JANOŠÍKOVÁ Martina; PETRIČÁKOVÁ Kristýna a NEUMANN Cyril. 2024. Termografie jako inovativní prostředek pro kontrolu usazení jezdeckých sedel. Náš chov, r. 83, č. 4. ISSN: 0027-8068</t>
  </si>
  <si>
    <t>ZITA Lukáš; ŠUFLIARSKÝ Peter; VOLEK Zdeněk a PLACHÝ Vladimír. 2024. Vedlejší produkty agro-potravinářského sektoru využitelné v krmivech faremně chovaných králíků. In: Potravinářství na cestě k udržitelnosti, Hustopeče, s. 1-8. ISBN: 978-80-85990-42-3.</t>
  </si>
  <si>
    <t>LEE Saet Byeol; **KAMLER Martin; MASCELLANI BERGO Anna; TITĚRA Dalibor a HAVLÍK Jaroslav. 2024. 1H NMR metabolomics in honeybee research: individual analysis of honeybee body parts and castes comparison (worker and queen bees). Programme &amp;amp; Abstract Book the 19th European Magnetic Resonance Conference, Glasgow, United Kingdom, 9-13 July, 2023. Book of abstracts, p. 377.</t>
  </si>
  <si>
    <t>BOŽIK Matěj a KLOUČEK Pavel. 2024. 25. ODBORNÝ SEMINÁŘ S MEZINÁRODNÍ ÚČASTÍ AKTUÁLNÍ ASPEKTY PĚSTOVÁNÍ, ZPRACOVÁNÍ A VYUŽITÍ LÉČIVÝCH, AROMATICKÝCH A KOŘENINOVÝCH ROSTLIN - SBORNÍK PŘÍSPĚVKŮ.</t>
  </si>
  <si>
    <t>JURKANINOVÁ Lucie. 2024. Denní rutina: V pekařském průmyslu se kvalita mouky testuje denně v laboratoři i na lince.</t>
  </si>
  <si>
    <t>ROY CHOWDHURY Chandrama; JENÍČKOVÁ Eliška; **KNÍŽKOVÁ Šárka a **HAVLIK Jaroslav. 2024. Effect of short-term apple consumption on fecal metabolites: A pre-post  interventional study using NMR analysis. PSE Trends in Natural Products 2024 Young Scientists&amp;#39; Meeting; Phytochemical Society of Europe; Brno, Czech Republic, 21-24 May, 2024. Book of abstracts, p. 130, ISBN 978-80-280-0559-7.</t>
  </si>
  <si>
    <t>CONSOLACION Jerico; **BARTOŇ Luděk; BUREŠ Daniel; **LEBEDOVÁ Nicole; **ILLEK, DOC., MVDR. DRSC. Josef; **SKORIC Misa a KOKOŠKOVÁ Tersia. 2024. Effects of Lupine Meal on the Growth Performance, Reproductive Development, and Seminal Plasma Biochemical Profiles of Fleckvieh Bull Cattle.</t>
  </si>
  <si>
    <t>JENÍČKOVÁ Eliška; **ARONSSON Carin Andren; MASCELLANI BERGO Anna; **CINEK Ondřej; HAVLÍK Jaroslav a **AGARDH Daniel. 2024. Exploring the impact of probiotic supplementation on the faecal metabolome of children with coeliac disease autoimmunity using 1H NMR spectroscopy. Programme &amp;amp; Abstract Book the 19th European Magnetic Resonance Conference, Glasgow, United Kingdom, 9-13 July, 2023. Book of abstracts, p. 128.</t>
  </si>
  <si>
    <t>MASCELLANI BERGO Anna; HAVLÍK Jaroslav; **MATAK Lubomir; **GONDAS Petr a KLOUČEK Pavel. 2024. Exploring wine characterization: variety and sensory properties. 7th International Conference On Foodomics, Cesena, Italy, 14-16 February, 2024. Book of abstracts, p. 37-38, ISBN 9788854971325</t>
  </si>
  <si>
    <t>**NICHOLS Ben; **BRIOLA Anna; HAVLÍK Jaroslav; MASCELLANI BERGO Anna; **MILLING Simon; **IJAZ Umer; **QUINCE Christopher; **SVOLOS Vaios; **RUSSELL Richard; **HANSEN Richard a **GERASIMIDIS Konstantinos. 2024. GUT METABOLOMIC AND COMPOSITIONAL SIGNATURES PREDICT RESPONSE TO TREATMENT WITH EXCLUSIVE ENTERAL NUTRITION IN CHILDREN WITH ACTIVE CROHN’S DISEASE. 55th Annual Meeting of the European Society for Paediatric Gastroenterology, Hepatology and Nutrition, Vienna, Austria, 17-20 May, 2023. ESPGHAN 55th Annual Meeting Abstracts, Journal of Pediatric Gastroenterology and Nutrition, Vol. 76, Suppl. 1, p. 255, June 2023</t>
  </si>
  <si>
    <t>**GERASIMIDIS Konstantinos; **NICHOLS Ben; **BRIOLA Anna; HAVLÍK Jaroslav; MASCELLANI BERGO Anna; **MILLING Simon; **IJAZ Umer; **QUINCE Christopher; **SVOLOS Vaios; **RUSSELL Richard a **HANSEN Richard. 2024. Gut metabolomic and compositional signatures predict response to treatment with exclusive enteral nutrition in children with active Crohn&amp;#39;s disease. Abstracts of the 18th Congress of ECCO Copenhagen, Denmark, 1-4 March, 2023. Journal of Crohn&amp;#39;s and Colitis, Vol. 17, Issue Suppl. 1, p. 96, February 2023.</t>
  </si>
  <si>
    <t>ROY CHOWDHURY Chandrama; **MCKIRDY Shona; MASCELLANI BERGO Anna; **GERASIMIDIS Konstantinos a HAVLÍK Jaroslav. 2024. Influence of diet on human gut metabolome. 7th International Conference On Foodomics, Cesena, Italy, 14-16 February, 2024. Book of abstracts, p. 90-91, ISBN 9788854971325</t>
  </si>
  <si>
    <t>ŠEBOVÁ Anna; KEJDOVÁ RYSOVÁ Lucie; **PRACHAŘOVÁ Simona a LEGAROVÁ Veronika. 2024. Inovatívny fermentovaný mliečny výrobok z kozieho mlieka . Aktivná prezentácia posteru na konferencií Mléko a sýry 2024 v Praze. VŠCHT Praha, Praha 2024, ISBN 978-80-7592-280-9</t>
  </si>
  <si>
    <t>JURKANINOVÁ Lucie. 2024. Je to jen mouka, ale….</t>
  </si>
  <si>
    <t>JENÍČKOVÁ Eliška; **ARONSSON Carin Andren; MASCELLANI BERGO Anna; **CINEK Ondrej; HAVLÍK Jaroslav a **DANIEL Agardh. 2024. Probiotic influence on gut metabolome in children at risk for celiac disease. 20th Annual Conference of the Metabolomics Society, Osaca, Japan, June 16-20, 2024; Book of abstracts, p. 30</t>
  </si>
  <si>
    <t>LEGAROVÁ Veronika; **JUKIĆ-GRBAVAC Marija; FORMÁNKOVÁ HERMAN Soňa; ŠEBOVÁ Anna a **GRBAVAC Jozo. 2024. Profil masnih kiselina u kozjem siru iz mišine. Poster s názvem Fatty acids profile of in cheeses ripened in goat’s skin prezentovaný na konferenci 45th International Dairy Experts Symposium v Rovijn, Chorvatsko.</t>
  </si>
  <si>
    <t>FORMÁNKOVÁ HERMAN Soňa; LEGAROVÁ Veronika; ŠEBOVÁ Anna a KEJDOVÁ RYSOVÁ Lucie. 2024. Profil mastných kyselin mléka buvolů a krav chovaných v České republice. Aktivní prezentace posteru na konferenci Mléko a sýry 2024 v Praze s názvem Profil mastných kyselin mléka buvolů a krav chovaných v České republice. Sborník: Celostátní přehlídky sýrů 2024 – Výsledky přehlídek a sborník příspěvků konference Mléko a sýry. VŠCHT Praha, Praha 2024, ISBN 978-80-7592-280-9</t>
  </si>
  <si>
    <t>HAVLÍK Jaroslav a MASCELLANI BERGO Anna. 2024. Recent advances in 1H NMR wine analysis. 7th International Conference On Foodomics, Cesena, Italy, 14-16 February, 2024. Book of abstracts, p. 129-130, ISBN 9788854971325</t>
  </si>
  <si>
    <t>HAVLÍK Jaroslav; MASCELLANI BERGO Anna; JENÍČKOVÁ Eliška; **NEUMAN Vit; **HURYCH Jakub; **ARONSSON Carin Andren; **NICHOLS Ben; **SUMNIK Zdenek; **AGARDH Daniel; **CINEK Ondrej a **GERASIMIDIS Konstantinos. 2024. Saccharolytic and proteolytic signatures in clinical NMR Metabolomics. 20th Annual Conference of the Metabolomics Society, Osaca, Japan, 16-20 June, 2024. Book of abstracts, p. 153.</t>
  </si>
  <si>
    <t>**HURYCH Jakub; MASCELLANI BERGO Anna; **LERCHOVA Tereza; **HLINAKOVA Lucie; **KUBAT Michal; **MALCOVA Hana; **CEBECAUEROVA Dita; **SCHWARZ Jan; **KARASKOVA Eva; **HECHT Tomas; **VYHNANEK Radim; **TOUKALKOVA Lenka; **DOTLACIL Vojtech; **KOBROVA Katerina; **CIZKOVA Anabela; **HORVATH Rudolf; **BRONSKY Jiri; HAVLÍK Jaroslav; **HRADSKY Ondrej a **CINEK Ondřej. 2024. THE FAECAL MICROBIOME AND METABOLOME CHANGES IN CROHN’S DISEASE ARE ASSOCIATED WITH DECREASED MUCOSAL INFLAMMATORY ACTIVITY. 55th Annual Meeting of the European Society for Paediatric Gastroenterology, Hepatology and Nutrition, Vienna, Austria, 17-20 May, 2023. ESPGHAN 55th Annual Meeting Abstracts, Journal of Pediatric Gastroenterology and Nutrition, Vol. 76, Suppl. 1, p. 255, June 2023</t>
  </si>
  <si>
    <t>**HURYCH Jakub; MASCELLANI BERGO Anna; **LERCHOVA Tereza; **HLINAKOVA Lucie; **KUBAT Michal; **MALCOVA Hana; **CEBECAUEROVA Dita; **SCHWARZ Jan; **KARASKOVA Eva; **HECHT Tomas; **VYHNANEK Radim; **TOUKALKOVA Lenka; **DOTLACIL Vojtech; **KOBROVA Katerina; **CIZKOVA Anabela; **HORVATH Rudolf; **BRONSKY Jiri; HAVLÍK Jaroslav; **HRADSKY Ondrej a **CINEK Ondřej. 2024. The changes in the faecal microbiome and metabolome in Crohn’s disease after treatment with anti-TNFa antibodies are of secondary origin. Abstracts of the 18th Congress of ECCO Copenhagen, Denmark, 1-4 March, 2023. Journal of Crohn&amp;#39;s and Colitis, Vol. 17, Issue Suppl. 1, p. 1023-1024, February 2023.</t>
  </si>
  <si>
    <t>JENÍČKOVÁ Eliška; **ARONSSON Carin Andren; MASCELLANI BERGO Anna; **CINEK Ondřej; HAVLÍK Jaroslav a **AGARDH Daniel. 2024. The impact of probiotics on the faeacal metabolome of children predisposed to coeliac disease. European Human Exposome Network Scientific meeting, Leuven, Belgium, 30 May – 1 June, 2023. Book of Abstracts</t>
  </si>
  <si>
    <t>TOMISOVÁ Kateřina; JAROŠOVÁ Veronika; MARŠÍK Petr; MASCELLANI BERGO Anna; **CINEK Ondrej; **HLINAKOVA Lucie; KLOUČEK Pavel; **JANOUSEK Vaclav; **VALENTOVA Katerina a HAVLÍK Jaroslav. 2024. The interaction of silymarin with the gut microbiota and its differences with  age. PSE Trends in Natural Products 2024 Young Scientists&amp;#39; Meeting; Phytochemical Society of Europe; Brno, Czech Republic, 21-24 May, 2024. Book of abstracts, p. 46, ISBN 978-80-280-0559-7.</t>
  </si>
  <si>
    <t>TOMISOVÁ Kateřina; JAROŠOVÁ Veronika; MARŠÍK Petr; MASCELLANI BERGO Anna; **CINEK Ondrej; **HLINAKOVA Lucie; **VALENTOVA Katerina a HAVLÍK Jaroslav. 2024. The Mutual Interactions of Silymarin and Colon Microbiota. 7th International Conference On Foodomics, Cesena, Italy, 173-174, February, 2024. Book of abstracts, p. 37-38, ISBN 9788854971325.</t>
  </si>
  <si>
    <t>**HURYCH Jakub; MASCELLANI BERGO Anna; **LERCHOVA Tereza; **HLINAKOVA Lucie; **KUBAT Michal; **MALCOVA Hana; **CEBECAUEROVA Dita; **SCHWARZ Jan; **KARASKOVA Eva; **HECHT Tomas; **VYHNANEK Radim; **TOUKALKOVA Lenka; **DOTLACIL Vojtech; **KOBROVA Katerina; **CIZKOVA Anabela; **HORVATH Rudolf; **BRONSKY Jiri; HAVLÍK Jaroslav; **HRADSKY Ondrej a **CINEK Ondřej. 2024. The TNFa blokade in Crohn&amp;#39;s disease is associated with changes in the gut bacterial community, wherease no bacteriome shifts are noted in similarly treated gut-healthy children with juvinile idiopatic arthritis. 33rd European congress of clinical microbiology and infections diseases, Copenhagen, Denmark, 15-18 April, 2023. Abstract No. P 1837</t>
  </si>
  <si>
    <t>VOLEK Zdeněk; **TAUBNER Tomáš; PLACHÝ Vladimír; ŠUFLIARSKÝ Peter; KOKOŠKOVÁ Tersia; AREMU Tolulope Sabainah; **CULLERE Marco a **DALLE ZOTTE Antonella. 2024. EFFECT OF A DIET CONTAINING CAMELINA CAKE (CAMELINA SATIVA (L.) CRANTZ) ON GROWTH PERFORMANCE AND PANCREATIC ENZYME ACTIVITIES IN GROWING-FATTENING RABBITS.</t>
  </si>
  <si>
    <t>**FANT Petra; **MANTOVANI Giorgia; VADROŇOVÁ Mariana a **RAMIN Mohammad. 2024. Effects of high-fat oats, rapeseed cake, and 3-NOP on milk production and methane emissions of dairy cows. EAAP 2024, Florence, 2.9.2024, s. 453, ISBN 979-12-210-6769-9</t>
  </si>
  <si>
    <t>**MACHADO Ignacio; **PRIEDE Andrés Suárez; **RODRÍGUEZ Mario Corte; **HEATH David; **HEATH Ester; KOUŘIMSKÁ Lenka; KULMA Martin; **BETTMER Jörg a **BAYÓN María Montes. 2024. Elemental bioaccessibility and endogenic nanoparticles in farmed insects: in search of quality sustainable food. Book of Abstracts of the INSECTA 2024 International Conference, Potsdam, 14th-16th May 2024, p. 74. ISSN 0947-7314.</t>
  </si>
  <si>
    <t>ŠKVOROVÁ Petra; **NECPALOVÁ Hana a KULMA Martin. 2024. Inclusion of food industry by-products and growers premix into feed for house crickets. Book of Abstracts of the INSECTA 2024 International Conference, Potsdam, 14.-16.5. 2024, s. 96, ISSN 0947-7314</t>
  </si>
  <si>
    <t>VADROŇOVÁ Mariana; ŠŤOVÍČEK Adam; JOCHOVÁ Kateřina; **VÝBORNÁ Alena; **TYROLOVÁ Yvona; TICHÁ Denisa a JOCH Miroslav. 2024. Insights into Effects of Combined Capric and Lauric Acid on Rumen Microbial Composition. EAAP 2024, Florence, 2.9.2024, s. 456, ISBN 979-12-210-6769-9</t>
  </si>
  <si>
    <t>KOUŘIMSKÁ Lenka a ŠKVOROVÁ Petra. 2024. Kvalita a bezpečnost jedlého hmyzu. Sborník konference, Aktuální poznatky ve výživě a zdraví zvířat a bezpečnost produktů 2024, Praha, 10. 10. 2024, s. 10-14, ISBN 978-80-7403-318-6</t>
  </si>
  <si>
    <t>**PÁNEK Jan; CHRPOVÁ Diana a **DOLEŽAL Marek. 2024. LEPEK (GLUTEN), JEHO VLASTNOSTI A VÝSKYT. https://int4.lf1.cuni.cz/file/5714/ath-2024-pozvanka.pdf;  Sympozium s edukačním programem Atherosklerosa 2024, diagnostika, léčba, prevence v dětském i dospělém věku, Praha, 18. - 19. září 2024</t>
  </si>
  <si>
    <t>KOUŘIMSKÁ Lenka; SLAVÍKOVÁ Alena a LAMPOVÁ Barbora. 2024. Nutriční hodnota larev potemníka moučného jako nové potraviny či krmiva. Sborník příspěvků, 52. Symposium o nových směrech výroby a hodnocení potravin CzechFoodChem 2024, 19.-21. 5. 2024, s. 55-61, ISBN 978-80-7592-267-0</t>
  </si>
  <si>
    <t>TEJNECKÝ Václav; VOKURKOVÁ Petra; **KOPECKÝ Jan; **VANÍČEK Jiří; HORÁK Jakub a MAREČKOVÁ Marketa. 2024. Podmínění půdní biodiverzity odlišností lesního managementu na příkladu půd Krkonoš. Zborník abstraktov, Pedologické dni 2024, Udržateľnosť pôdy v kontexte národných a európskych iniciatív Liptovský Ján 18. – 20. september 2024, Bratislava: NPPC – Výskumný ústav pôdoznalectva a ochrany pôdy, Societas pedologica slovaca, o.z. 2024, Editori: Jaroslava Sobocká, Bořivoj Šarapatka</t>
  </si>
  <si>
    <t>CHRPOVÁ Diana; **SKŘIVAN Pavel a **SLUKOVÁ Marcela. 2024. Pohanka a její nutriční význam. Sborník abstraktů XL. MEZINÁRODNÍ KONGRES SKVIMP na téma Výživa v evoluci, (r)evoluce ve výživě; Hradec Králové, 30. 5. - 1. 6. 2024; s 46 - 47; ISBN 978-80-7177-047-3</t>
  </si>
  <si>
    <t>CHRPOVÁ Diana; **SKŘIVAN Pavel a **SLUKOVÁ Marcela. 2024. POHANKA A JEJÍ NUTRIČNÍ VÝZNAM. https://int4.lf1.cuni.cz/file/5714/ath-2024-pozvanka.pdf;  Sympozium s edukačním programem Atherosklerosa 2024, diagnostika, léčba, prevence v dětském i dospělém věku, Praha, 18. - 19. září 2024</t>
  </si>
  <si>
    <t>VOKURKOVÁ Petra; TEJNECKÝ Václav; **VANÍČEK Jiří a MAREČKOVÁ Marketa. 2024. Půdy Českého krasu – informační tabule naučné stezky. Zborník abstraktov, Pedologické dni 2024, Udržateľnosť pôdy v kontexte národných a európskych iniciatív Liptovský Ján 18. – 20. september 2024, Bratislava: NPPC – Výskumný ústav pôdoznalectva a ochrany pôdy, Societas pedologica slovaca, o.z. 2024, Editori: Jaroslava Sobocká, Bořivoj Šarapatka</t>
  </si>
  <si>
    <t>MUSIIENKO Daria; KOUŘIMSKÁ Lenka a KADLEC Petr. 2024. Senzorická analýza šunky bez použití dusitanů. Sborník příspěvků, 52. Symposium o nových směrech výroby a hodnocení potravin CzechFoodChem 2024, 19.-21. 5. 2024, s. 61-64, ISBN 978-80-7592-267-0</t>
  </si>
  <si>
    <t>**KOPEC Aneta; **SKOCZYLAS Joanna; **PIĄTKOWSKA Ewa; **LESZCZYŃSKA Teresa; **SMOLEŃ Sylwester; **PITALA Joanna a DOSKOČIL Ivo. 2024. The Concentration of Iodine and Selenium in Fish Depends on the Type of Thermal Process . The 14th European Nutrition Conference FENS 2023</t>
  </si>
  <si>
    <t>**KOPEC Aneta; **SKOCZYLAS Joanna; **PIĄTKOWSKA Ewa; **LESZCZYŃSKA Teresa a DOSKOČIL Ivo. 2024. The Effects of Various Thermal Processes on the Antioxidant Status of Sprats and Sardines. The 14th European Nutrition Conference FENS 2023</t>
  </si>
  <si>
    <t>KULMA Martin; **SCHUSTEROVÁ Dana; KOUŘIMSKÁ Lenka; **HAN Jingwen a **HAJŠLOVÁ Jana. 2024. The first results of analysis of residues in mealworms and Jamaican field crickets fed by carrot treated by pesticides. Insects to Feed the World 2024, Singapore, 19.-22. June, Abstract published in the Journal of Insects as Food and Feed, Volume 10, Issue Supplement 1, Jun 2024, Page S20, https://doi.org/10.1163/23524588-20241013</t>
  </si>
  <si>
    <t>VOLEK Zdeněk; **HARTOVÁ Adéla; **TAUBNER Tomáš; PLACHÝ Vladimír; ZITA Lukáš a ŠUFLIARSKÝ Peter. 2024. Využití kukuřičných otrub ve výkrmových dietách králíků. Krmivářství č. 2, r. 28, s. 36-38. ISSN 1212-9992</t>
  </si>
  <si>
    <t xml:space="preserve">MAŤHOVÁ Andrea; CHRPOVÁ Diana a KOUŘIMSKÁ Lenka. 2024. Význam nutričního hodnocení  a screeningu u klientů lázeňských  zařízení ke zlepšení jejich výživy  a podpoře zdraví . Přehledová práce v časopise Výživa a potraviny 4/2024, roč. 79; výživa servis s. r.o. Praha; ISSN 1211-846X  </t>
  </si>
  <si>
    <t>ŠKVOROVÁ Petra a KOUŘIMSKÁ Lenka. 2024. Změny stability potravin vůči žluknutí po ošetření mikrovlnným zářením. Sborník příspěvků, 3.ročník konference Food technology, food quality, Nové trendy v úchově potravin, Praha, 8. 2. 2024, s. 138-145, ISBN 978-80-7592-263-2</t>
  </si>
  <si>
    <t>KAZDA Jan a **SEIDENGLANZ M.. 2024. Ochrana proti škůdcům řepky v jarním období, výsledky polních maloparcelkových pokusů. Ziskové pěstování obilnin a řepky . Sborník konference Corteva 2024. str. 11 - 18.</t>
  </si>
  <si>
    <t xml:space="preserve">KAZDA Jan a **SEIDENGLANZ Marek. 2024. Ochrana proti krytonoscům v řepce v pokusech. Úroda, roč. 72, č. 3, s. 53–56. ISSN 0139-6013  </t>
  </si>
  <si>
    <t>KAZDA Jan. 2024. Aktuální ochrana proti stonkovým krytonoscům. Květy olejnin, roč. 29, č. 3, s. 4–5. ISSN 1213-1989</t>
  </si>
  <si>
    <t>KAZDA Jan. 2024. Kalendárium v ochraně rostlin. Březen. Zahrádkář, roč. 56, č. 3, s. 56–57. ISSN 0139-7761</t>
  </si>
  <si>
    <t>KAZDA Jan. 2024. Kalendárium v ochraně rostlin. Červen. Zahrádkář, roč. 56, č. 6, s. 50–52. ISSN 0139-7761</t>
  </si>
  <si>
    <t>KAZDA Jan. 2024. Kalendárium v ochraně rostlin. Červenec. Zahrádkář, roč. 56, č. 7, s. 56–58. ISSN 0139-7761</t>
  </si>
  <si>
    <t>KAZDA Jan. 2024. Kalendárium v ochraně rostlin. Duben. Zahrádkář, roč. 56, č. 4, s. 48–50. ISSN 0139-7761</t>
  </si>
  <si>
    <t>KAZDA Jan. 2024. Kalendárium v ochraně rostlin. Květen. Zahrádkář, roč. 56, č. 5, s. 48–50. ISSN 0139-7761</t>
  </si>
  <si>
    <t>KAZDA Jan. 2024. Kalendárium v ochraně rostlin. Leden. Zahrádkář, roč. 56.ročník, č. 1, s. 48–49. ISSN 0139-7761</t>
  </si>
  <si>
    <t>KAZDA Jan. 2024. Kalendárium v ochraně rostlin. Listopad. Přezimování živočišných škůdců.. Zahrádkář, roč. 56, č. 11, s. 56–58. ISSN 0139-7761</t>
  </si>
  <si>
    <t>KAZDA Jan. 2024. Kalendárium v ochraně rostlin. Prosinec. Přezimování rostlin a skladování sklizně.. Zahrádkář, roč. 56, č. 12, s. 50–52. ISSN 0139-7761</t>
  </si>
  <si>
    <t>KAZDA Jan. 2024. Kalendárium v ochraně rostlin. Říjen. Zahrádkář, roč. 56, č. 10, s. 56–58. ISSN 0139-7761</t>
  </si>
  <si>
    <t>KAZDA Jan. 2024. Kalendárium v ochraně rostlin. Srpen. Zahrádkář, roč. 56, č. 8, s. 56–58. ISSN 0139-7761</t>
  </si>
  <si>
    <t>KAZDA Jan. 2024. Kalendárium v ochraně rostlin. Únor. Zahrádkář, roč. 56, č. 2, s. 50–51. ISSN 0139-7761</t>
  </si>
  <si>
    <t>KAZDA Jan. 2024. Kalendárium v ochraně rostlin. Září. Zahrádkář, roč. 56, č. 10, s. 56–58. ISSN 0139-7761</t>
  </si>
  <si>
    <t>KAZDA Jan. 2024. Nový závažný patogen na kořenech řepky Fusarium avenaceum (Fr.) Sacc.. Agromanuál, roč. 19, č. 2, s. 26–28. ISSN 1801-7673</t>
  </si>
  <si>
    <t>KAZDA Jan. 2024. Ochrana řepky proti krytonoscom v jarnom období. Naše pole, roč. 27, č. 4, s. 16–18. ISSN 1335-2466</t>
  </si>
  <si>
    <t>KAZDA Jan. 2024. Přehled škůdců pšenice a dalších obilnin – 1. díl. Úroda, roč.72, č. 8, s. 24–30. ISSN 0139-6013</t>
  </si>
  <si>
    <t>KAZDA Jan. 2024. Přehled škůdců pšenice a dalších obilnin – dokončení. Úroda, roč.72, č. 9, s. 42–47. ISSN 0139-6013</t>
  </si>
  <si>
    <t>KAZDA Jan. 2024. Test žlutých a bílých lepových desek. Zahrádkář, roč. 56, č. 2, s. 52–53. ISSN 0139-7761</t>
  </si>
  <si>
    <t>KAZDA Jan; BOKŠOVÁ Aneta; **HALEŠOVÁ Taťána a VOSPĚLOVÁ Jaroslava. 2024. Rezidua herbicidů ve včelích produktech a necílových rostlinách. Agromanuál, roč. 19, č. 7, s. 48–52. ISSN 1801-7673</t>
  </si>
  <si>
    <t>TRUNEH Lemma Adane; MATULA Svatopluk a BÁŤKOVÁ Kamila. 2024. An Influence of Land Use Change On Water Resouces in the Central Rift Valley Sub-Basins in Ethiopia. In: Namli, A., Akca, M. O., Beder, S., Congress abstract proceedings, Challenge Soil Threats, Save your future horizon, Sept 23-25, 2024, Cappadocia, Turkey, p.6, ISBN: 978-625-94343-4-6</t>
  </si>
  <si>
    <t>**BRUNETTI Giuseppe; KODEŠOVÁ Radka; **ŠVECOVÁ Helena; FÉR Miroslav; NIKODEM Antonín; KLEMENT Aleš; **GRABIC Roman a **ŠIMŮNEK Jiří. 2024. Behaviour of six pharmaceuticals in soil columns with green pea plants observed and simulated with HYDRUS.</t>
  </si>
  <si>
    <t>**GRABIC Roman; KODEŠOVÁ Radka; **KODEŠ Vít; FÉR Miroslav; **ŠVECOVÁ Helena; **FEDOROVA Ganna; KLEMENT Aleš a NIKODEM Antonín. 2024. Contamination of agricultural soils by micropollutants in irrigated areas of the Czech Republic.</t>
  </si>
  <si>
    <t>KODEŠOVÁ Radka; **ŠVECOVÁ Ivana; **SADCHENKO Alina; KLEMENT Aleš; FÉR Miroslav; **FEDOROVA Ganna; NIKODEM Antonín a RIEZNYK Oleksandra. 2024. Contamination of water, soil, and plants by micropollutants from treated wastewater and sewage sludge: Results from the second-year field experiment.</t>
  </si>
  <si>
    <t>GEDEFA Mulugeta Tesema; YILGAN Furkan; MIHÁLIKOVÁ Markéta a MATULA Svatopluk. 2024. Drought monitoring using spectral remote sensing indices in the Central Rift Valley Lakes, Ethiopia. In: Kizilkaya, R., Gülser, C., Dengiz, O., Book of Abstracts, International Soil Science Symposium on Soil Science &amp;amp; Plant Nutrition, 10th International Scientific Meeting, Dec 13-14, 2024, Samsun, Turkey, p.22, ISBN:</t>
  </si>
  <si>
    <t>FÉR Miroslav; KLEMENT Aleš; NIKODEM Antonín; KODEŠOVÁ Radka a **MADARAS Mikuláš. 2024. Effect of agricultural management on soil structure.</t>
  </si>
  <si>
    <t>**KODEŠ Vít; KODEŠOVÁ Radka; **FEDOROVA Ganna; KOČÁREK Martin; FÉR Miroslav; **ŠVECOVÁ Helena; KLEMENT Aleš; NIKODEM Antonín a **GRABIC Roman. 2024. Groundwater vulnerability maps of the Czech Republic specified for selected micropollutants .</t>
  </si>
  <si>
    <t>FÉR Miroslav; KLEMENT Aleš; NIKODEM Antonín; THET Bunthorn a KODEŠOVÁ Radka. 2024. How sewage sludge and composted sewage sludge affect soil hydraulic properties.</t>
  </si>
  <si>
    <t>MIHÁLIKOVÁ Markéta; **PŮTA Milan; KARA Recep Serdar; ALMAZ Cansu; BÁŤKOVÁ Kamila; MATULA Svatopluk; DVOŘÁK Petr a KRÁL Martin. 2024. Influence of Compost Application on Soil Surface without Incorporation on Selected Physical Properties of Soil. In: Proceedings 11th International Soil Congress 2024: Challenge Soil Threats Save your future horizon, Cappadocia Turkey 23. - 25. 9. 2024, p. 240, ISBN: 978-625-94343-4-6</t>
  </si>
  <si>
    <t>ZÁDOROVÁ Tereza; PENÍŽEK Vít; **KOUBOVÁ Magdalena; **MIHALJEVIČ Martin; **LISÁ Lenka; **ETTLER Vojtěch; **KŘÍBEK Bohdan; VANĚK Aleš; **ŠRÁČEK Ondřej a **MAPANI B. 2024. Local diversity of soil forming processes and its environmental drivers: an example from Otavi mountains, Northern Namibia.</t>
  </si>
  <si>
    <t>**BISPO Antonio; **CORNU Sophie; **KEESSTRA Saskia; **FANTAPPIE Maria; **EGMOND F. van; **SMRECZAK Bozena; **BAKACSI Zsofia; **SCHNEIDER Florian; PAVLŮ Lenka a **CHENU Claire. 2024. National soil data in EU countries, where do we stand?.</t>
  </si>
  <si>
    <t>**CORNU Sophie; **KEESSTRA Saskia; **BISPO Antonio; **FANTAPPIE Maria; **EGMOND F. van; **SMRECZAK Bozena; **WAWER Rafal; PAVLŮ Lenka; **SOBOCKA Jaroslava; **BAKACSI Zsofia; **FARKAS-IVANYI Kinga; **MOLNÁR S.; **MOLLER Anders Bjorn; **MADENOGLU Sevinc; **FEIZIENE Dalia; **OORTS Katrien; **SCHNEIDER Florian; **GONCALVES Maria da Conceicao; **MANO Raquel; **GARLAND Gina; **SKALSKY Rastislav; **SULLIVAN Lilian O´; **KASPARINSKIS Raimonds a **CHENU Claire. 2024. National soil data in EU countries, where do we stand?.</t>
  </si>
  <si>
    <t>TEJNECKÝ Václav; PAVLŮ Lenka; DRÁBEK Ondřej; **HESOUNOVÁ Tereza; KUČÍREK Marek; NĚMEČEK Karel; VOKURKOVÁ Petra; BORŮVKA Luboš; **FADRHONSOVÁ Věra; **VALTERA Martin a **NOVOTNÝ Radek. 2024. Nízkomolekulární organické kyseliny jako ukazatel vývoje půdní organické hmoty na odlesněných půdách. GEOCHÉMIA 2024, Zborník vedeckých príspevkov z konferencie, Bratislava, 10. 4. - 11. 4. 2024, Editori: Ľ. Jurkovič – J. Kordík – C. Čičákov, Štátny geologický ústav Dionýza Štúra, Bratislava 2024 ISBN 978-80-8174-075-6</t>
  </si>
  <si>
    <t>KUČÍREK Marek; **BIČÍK Tadeáš; TEJNECKÝ Václav; DRÁBEK Ondřej; VOKURKOVÁ Petra; PAVLŮ Lenka a NOVOTNÝ Radek. 2024. Potenciálně rizikové prvky na kalamitních  kůrovcových holinách.</t>
  </si>
  <si>
    <t>DRÁBEK Ondřej; **ASH Chris; **TOVKACH Evgeniya; BORŮVKA Luboš; NĚMEČEK Karel a TEJNECKÝ Václav. 2024. Potential mobility of Cr from heavily contaminated soil.</t>
  </si>
  <si>
    <t>MIHÁLIKOVÁ Markéta; ALMAZ Cansu; MATULA Svatopluk; BÁŤKOVÁ Kamila; VOPRAVIL Jan; KHEL Tomáš a KARA Recep Serdar. 2024. Reliable Indirect Determination of Field Capacity: Simple and Budget-Friendly Method. In: Namli, A., Akca, M. O., Beder, S., Congress abstract proceedings, Challenge Soil Threats, Save your future horizon, Sept 23-25, 2024, Cappadocia, Turkey, p.69, ISBN: 978-625-94343-4-6</t>
  </si>
  <si>
    <t>**ZELINKA Jindřich; PAVLŮ Lenka; DRÁBEK Ondřej; TEJNECKÝ Václav a JAČKA Lukáš. 2024. Soil nutrient stocks as a function of forest stand type.</t>
  </si>
  <si>
    <t>THET Bunthorn; KODEŠOVÁ Radka; FÉR Miroslav; KLEMENT Aleš a NIKODEM Antonín. 2024. The impact of different soil cover on soil structure and hydraulic properties.</t>
  </si>
  <si>
    <t>NIKODEM Antonín; KODEŠOVÁ Radka; FÉR Miroslav; KLEMENT Aleš; PENÍŽEK Vít a ZÁDOROVÁ Tereza. 2024. Using scaling factor for describing soil hydraulic properties of colluvic soils.</t>
  </si>
  <si>
    <t>NIKODEM Antonín; KODEŠOVÁ Radka; FÉR Miroslav a KLEMENT Aleš. 2024. Using the scaling factors for describing the spatial and temporal variability of soil hydraulic properties along the hillslope transects strongly affected by soil erosion.</t>
  </si>
  <si>
    <t>KLEMENT Aleš; FÉR Miroslav; KODEŠOVÁ Radka; NIKODEM Antonín; ZÁDOROVÁ Tereza a PENÍŽEK Vít. 2024. Using VIS-NIR reflectance spectroscopy and magnetic susceptibility for describing properties of colluvic soils.</t>
  </si>
  <si>
    <t>**ŠRÁMEK Vít; **NEUDERTOVÁ HELLEBRANDOVÁ Kateřina; **NOVOTNÝ Radek; TEJNECKÝ Václav a **VALTERA Martin. 2024. Vývoj zásob uhlíku a živin v lesních půdách na kůrovcových holinách. Zborník abstraktov, Pedologické dni 2024, Udržateľnosť pôdy v kontexte národných a európskych iniciatív Liptovský Ján 18. – 20. september 2024, Bratislava: NPPC – Výskumný ústav pôdoznalectva a ochrany pôdy, Societas pedologica slovaca, o.z. 2024, Editori: Jaroslava Sobocká, Bořivoj Šarapatka</t>
  </si>
  <si>
    <t>**HEČKOVÁ Petra; **KOESTEL John; KLEMENT Aleš; KODEŠOVÁ Radka a **SNĚHOTA Michal. 2024. X-ray analysis of soil structure changes in Constructed Technosol used in a layered bioretention cell system.</t>
  </si>
  <si>
    <t>PAVLŮ Lenka; TEJNECKÝ Václav; KUČÍREK Marek; **FADRHONSOVÁ Věra; **VALTERA Martin; BORŮVKA Luboš a NOVOTNÝ Radek. 2024. Změny kvalitativního složení půdní organické hmoty na velkoplošných kůrovcových holinách..</t>
  </si>
  <si>
    <t>SOUČKOVÁ Michaela; PŘIBYLOVÁ Lucie a FRÜHAUF KOLÁŘOVÁ Martina. 2024. Současná situace chovu pet králíků v České republice aneb umíme je správně chovat?. Chovatel, roč. 2024, číslo 5/6, str. 15. ISSN 0323-1534.</t>
  </si>
  <si>
    <t>FRÜHAUF KOLÁŘOVÁ Martina; **KOVÁČOVÁ K.; **ZEMAN Michal a SOUČKOVÁ Michaela. 2024. VÝZNAM METODICKÝCH DETAILŮ EXTRAKCE PŘI MĚŘENÍ KORTIKOSTERONU A JEHO METABOLITŮ V TRUSU KRÁLÍKA DOMÁCÍHO. p. 76 in 51st Ethological Conference. Czech and Slovak Ethological Society. České Budějovice, 2024. ISBN: 978-80-7694-095-6. 120 p.</t>
  </si>
  <si>
    <t>proceedings</t>
  </si>
  <si>
    <t>MIHÁLIKOVÁ Markéta; BÁŤKOVÁ Kamila; ALMAZ Cansu; MATULA Svatopluk; VOPRAVIL Jan; KHEL Tomáš a KARA Recep Serdar. 2024. Odhad polní vodní kapacity: rychlá, levná a spolehlivá metoda.. In: Sobocká, J., Šarapatka, B., Pedologické dni 2024, Book of Abstracts, September 18-20, 2024, Societas pedologica slovaca, Liptovský Ján, Slovak Republic, p.28, ISBN 978-80-8163-053-8</t>
  </si>
  <si>
    <t>BÁŤKOVÁ Kamila; MATULA Svatopluk; MIHÁLIKOVÁ Markéta; ABEBRESE David Kwesi; KARA Recep Serdar a ALMAZ Cansu. 2024. Soil treatment effect on measured hydraulic properties. In: Klement, A., Kodešová, R., 6th International Symposium of Soil Physics, Book of Abstracts, February 6-7, 2024, Czech University of Life Sciences Prague, Czech Republic, p.9, ISBN 978-80-213-3355-0</t>
  </si>
  <si>
    <t>MIHÁLIKOVÁ Markéta; ALMAZ Cansu; BÁŤKOVÁ Kamila; VOPRAVIL Jan; MATULA Svatopluk; KHEL Tomáš a KARA Recep Serdar. 2024. Unlocking field capacity: A reliable, simple, and budget- friendly indirect approach. In: Klement A., Kodešová, R., 6th International Symposium of Soil Physics, Book of Abstracts, February 6-7, 2024, Czech University of Life Sciences, Prague, Czech Republic, p.30, ISBN 978-80-213-3355-0</t>
  </si>
  <si>
    <t>MIHÁLIKOVÁ Markéta; BÁŤKOVÁ Kamila; ALMAZ Cansu a KARA Recep Serdar. 2024. Vliv povrchové aplikace kompostu na nasycenou hydraulickou vodivost půdy.. In: Sobocká, J., Šarapatka, B., Pedologické dni 2024, Book of Abstracts, September 18-20, 2024, Societas pedologica slovaca, Liptovský Ján, Slovak Republic, p.19, ISBN 978-80-8163-053-8</t>
  </si>
  <si>
    <t>**ŠLOSÁR Miroslav; KOUDELA Martin a **FABIANOVÁ Júlia. 2024. GREEN MANURING AND ITS IMPORTANCE FOR HORTICULTURAL PRODUCTION: A  REVIEW.</t>
  </si>
  <si>
    <t>GRULICH Jiří a KUNT Miroslav. 2024. Cedr atlaský v kampusu České zemědělské univerzity má „novou mízu“. Živá univerzita</t>
  </si>
  <si>
    <t>JEBAVÝ Matouš. 2024. Fakulta agrobiologie, potravinových a přírodních zdrojů ČZU v Praze - Katedra zahradní a krajinné architektury. Bulletin ČKA - vysokoškolské vzdělávání architektonického zaměření, roč. 31, č. 1, s. 60-61. ISSN: 1804-2066</t>
  </si>
  <si>
    <t xml:space="preserve">EZECHEL Miroslav. 2024. Nové druhy nepůvodních dřevin v nabídkovém sortimentu okrasných školek. Využívání nepůvodních dřevin v oblastech lesnictví a krajinářství, sborník abstraktů z informačního semináře 22. října 2024, s. 14. ISBN: 978-80-7417-274-8  </t>
  </si>
  <si>
    <t>JEBAVÝ Matouš. 2024. Prof. Ing. Jiří Mareček, CSc.. Zahradnictví, č. 4, s. 62. ISSN: 1213-7596</t>
  </si>
  <si>
    <t>JEBAVÝ Matouš. 2024. Rozhovor v Českém rozhlase s doc. Matoušem Jebavým.</t>
  </si>
  <si>
    <t>JEBAVÝ Matouš a BAŽANT Václav. 2024. Strom pro život - život pro strom. Živá univerzita, č. 2, s. 94.</t>
  </si>
  <si>
    <t>JEBAVÝ Matouš. 2024. Úvodní přednáška na konferenci Strom pro život - život pro strom 2024 . Konference Strom pro život - život pro strom 2024</t>
  </si>
  <si>
    <t>konference - ostatní</t>
  </si>
  <si>
    <t>**VEHAR Anja; **JAMNIK Polona; **HEATH David; **POTOČNIK Doris; **MENCIN Marjeta; **OTA Ajda; **ČERVEK Matjaž; KOUŘIMSKÁ Lenka; KULMA Martin; **HEATH Ester a **OGRINC Nives. 2024. Determination of nutrition value and shelf life of fermented edible insects. Book of Abstracts of the INSECTA 2024 International Conference, Potsdam, 14th-16th May 2024, p. 69. ISSN 0947-7314.</t>
  </si>
  <si>
    <t>KALOUS Lukáš; **PÁRYS Tomáš a PETRTÝL Miloslav. 2024.  Je akvaponie technologií budoucnosti? .</t>
  </si>
  <si>
    <t>Tab.10  Seznam tvůrčích výstupů v roce 2023 (k  15. 3. 2024)</t>
  </si>
  <si>
    <t>DRIFT-FOOD, KARP</t>
  </si>
  <si>
    <t>ROUBÍK Hynek; LOŠŤÁK Michal; KETUAMA Chama Theodore; SOUKUPOVÁ Jana; PROCHÁZKA Petr; HRUŠKA Adam; HAKL Josef; PACEK Lukáš; KARLÍK Petr; KOCMÁNKOVÁ MENŠÍKOVÁ Lucie; JURASOVÁ Vladimíra; OGBU Charles a HEJCMAN Michal. COVID-19 crisis interlinkage with past pandemics and their effects on food security. Online. Globalization and Health. Praha:Neuveden, roč. 19 (2023), s. 0-0. 1744-8603 Dostupné z: 10.1186/s12992-023-00952-7</t>
  </si>
  <si>
    <t>MOŽNÝ Martin; **TRNKA Miroslav; **VLACH Vojtěch; **ŽALUD Zdeněk; **ČEJKA Tomáš; **HÁJKOVÁ Lenka; POTOPOVÁ Vera; **SEMENOV Mikhail; **SEMERÁDOVÁ Daniela a **BÜNTGEN Ulf. Climate-induced decline in the quality and quantity of European hops calls for immediate adaptation measures. Online. Nature Communications. Praha:Neuveden, roč. 14 (2023), s. 0-0. 2041-1723 Dostupné z: 10.1038/s41467-023-41474-5</t>
  </si>
  <si>
    <t>ASRADE Dinkayehu; KULHÁNEK Martin; BALÍK Jiří; ČERNÝ Jindřich a SEDLÁŘ Ondřej. Side effect of organic fertilizing on the phosphorus transformation and balance over 27 years of maize monoculture. Online. Field Crops Research. Amsterdam:Elsevier, roč. 295 (2023), s. 1-12. 0378-4290 Dostupné z: 10.1016/j.fcr.2023.108902</t>
  </si>
  <si>
    <t>**GUO Junhong; **LI Shuxin; BRESTIČ Marián; **LI Na; **ZHANG Peng; **LIU Lei a **LI Xiangnan. Modulations in protein phosphorylation explain the physiological responses of barley (Hordeum vulgare) to nanoplastics and ZnO nanoparticles. Online. Journal of Hazardous Materials. Amsterdam:Elsevier Science, roč. 443 (2023), s. 1-15. 0304-3894 Dostupné z: 10.1016/j.jhazmat.2022.130196</t>
  </si>
  <si>
    <t>MACHOVÁ Karolína; **MARINA Héctor; **ARRANZ Juan Jose; **PELAYO Rocío; **RYCHTÁŘOVÁ Jana; **MILERSKI Michal; VOSTRÝ Luboš a **SUÁREZ-VEGA Aroa. Genetic diversity of two native sheep breeds by genome-wide analysis of single nucleotide polymorphisms. Online. Animal. New York:Cambridge Univ.Press, roč. 17 (2023), s. 1-12. 1751-7311 Dostupné z: 10.1016/j.animal.2022.100690</t>
  </si>
  <si>
    <t>**LUKIC Boris; **CURIK Ino; **DRZAIC Ivana; **GALIĆ Vlatko; **SHIHABI Mario; VOSTRÝ Luboš a **CUBRIC-CURIK Vlatka. Genomic signatures of selection, local adaptation and production type characterisation of East Adriatic sheep breeds. Online. Journal of Animal Science and Biotechnology . Londýn:Biomed Central Ltd, roč. 14 (2023), s. 0-0. 2049-1891 Dostupné z: 10.1186/s40104-023-00936-y</t>
  </si>
  <si>
    <t>**NEUMAN Vit; **PRUHOVA Stepanka; **KULICH Michal; **KOLOUSKOVA Stanislava; **VOSAHLO Jan; **ROMANOVA Martina; **PETRUZELKOVA Lenka; MASCELLANI Anna; **HENKE Svatopluk; **SUMNIK Zdenek; **CINEK Ondřej a HAVLÍK Jaroslav. Changes in the gut bacteriome upon gluten-free diet intervention do not mediate beta cell preservation. Online. DIABETOLOGIA. Praha:Neuveden, roč. 66 (2023), s. 241-246. 0012-186X Dostupné z: 10.1007/s00125-022-05805-3</t>
  </si>
  <si>
    <t>SABOLOVÁ Monika; KULMA Martin; PETŘÍČKOVÁ Dora; **KLETEČKOVÁ Kateřina a KOUŘIMSKÁ Lenka. Changes in purine and uric acid content in edible insects during culinary processing. Online. Food Chemistry. Oxford:Elsevier Science, roč. 403 (2023), s. 1-8. 1873-7072 Dostupné z: 10.1016/j.foodchem.2022.134349</t>
  </si>
  <si>
    <t>**HUERTAS-DIAZ Lucia; **KYHNAU Rikke; INGRIBELLI Eugenio; **BUNEŠOVÁ Věra; **LI Qing; **SASAKI Mari; **LAUENER Roger P.; **RODUIT Caroline; **FREI Remo; **SUNDEKILDE Ulrik a **SCHWAB Clarissa. Breastfeeding and the major fermentation metabolite lactate determine occurrence of Peptostreptococcaceae in infant feces. Online. Gut Microbes. Praha:Neuveden, roč. 15 (2023), s. 1-21. 1949-0984 Dostupné z: 10.1080/19490976.2023.2241209</t>
  </si>
  <si>
    <t>POULADI Nastaran; GHOLIZADEH Asa; KHOSRAVI Vahid a BORŮVKA Luboš. Digital mapping of soil organic carbon using remote sensing data: A systematic review. Online. Catena. Cremlingen:Catena Verlag, roč. 232 (2023), s. 0-0. 0341-8162 Dostupné z: 10.1016/j.catena.2023.107409</t>
  </si>
  <si>
    <t>TEUTSCHEROVA Nikola; **VAZQUEZ Eduardo; DRÁBEK Ondřej; HUTLA Petr; KOLAŘÍKOVÁ Michel a BANOUT Jan. Disentangling the effects of rice husk ash on increased plant growth and nitrogen recovery. Online. Geoderma. Amsterdam:Elsevier, roč. 437 (2023), s. 0-0. 0016-7061 Dostupné z: 10.1016/j.geoderma.2023.116577</t>
  </si>
  <si>
    <t>MENACHERRY Sunil Paul Mathew; KODEŠOVÁ Radka; **FEDOROVA Ganna; **SADCHENKO Alina; KOČÁREK Martin; KLEMENT Aleš; FÉR Miroslav; NIKODEM Antonín; **CHROŇÁKOVÁ Alica a **GRABIC Roman. Dissipation of twelve organic micropollutants in three different soils: Effect of soil characteristics and micrboial composition . Online. Journal of Hazardous Materials. Amsterdam:Elsevier Science, roč. 459 (2023), s. 1-10. 0304-3894 Dostupné z: 10.1016/j.jhazmat.2023.132143</t>
  </si>
  <si>
    <t>**DOR Eyal Ben; **GRANOT Amihai; **WALLACH Rony; **FRANCOS Nicolas; **HELLER PEARLSTEIN Daniela; **EFRATI Bar; GHOLIZADEH Asa; **SCHMID Thomas a BORŮVKA Luboš. Exploitation of the SoilPRO® (SP) apparatus to measure soil surface reflectance in the field: Five case studies. Online. Geoderma. Amsterdam:Elsevier, roč. 438 (2023), s. 0-0. 0016-7061 Dostupné z: 10.1016/j.geoderma.2023.116636</t>
  </si>
  <si>
    <t>ZÁDOROVÁ Tereza; PENÍŽEK Vít; **KOUBOVÁ Magdalena; **LISÁ Lenka; PAVLŮ Lenka; TEJNECKÝ Václav; ŽÍŽALA Daniel; DRÁBEK Ondřej; NĚMEČEK Karel; VANĚK Aleš a KODEŠOVÁ Radka. Formation of Colluvisols in different soil regions and slope positions (Czechia): Post-sedimentary pedogenesis in colluvial material. Online. Catena. Cremlingen:Catena Verlag, roč. 229 (2023), s. 0-0. 0341-8162 Dostupné z: 10.1016/j.catena.2023.107233</t>
  </si>
  <si>
    <t>ZÁDOROVÁ Tereza; PENÍŽEK Vít; **LISA Lenka; **KOUBOVÁ Magdalena; ŽÍŽALA Daniel; TEJNECKÝ Václav; DRÁBEK Ondřej; KODEŠOVÁ Radka; FÉR Miroslav; KLEMENT Aleš; NIKODEM Antonín; REYES ROJAS Jessica; VOKURKOVÁ Petra; PAVLŮ Lenka; VANĚK Aleš a **MOSKA Piotr. Formation of Colluvisols in different soil regions and slope positions (Czechia): Stratification and upbuilding of colluvial profiles. Online. Catena. Cremlingen:Catena Verlag, roč. 221 (2023), s. 0-0. 0341-8162 Dostupné z: 10.1016/j.catena.2022.106755</t>
  </si>
  <si>
    <t>PAVLŮ Lenka; ZÁDOROVÁ Tereza; **PAVLŮ Jiří; TEJNECKÝ Václav; DRÁBEK Ondřej; REYES ROJAS Jessica; THAI Saven a PENÍŽEK Vít. Prediction of the distribution of soil properties in deep Colluvisols in different pedogeographic regions (Czech Republic) using diffuse reflectance infrared spectroscopy. Online. Soil &amp;amp; Tillage Research. Amsterdam:Elsevier Science, roč. 234 (2023), s. 0-0. 0167-1987 Dostupné z: 10.1016/j.still.2023.105844</t>
  </si>
  <si>
    <t>GHOLIZADEH Asa; **SABERIOON Mohammadmehdi; POULADI Nastaran a **BEN-DOR Eyal. Quantification and depth distribution analysis of carbon to nitrogen ratio in forest soils using reflectance spectroscopy. Online. International Soil and Water Conservation Research . Beijing:KEAI PUBLISHING LTD , roč. 11 (2023), s. 112-124. 2095-6339  Dostupné z: 10.1016/j.iswcr.2022.06.004</t>
  </si>
  <si>
    <t>**BEZERRA-SANTOS Marcos Antonio; **DANTAS-TORRES Filipe; **MANDOZA-ROLDAN Jairo Alfonso; **THOMPSON RC Andrew; MODRÝ David a **OTRANTO Domenico. Invasive mammalian wildlife and the risk of zoonotic parasites . Online. TRENDS IN PARASITOLOGY. Praha:Neuveden, roč. 39 (2023), s. 786-798. 1471-4922 Dostupné z: 10.1016/j.pt.2023.06.004</t>
  </si>
  <si>
    <t>HACKEROVÁ Lenka; **ZIGO Michal; KLUSÁČKOVÁ Barbora; ZELENKOVÁ Natálie; HAVLÍKOVÁ Kateřina; KREJČÍŘOVÁ Romana; SEDMÍKOVÁ Markéta; **SUTOVSKY Peter; **KOMRSKOVA Kateřina; POSTLEROVÁ Pavla a **SIMONIK Ondrej. Modulatory effect of MG-132 proteasomal inhibition on boar sperm motility during in vitro capacitation. Online. Frontiers in Veterinary Sciences. Lausanne:Frontiers Research Foundation, roč. neuvedeno (2023), s. 1116891-0. 2297-1769 Dostupné z: 10.3389/fvets.2023.1116891</t>
  </si>
  <si>
    <t>**GRILLINI Marika; **BERALDO Paola; **DI REGALBONO Antonio Frangipane; **DOTTO Giorgia; **TESSARIN Cinzia; **FRANZO Giovanni; **MARCHIORI Erica; MODRÝ David a **SIMONATO Giulia. Molecular survey of Cytauxzoon spp. and Hepatozoon spp. in felids using a novel real-time PCR approach . Online. Frontiers in Veterinary Sciences. Lausanne:Frontiers Research Foundation, roč. 12 (2023), s. 1113681-1113681. 2297-1769 Dostupné z: 10.3389/fvets.2023.1113681</t>
  </si>
  <si>
    <t>**ZAJAC Tadeusz; **SOUSA Ronaldo; **HALABOWSKI Dariusz; **AKSENOVA Olga V.; **BESPALAYA Yulia V.; **CARVALHO Francisco; **CASTRO Paulo; DOUDA Karel; **DA SILVA Janine P.; **FERREIRA-RODRIGUEZ Noe; **GEIST Juergen; **GUMPINGER Clemens; **LABECKA Anna M.; **LAJTNER Jasna; **LEWIN Iga; **LOPES-LIMA Manuel; **MEIRA Alexandra; **NAKAMURA Keiko; **NOGUEIRA Joana G.; **ONDINA Paz; **OZGO Malgorzata; **REIS Joaquim; **RICCARDI Nicoletta; **SHUMKA Spase; **SON Mikhail O.; **TEIXEIRA Amilcar; **THIELEN Frankie; **URBANSKA Maria; **VARANDAS Simone; **WENSTROM Niklas; **ZAJAC Katarzyna; **ZIERITZ Alexandra a **ALDRIDGE David. A roadmap for the conservation of freshwater mussels in Europe. Online. CONSERVATION BIOLOGY. Praha:Neuveden, roč. 37 (2023), s. 0-0. 0888-8892 Dostupné z: 10.1111/cobi.13994</t>
  </si>
  <si>
    <t>MAGDÁLEK Jan; **ŠKORPÍKOVÁ Lucie; **MCFARLAND Christopher a VADLEJCH Jaroslav. An alien parasite in a changing world – Ashworthius sidemi has lost its traditional seasonal dynamics. Online. Frontiers in Veterinary Sciences. Lausanne:Frontiers Research Foundation, roč. 10 (2023), s. 0-0. 2297-1769 Dostupné z: 10.3389/fvets.2023.1279073</t>
  </si>
  <si>
    <t>**ALDRIDGE David; **OLLARD Isobel S.; **BESPALAYA Yulia V.; **BOLOTOV Ivan N.; DOUDA Karel; **GEIST Juergen; **HAAG Wendell R.; **KLUNZINGER Michael W.; **LOPES-LIMA Manuel; **MLAMBO Musa; **RICCARDI Nicoletta; **SOUSA Ronaldo; **STRAYER David L.; **TORRES Santiago H.; **VAUGHN Caryn C.; **ZAJAC Tadeusz a **ZIERITZ Alexandra. Freshwater mussel conservation: A global horizon scan of emerging threats and opportunities. Online. GLOBAL CHANGE BIOLOGY. Praha:Neuveden, roč. 29 (2023), s. 0-0. 1354-1013 Dostupné z: 10.1111/gcb.16510</t>
  </si>
  <si>
    <t>MÁCA Ondřej a **GONZÁLEZ-SOLÍS David. Sarcocystis moreliae sp. nov. in the imported green tree python Morelia cf. viridis (Reptilia, Pythonidae). Online. Frontiers in Veterinary Sciences. Lausanne:Frontiers Research Foundation, roč. 10 (2023), s. 1-8. 2297-1769 Dostupné z: 10.3389/fvets.2023.1211522</t>
  </si>
  <si>
    <t>**SHARMA Rohit; **SABREEN Wahbeh; **SUNDARAKANI Balan; MANIKAS Ionnis a **PACHAYAPPAN Murugaiyan. Enhancing domestic food supply in the UAE: A framework for technology-driven urban farming systems. Online. JOURNAL OF CLEANER PRODUCTION. Praha:Neuveden, roč. 434 (2023), s. 0-0. 0959-6526 Dostupné z: 10.1016/j.jclepro.2023.139823</t>
  </si>
  <si>
    <t>HAMOUZOVÁ Kateřina; SEN Madhab Kumar; BHARATI Rohit; KOŠNAROVÁ Pavlína; CHAWDHERY Rafique Ahasan; ROY Amit a SOUKUP Josef. Calcium signalling in weeds under herbicide stress: An outlook. Online. Frontiers in Plant Science. Lausanne:Frontiers Research Foundation, roč. 14 (2023), s. 0-0. 1664-462X Dostupné z: 10.3389/fpls.2023.1135845</t>
  </si>
  <si>
    <t>SEN Madhab Kumar; BHATTACHARYA Soham; BHARATI Rohit; HAMOUZOVÁ Kateřina a SOUKUP Josef. Comprehensive insights into herbicide resistance mechanisms in weeds: a synergistic integration of transcriptomic and metabolomic analyses. Online. Frontiers in Plant Science. Lausanne:Frontiers Research Foundation, roč. 14 (2023), s. 0-0. 1664-462X Dostupné z: 10.3389/fpls.2023.1280118</t>
  </si>
  <si>
    <t>POTOPOVÁ Vera; TRIFAN Tudor; **TRNKA Miroslav; **DE MICHELE Carlo; **SEMERÁDOVÁ Daniela; **FISCHER Milan; **MEITNER Jan; MUSIOLKOVÁ Marie; MUNTEAN Nina a **CLOTHIER Brent. Copulas modelling of maize yield losses – drought compound events using the multiple remote sensing indices over the Danube River Basin. Online. AGRICULTURAL WATER MANAGEMENT. Praha:Neuveden, roč. 280 (2023), s. 0-0. 1873-2283 Dostupné z: 10.1016/j.agwat.2023.108217</t>
  </si>
  <si>
    <t>BHARATI Rohit; SEN Madhab Kumar; SEVEROVÁ Lucie; SVOBODA Roman a FERNÁNDEZ CUSIMAMANI Eloy. Polyploidization and genomic selection integration for grapevine breeding: a perspective. Online. Frontiers in Plant Science. Lausanne:Frontiers Research Foundation, roč. 14 (2023), s. 0-0. 1664-462X Dostupné z: 10.3389/fpls.2023.1248978</t>
  </si>
  <si>
    <t>ASARE  OPARE Michael a SZÁKOVÁ Jiřina. Are anthropogenic soils from dumpsites suitable for arable fields? Evaluation of soil fertility and transfer of potentially toxic elements to plants. Online. Plant and Soil. New York:Kluwer Academic Publishers, roč. 486 (2023), s. 307-322. 0032-079X Dostupné z: 10.1007/s11104-023-05870-6</t>
  </si>
  <si>
    <t>**BERHANU Yericho; **NIGUSSIE Ababe; **JIFAR Abdo Aba; **AHMED Milkiyas; **BIRESAW Armaye; **MAMUYE Melkamu; **FITE Amsalu a GARI Bayu. Nitrous oxide and methane emissions from coffee agroforestry systems with different intensities of canopy closure. Online. Science of the Total Environment. Amsterdam:Elsevier Science, roč. 876 (2023), s. 1-8. 0048-9697 Dostupné z: 10.1016/j.scitotenv.2023.162821</t>
  </si>
  <si>
    <t>GARI Bayu; HANČ Aleš; ŠVEHLA Pavel; MÍCHAL Pavel; **POSPÍŠIL Vojtěch; **GRASSEROVÁ Alena; **CAJTHAML Tomáš; CHANE Abraham a **NIGUSSIE Ababe. Influence of earthworms on the behaviour of organic micropollutants in sewage sludge. Online. JOURNAL OF CLEANER PRODUCTION. Praha:Neuveden, roč. 416 (2023), s. 1-12. 0959-6526 Dostupné z: 10.1016/j.jclepro.2023.137869</t>
  </si>
  <si>
    <t>KAVR, KCHHZ, KKBP, KZR</t>
  </si>
  <si>
    <t>**GVOŽDÍKOVÁ JAVŮRKOVÁ Veronika; DOLEŽAL Petr; FRAŇKOVÁ Adéla; **HORÁK Monika; CHODOVÁ Darina; LANGROVÁ Iva a TŮMOVÁ Eva. Effects of genotype, sex and feed restriction on the biochemical composition of chicken preen gland secretions and their implications for commercial poultry production. Online. Journal of Animal Science. Champaign:Amer.Society of Animal Science, roč. 101 (2023), s. 1-12. 0021-8812 Dostupné z: 10.1093/jas/skac411</t>
  </si>
  <si>
    <t>KAVR, KZ</t>
  </si>
  <si>
    <t>CHANE Abraham; KOŠNÁŘ Zdeněk; HŘEBEČKOVÁ Tereza; WIESNEROVÁ Lucie; JOZÍFEK Miroslav; DOLEŽAL Petr; PRAUS Lukáš a TLUSTOŠ Pavel. Bioremediation of the synthetic musk compounds Galaxolide and Tonalide by white rot fungal strain-assisted phytoremediation in biosolid-amended soil. Online. Chemosphere. Oxford:Pergamon-Elsevier Science Ltd, roč. 328 (2023), s. 1-9. 0045-6535 Dostupné z: 10.1016/j.chemosphere.2023.138605</t>
  </si>
  <si>
    <t>KOŠNÁŘ Zdeněk; MERCL Filip; PIERDONA Lorenzo; CHANE Abraham; MÍCHAL Pavel a TLUSTOŠ Pavel. Concentration of the main persistent organic pollutants in sewage sludge in relation to wastewater treatment plant parameters and sludge stabilisation. Online. Environmental Pollution. Oxford:Elsevier Science, roč. 333 (2023), s. 1-8. 0269-7491 Dostupné z: 10.1016/j.envpol.2023.122060</t>
  </si>
  <si>
    <t>KAVR, KKBP, KZR</t>
  </si>
  <si>
    <t>KUMKAR Pradeep; VERMA Chandani; HÝSEK Štěpán; PISE Manoj D.; **ZOLTOWSKA Sonia; **GOSAVI Sachin M.; MERCL Filip; BOŽIK Matěj; PRAUS Lukáš; HANKOVÁ Kateřina; RINN Radek; KLOUČEK Pavel; PETRTÝL Miloslav a KALOUS Lukáš. Contaminants and their ecological risk assessment in beach sediments and water along the Maharashtra coast of India: A comprehensive approach using microplastics, heavy metal(loid)s, pharmaceuticals, personal care products and plasticisers. Online. Science of the Total Environment. Amsterdam:Elsevier Science, roč. 892 (2023), s. 1-19. 0048-9697 Dostupné z: 10.1016/j.scitotenv.2023.164712</t>
  </si>
  <si>
    <t>MALÍK Matěj; PRAUS Lukáš a TLUSTOŠ Pavel. Comparison of recirculation and drain-to-waste hydroponic systems in relation to medical cannabis (Cannabis sativa L.) plants. Online. INDUSTRIAL CROPS AND PRODUCTS. Praha:Neuveden, roč. 202 (2023), s. 1-13. 0926-6690 Dostupné z: 10.1016/j.indcrop.2023.117059</t>
  </si>
  <si>
    <t>KAVR, KKBP, KBFR</t>
  </si>
  <si>
    <t>MASCELLANI Anna; MERCL Filip; KURHAN Sebnem; PIERDONA Lorenzo; KUDRNA Jiří; ZEMANOVÁ Veronika; HNILIČKA František; KLOUČEK Pavel; TLUSTOŠ Pavel a HAVLÍK Jaroslav. Biochemical and physiological changes in Zea mays L. after exposure to the environmental pharmaceutical pollutant carbamazepine. Online. Chemosphere. Oxford:Pergamon-Elsevier Science Ltd, roč. 329 (2023), s. 1-10. 0045-6535 Dostupné z: 10.1016/j.chemosphere.2023.138689</t>
  </si>
  <si>
    <t>KAVR, KBFR, KPOP</t>
  </si>
  <si>
    <t>NOVÁK Milan; ZEMANOVÁ Veronika; LHOTSKÁ Marie; PAVLÍK Milan; KLEMENT Aleš; HNILIČKA František a PAVLÍKOVÁ Daniela. Response of carrot (Daucus carota L.) to multi-contaminated soil from historic mining and smelting activities. Online. International Journal of Molecular Sciences. Basel:Molecular Diversity Preservation Int, roč. 24 (2023), s. 1-20. 1422-0067 Dostupné z: 10.3390/ijms242417345</t>
  </si>
  <si>
    <t>KBFR, KKBP</t>
  </si>
  <si>
    <t>BHARATI Rohit; FERNÁNDEZ CUSIMAMANI Eloy; GUPTA Aayushi; NOVÝ Pavel; OKAO Moses; SEVEROVÁ Lucie; SVOBODA Roman a ŠRÉDL Karel. Oryzalin induces polyploids with superior morphology and increased levels of essential oil production in Mentha spicata L. Online. INDUSTRIAL CROPS AND PRODUCTS. Praha: Neuveden, roč. 198 (2023), s. 0-0. 0926-6690 Dostupné z: 10.1016/j.indcrop.2023.116683</t>
  </si>
  <si>
    <t>**MOULICK Debojyoti; **BHUTIA Karma Landup; **SARKAR Sukamal; **ROY Anirban; **MISHRA Udit Nandan; **PRAMANICK Biswajit; **MAITRA Sagar; **SHANKAR Tanmoy; **HAZRA Swati; SKALICKÝ Milan; BRESTIČ Marián; **BAREK Viliam a **HOSSAIN Akbar. The intertwining of Zn-finger motifs and abiotic stress tolerance in plants: Current status and future prospects. Online. Frontiers in Plant Science. Lausanne:Frontiers Research Foundation, roč. 13 (2023), s. 1-23. 1664-462X Dostupné z: 10.3389/fpls.2022.1083960</t>
  </si>
  <si>
    <t>**MITRA Biplab; **SINGHA Prantick; **CHOWDHURY Arnab Roy; **SINHA Abhas Kumar; SKALICKÝ Milan; BRESTIČ Marián; **ALAMRI Saud a **HOSSAIN Akbar. Normalized difference vegetation index sensor-based nitrogen management in bread wheat (&amp;lt;i&amp;gt;Triticum aestivum&amp;lt;/i&amp;gt; L.): Nutrient uptake, use efficiency, and partial nutrient balance. Online. Frontiers in Plant Science. Lausanne:Frontiers Research Foundation, roč. 14 (2023), s. 1-13. 1664-462X Dostupné z: 10.3389/fpls.2023.1153500</t>
  </si>
  <si>
    <t>**MAHAWAR Lovely; **RAMASAMY Kesava Priyan; **SUHEL Mohammad; **PRASAD Sheo Mohan; **ZIVCAK Marek; BRESTIČ Marián; **RASTOGI Anshu a SKALICKÝ Milan. Silicon nanoparticles: Comprehensive review on biogenic synthesis and applications in agriculture. Online. Environmental Research. San Diego:Academic Press -US, roč. 232 (2023), s. 1-14. 0013-9351 Dostupné z: 10.1016/j.envres.2023.116292</t>
  </si>
  <si>
    <t>**KUMAR Navnit; **RANA Lalita; **SINGH A. K.; **PRAMANICK Biswajit; **GABER Ahmed; **ALSUHAIBANI Amnah Mohammed; SKALICKÝ Milan a **HOSSAIN Akbar. Precise macronutrient application can improve cane yield and nutrient uptake in widely spaced plant-ratoon cycles in the Indo-Gangetic plains of India. Online. Frontiers in Sustainable Food Systems. Lausanne:Frontiers Media S.A., roč. 7 (2023), s. 1-10. 2571-581X Dostupné z: 10.3389/fsufs.2023.1223881</t>
  </si>
  <si>
    <t>**MITRA Biplab; **SINGHA Prantick; **CHOWDHURY Arnab Roy; **SINHA Abhas Kumar; SKALICKÝ Milan; **LAING Alison M.; **ALAMRI Saud a **HOSSAIN Akbar. Optical sensor-based nitrogen management: an environmentally friendly and cost-effective approach for sustainable wheat (Triticum aestivum L.) production on Eastern plains of India. Online. Frontiers in Sustainable Food Systems. Lausanne:Frontiers Media S.A., roč. 7 (2023), s. 1-11. 2571-581X Dostupné z: 10.3389/fsufs.2023.1153575</t>
  </si>
  <si>
    <t>**MUKHERJEE Bishal; **NASKAR Manish Kumar; **NATH Rajib; **ATTA Kousik; **KUMARI Venugopalan Visha; **BANERJEE Purabi; **ALAMRI Saud; **PATRA Kiranmoy; **LAING Alison M.; SKALICKÝ Milan a **HOSSAIN Akbar. Growth, nodulation, yield, nitrogen uptake, and economics of lentil as influenced by sowing time, tillage, and management practices. Online. Frontiers in Sustainable Food Systems. Lausanne:Frontiers Media S.A., roč. 7 (2023), s. 1-13. 2571-581X Dostupné z: 10.3389/fsufs.2023.1151111</t>
  </si>
  <si>
    <t>**DHALIWAL Salwinder Singh; **SHARMA Vivek; **SHUKLA Arvind Kumar; **BEHERA Sanjib Kumar; **VERMA Vibha; **KAUR Manmeet; **SINGH Prabhjot; **ALAMRI Saud; SKALICKÝ Milan a **HOSSAIN Akbar. Biofortification of wheat (Triticum aestivum L.) genotypes with zinc and manganese lead to improve the grain yield and quality in sandy loam soil. Online. Frontiers in Sustainable Food Systems. Lausanne:Frontiers Media S.A., roč. 7 (2023), s. 1-13. 2571-581X Dostupné z: 10.3389/fsufs.2023.1164011</t>
  </si>
  <si>
    <t>**REZVI Hridoy Ul Awall; **TAHJIB-UL-ARIF Md.; **AZIM Md. Abdul; **TUMPA Toufica Ahmed; **TIPU Mohammad Monirul Hasan; **NAJNINE Farhana; **DAWOOD Mona F. A.; SKALICKÝ Milan a BRESTIČ Marián. Rice and food security: Climate change implications and the future prospects for nutritional security. Online. Food and Energy Security. Hoboken:Wiley, roč. 12 (2023), s. 1-17. 2048-3694 Dostupné z: 10.1002/fes3.430</t>
  </si>
  <si>
    <t>HRADEC Michal; ILLMANN Gudrun; PŘIKRYLOVÁ Martina; BOLECHOVÁ Petra a VOSTRÁ VYDROVÁ Hana. Difference in the songs of paired and unpaired southern yellow-cheeked gibbon males (&amp;lt;i&amp;gt;Nomascus gabriellae&amp;lt;/i&amp;gt;): social status or age?. Online. Frontiers in Ecology and Evolution. Lausanne:Frontiers Research Foundation, roč. 11 (2023), s. 0-0. 2296-701X Dostupné z: 10.3389/fevo.2023.956922</t>
  </si>
  <si>
    <t>KEZCH, KCHHZ, KKBP, KVD</t>
  </si>
  <si>
    <t>SANTARIOVÁ Milena; ZADINOVÁ Kateřina; VOSTRÁ VYDROVÁ Hana; FRÜHAUF KOLÁŘOVÁ Martina; KURHAN Sebnem a CHALOUPKOVÁ Helena. Effect of Environmental Concentration of Carbamazepine on the Behaviour and Gene Expression of Laboratory Rats. Online. Animals. Basel:MDPI AG, roč. 13 (2023), s. 1-17. 2076-2615 Dostupné z: 10.3390/ani13132097</t>
  </si>
  <si>
    <t>KEZCH, KCHHZ, KVD</t>
  </si>
  <si>
    <t>KRUNT Ondřej; ZITA Lukáš; KRAUS Adam; MORAVCSÍKOVÁ Ágnes; **FRUHAUF KOLÁŘOVÁ Martina a BARTOŠ Luděk. Effects of Genotype and Housing System on Rabbit Does&amp;#39; Aggressive Behaviors and Injuries in Smallholding Conditions. Online. Animals. Basel:MDPI AG, roč. 13 (2023), s. 1-13. 2076-2615 Dostupné z: 10.3390/ani13081357</t>
  </si>
  <si>
    <t>MAKOVSKÁ Marie; KILLER Jiří; MODRÁČKOVÁ Nikol; INGRIBELLI Eugenio; AMIN Ahmad; VLKOVÁ Eva; BOLECHOVÁ Petra a NEUŽIL BUNEŠOVÁ Věra. Species and Strain Variability among Sarcina Isolates from Diverse Mammalian Hosts. Online. Animals. Basel:MDPI AG, roč. 13 (2023), s. 1-11. 2076-2615 Dostupné z: 10.3390/ani13091529</t>
  </si>
  <si>
    <t>CALTA Jan; ZADINOVÁ Kateřina; ČÍTEK Jaroslav; KLUZÁKOVÁ Eva; OKROUHLÁ Monika; STUPKA Roman; TICHÝ Ladislav; MACHOVÁ Karolína; STRATIL Antonín a VOSTRÝ Luboš. Possible effects of the MC4R Asp298Asn polymorphism on pig production traits under ad libitum versus restricted feeding. Online. Journal of Animal Breeding and Genetics. Berlín:Blackwell Wissenschafts-Verlag, roč. 140 (2023), s. 207-215. 0931-2668 Dostupné z: 10.1111/jbg.12751</t>
  </si>
  <si>
    <t>MÁLKOVÁ Anežka; SAVVULIDI Filipp; PTÁČEK Martin; MACHOVÁ Karolína; JANOŠÍKOVÁ Martina; **NAGY Szabolcs a STÁDNÍK Luděk. Glycerol-Free Equilibration with the Addition of Glycerol Shortly before the Freezing Procedure: A Perspective Strategy for Cryopreservation of Wallachian Ram Sperm. Online. Animals. Basel:MDPI AG, roč. 13 (2023), s. 1-11. 2076-2615 Dostupné z: 10.3390/ani13071200</t>
  </si>
  <si>
    <t>VOLEK Zdeněk; ZITA Lukáš; **ADÁMKOVÁ Anna; **ADÁMEK Martin; **MLČEK Jiří a PLACHÝ Vladimír. Dietary Inclusion of Crickets (Acheta domesticus) and Yellow Mealworm Meal (Tenebrio molitor) in Comparison with Soybean Meal: Effect on the Growth, Total Tract Apparent Digestibility, and Nitrogen Balance of Fattening Rabbits. Online. Animals. Basel:MDPI AG, roč. 13 (2023), s. 1-10. 2076-2615 Dostupné z: 10.3390/ani13101637</t>
  </si>
  <si>
    <t>GAŠPARÍK Matúš; **SZENCZIOVÁ Iveta; DUCHÁČEK Jaromír; **TÓTHOVÁ TAROVÁ Eva; STÁDNÍK Luděk; **NAGY Melinda; KEJDOVÁ RYSOVÁ Lucie; VRHEL Marek a LEGAROVÁ Veronika. Complex Relationships between Milking-Induced Changes in Teat Structures and Their Pre-Milking Dimensions in Holstein Cows. Online. Animals. Basel:MDPI AG, roč. 13 (2023), s. 1-12. 2076-2615 Dostupné z: 10.3390/ani13061085</t>
  </si>
  <si>
    <t>JANOŠÍKOVÁ Martina; PETRIČÁKOVÁ Kristýna; PTÁČEK Martin; SAVVULIDI Filipp; **RYCHTÁŘOVÁ, PH.D. Ing. Jana a **FULKA Josef. NEW APPROACHES FOR LONG-TERM CONSERVATION OF ROOSTER SPERMATOZOA. Online. Poultry Science. Savoy:Poultry Sci.Assoc., roč. 102 (2023), s. 1-17. 0032-5791 Dostupné z: 10.1016/j.psj.2022.102386</t>
  </si>
  <si>
    <t>KCHHZ, KKBP, KVD</t>
  </si>
  <si>
    <t>ZITA Lukáš; KURHAN Sebnem; KRUNT Ondřej; CHMELÍKOVÁ Eva; KRAUS Adam; ČÍTEK Jaroslav; KLOUČEK Pavel a STUPKA Roman. The Effect of Carbamazepine on Performance, Carcass Value, Hematological and Biochemical Blood Parameters, and Detection of Carbamazepine and Its Metabolites in Tissues, Internal Organs, and Body Fluids in Growing Rabbits. Online. Animals. Basel:MDPI AG, roč. 13 (2023), s. 1-15. 2076-2615 Dostupné z: 10.3390/ani13122041</t>
  </si>
  <si>
    <t>KEJDOVÁ RYSOVÁ Lucie; DUCHÁČEK Jaromír; LEGAROVÁ Veronika; GAŠPARÍK Matúš; ŠEBOVÁ Anna; HERMANOVÁ Soňa; CODL Radim; PYTLÍK Jan; STÁDNÍK Luděk a **NEJESCHLEBOVÁ Hana. Dynamics of Milk Parameters of Quarter Samples before and after the Dry Period on Czech Farms. Online. Animals. Basel:MDPI AG, roč. 13 (2023), s. 1-14. 2076-2615 Dostupné z: 10.3390/ani13040712</t>
  </si>
  <si>
    <t>BAHELKA Ivan; STUPKA Roman; ČÍTEK Jaroslav; ŠPRYSL Michal; **BUČKO Ondřej a **FLAK Pavol. Eating Quality of Pork from Entire Male Pigs after Dietary Supplementation with Hydrolysable Tannins. Online. Animals. Basel:MDPI AG, roč. 13 (2023), s. 1-11. 2076-2615 Dostupné z: 10.3390/ani13050893</t>
  </si>
  <si>
    <t>**KRAWCZYK Józefa; **LEWKO Lidia; **SOKOLOWICZ Zofia; **KOSENIUK Anna a KRAUS Adam. Effect of Hen Genotype and Laying Time on Egg Quality and Albumen Lysozyme Content and Activity. Online. Animals. Basel:MDPI AG, roč. 13 (2023), s. 1-10. 2076-2615 Dostupné z: 10.3390/ani13101611</t>
  </si>
  <si>
    <t>TAUCHEN Jan; FRAŇKOVÁ Adéla; MAŇOUROVÁ Anna; VALTEROVÁ Irena; LOJKA Bohdan a LEUNER Olga. Garcinia kola: a critical review on chemistry and pharmacology of an important West African medicinal plant. Online. Phytochemistry Reviews. Praha:Neuveden, roč. 1 (2023), s. 1-47. 1568-7767 Dostupné z: 10.1007/s11101-023-09869-w</t>
  </si>
  <si>
    <t>KKBP, KVD</t>
  </si>
  <si>
    <t>PINTUS Eliana; **CHINN Abigail F; KADLEC Martin; **GARCÍA-VÁZQUEZ Francisco Alberto; NOVÝ Pavel; **MATSON John B. a ROS-SANTAELLA Jose Luis. N-thiocarboxyanhydrides, amino acid-derived enzyme-activated H2S donors, enhance sperm mitochondrial activity in presence and absence of oxidative stress. Online. BMC Veterinary Research. Praha:Neuveden, roč. 19 (2023), s. 0-0. 1746-6148 Dostupné z: 10.1186/s12917-023-03593-5</t>
  </si>
  <si>
    <t>NEEDHAM Tersia; BUREŠ Daniel; ČERNÝ Jiří a **HOFFMAN Louwrens C.. Overview of game meat utilisation challenges and opportunities: A European perspective. Online. Meat Science. Oxford:Elsevier Science, roč. 204 (2023), s. 1-12. 0309-1740 Dostupné z: 10.1016/j.meatsci.2023.109284</t>
  </si>
  <si>
    <t>BHARATI Rohit; GUPTA Aayushi; NOVÝ Pavel; SEVEROVÁ Lucie; ŠRÉDL Karel; **ŽIAROVSKÁ Jana a FERNÁNDEZ CUSIMAMANI Eloy. Synthetic polyploid induction influences morphological, physiological, and photosynthetic characteristics in Melissa officinalis L.. Online. Frontiers in Plant Science. Lausanne:Frontiers Research Foundation, roč. 14 (2023), s. 0-0. 1664-462X Dostupné z: 10.3389/fpls.2023.1332428</t>
  </si>
  <si>
    <t>SAMOYLOVA Ekaterina Sergeevna; TEJNECKÝ Václav; **KOPECKÝ Jan; DRÁBEK Ondřej; ŠŤOVÍČEK Adam; VOKURKOVÁ Petra; **RAPOPORT Daria; NĚMEČEK Karel; **BURESOVA-FAITOVA Andrea; CHOTĚBORSKÝ Rostislav; **PATRMANOVA T.; HROMASOVÁ Monika a MAREČKOVÁ Markéta. The structure of microbial communities in redoximorphic microsites of Gleysol. Online. European Journal of Soil Science. Blackwell Science Inc., roč. 74 (2023), s. 1-19. 1365-2389 Dostupné z: 10.1111/ejss.13369</t>
  </si>
  <si>
    <t>**KOPECKÝ Jan; **KAMENÍK Zdeněk; **OMELKA Marek; **NOVOTNÁ Jitka; **STEFANI Tommaso a MAREČKOVÁ Markéta. Phylogenetically related soil actinomycetes distinguish isolation sites by their metabolic activities. Online. FEMS MICROBIOLOGY ECOLOGY. Praha:Neuveden, roč. 99 (2023), s. 1-12. 0168-6496 Dostupné z: 10.1093/femsec/fiad139</t>
  </si>
  <si>
    <t>**STARÁ Jitka a HUBERT Jan. Does Leptinotarsa decemlineata larval survival after pesticide treatment depend on microbiome composition?. Online. PEST MANAGEMENT SCIENCE. Praha:Neuveden, roč. N (2023), s. 4921-4930. 1526-498X Dostupné z: 10.1002/ps.7694</t>
  </si>
  <si>
    <t>HUBERT Jan; **NESVORNÁ Marta; **SOPKO Bruno a **GREEN S. J.. Diet modulation of the microbiome of the pest storage mite Tyrophagus putrescentiae. Online. FEMS MICROBIOLOGY ECOLOGY. Praha:Neuveden, roč. 99 (2023), s. 1-12. 1574-6941 Dostupné z: 10.1093/femsec/fiad011</t>
  </si>
  <si>
    <t>**ŠPLÍCHAL Igor; **DONOVAN S. M.; **KINDLOVÁ Z.; **STRAŇÁK Zbyněk; NEUŽIL BUNEŠOVÁ Věra; **SINKORA Marek; **POLÁKOVÁ Kateřina; **VALÁŠKOVÁ Barbora a **ŠPLÍCHALOVÁ Alla. Release of HMGB1 and Toll-like Receptors 2, 4, and 9 Signaling Are Modulated by Bifidobacterium animalis subsp. lactis BB-12 and Salmonella Typhimurium in a Gnotobiotic Piglet Model of Preterm Infants. Online. International Journal of Molecular Sciences. Basel:Molecular Diversity Preservation Int, roč. 24 (2023), s. 1-17. 1422-0067 Dostupné z: 10.3390/ijms24032329</t>
  </si>
  <si>
    <t>**EBEID Tarek Amin; **ALJABEILI Hamad S.; **AL-HOMIDAN Ibrahim; VOLEK Zdeněk a **BARAKAT Hassan. Ramifications of Heat Stress on Rabbit Production and Role of Nutraceuticals in Alleviating Its Negative Impacts: An Updated Review. Online. Antioxidants. Basel:MDPI AG, roč. 12 (2023), s. 1-29. 2076-3921 Dostupné z: 10.3390/antiox12071407</t>
  </si>
  <si>
    <t>**GUIZZO Melina Garcia; **HATALOVÁ Tereza; **FRANTOVA Helena; ŽŮREK Luděk; **KOPACEK Petr a **PERNER Jan. Ixodes ricinus ticks have a functional association with Midichloria mitochondrii. Online. Frontiers in Cellular and Infection Microbiology. Lausanne:Frontiers Media S.A., roč. 12 (2023), s. 1-10. 2235-2988 Dostupné z: 10.3389/fcimb.2022.1081666</t>
  </si>
  <si>
    <t>KMVD, KKBP</t>
  </si>
  <si>
    <r>
      <t xml:space="preserve">OSEI-OWUSU, H. – KUDERA, T. – STRAKOVÁ, M. – RONDEVALDOVÁ, J. – SKŘIVANOVÁ, E. – NOVÝ, P. – KOKOŠKA, L. In Vitro Selective Combinatory Effect of Ciprofloxacin with Nitroxoline, Sanguinarine, and Zinc Pyrithione against Diarrhea-Causing and Gut Beneficial Bacteria. </t>
    </r>
    <r>
      <rPr>
        <i/>
        <sz val="11"/>
        <rFont val="Calibri"/>
        <family val="2"/>
        <charset val="238"/>
      </rPr>
      <t xml:space="preserve">Microbiology Spectrum, </t>
    </r>
    <r>
      <rPr>
        <sz val="11"/>
        <rFont val="Calibri"/>
        <family val="2"/>
        <charset val="238"/>
      </rPr>
      <t>2022, roč. 10, č. 5, s. 0-0. ISSN: 2165-0497.</t>
    </r>
  </si>
  <si>
    <t>**SPINOZZI Eleonora; **FERRATI Marta; **CAPPELLACCI Loredana; **CASELLI Alice; **PERINELLI Diego Romano; **BONACUCINA Giulia; **MAGGI Filippo; **STRZEMSKI Maciej; **PETRELLI Riccardo; PAVELA Roman; **DESNEUX Nicolas a **BENELLI Giovanni. Carlina acaulis L. (Asteraceae): biology, phytochemistry, and application as a promising source of effective green insecticides and acaricides. Online. INDUSTRIAL CROPS AND PRODUCTS. Praha: Neuveden, roč. 192 (2023), s. 0-0. 0926-6690 Dostupné z: 10.1016/j.indcrop.2022.116076</t>
  </si>
  <si>
    <t>BEN MANSOUR Karima; **KOMÍNEK Petr; **KOMÍNKOVÁ Marcela a **BROŽOVÁ Jana. Characterization of Prunus Necrotic Ringspot Virus and Cherry Virus A Infecting Myrobalan Rootstock. Online. Viruses-Basel. Praha: Neuveden, roč. 15 (2023), s. 0-0. 1999-4915 Dostupné z: 10.3390/v15081723</t>
  </si>
  <si>
    <t>MOHRI Marzieh; **MOGHADAM Ali; **BURKETOVÁ Lenka a RYŠÁNEK Pavel. Genome-wide identification of the opsin protein in Leptosphaeria maculans and comparison with other fungi (pathogens of Brassica napus). Online. Frontiers in Microbiology. Lausanne:Frontiers Research Foundation, roč. 14 (2023), s. 0-0. 1664-302X Dostupné z: 10.3389/fmicb.2023.1193892</t>
  </si>
  <si>
    <t>**ZENG Lingyu; **ZHENG Sizhu; STEJSKAL Václav; **OPIT George; **AULICKÝ Radek a **LI Zhihong. New and rapid visual detection assay for Trogoderma granarium everts based on recombinase polymerase amplification and CRISPR/Cas12a. Online. PEST MANAGEMENT SCIENCE. Praha: Neuveden, roč. 79 (2023), s. 5304-5311. 1526-498X Dostupné z: 10.1002/ps.7739</t>
  </si>
  <si>
    <t>**MAZZARA Eugenia; **SPINOZZI Eleonora; **MAGGI Filippo; **PETRELLI Riccardo; **FIORINI Dennis; **SCORTICHINI Serena; **PERINELLI Diego R.; **BONACUCINA Giulia; **RICCIARDI Renato; PAVELA Roman a **BENELLI Giovanni. Hemp (Cannabis sativa cv. Kompolti) essential oil and its nanoemulsion: Prospects for insecticide development and impact on non-target microcrustaceans. Online. INDUSTRIAL CROPS AND PRODUCTS. Praha: Neuveden, roč. 203 (2023), s. 0-0. 0926-6690 Dostupné z: 10.1016/j.indcrop.2023.117161</t>
  </si>
  <si>
    <t>SLAVÍKOVÁ Lucie; **IBRAHIM Emad; **ALQUICER Glenda; **TOMAŠECHOVÁ Jana; **ŠOLTYS Katarína; **GLASA Miroslav a **KUNDU Jiban Kumar. Weed hosts represent an important reservoir of Turnip yellows virus and a possible source of virus introduction into oilseed rape crop. Online. Viruses-Basel. Praha:Neuveden, roč. 14 (2022), s. 0-0. 1999-4915 Dostupné z: 10.3390/v14112511</t>
  </si>
  <si>
    <t>Dodatek z roku 2022</t>
  </si>
  <si>
    <t>**PLCHOVÁ Helena; **MORAVEC Tomáš; **ČEŘOVSKÁ Noemi; **POBOŘILOVÁ Zuzana; DUŠEK Jakub; **KRATOCHVÍLOVÁ Kateřina; **NAVRÁTIL Oldřich a **KUNDU Jiban Kumar. A GoldenBraid-compatible virus-based vector system for transient expression of heterologous proteins in plants. Online. Viruses-Basel. Praha:Neuveden, roč. 14 (2022), s. 0-0. 1999-4915 Dostupné z: 10.3390/v14051099</t>
  </si>
  <si>
    <t>KODEŠOVÁ Radka; **FEDOROVA Ganna; **KODEŠ Vít; KOČÁREK Martin; RIEZNYK Oleksandra; FÉR Miroslav; **ŠVECOVÁ Helena; KLEMENT Aleš; **BOŘÍK Adam; NIKODEM Antonín a **GRABIC Roman. Assessment of potential mobility of selected micropollutants in agricultural soils of the Czech Republic using their sorption predicted from soil properties. Online. Science of the Total Environment. Amsterdam:Elsevier Science, roč. 865 (2023), s. 1-12. 0048-9697 Dostupné z: 10.1016/j.scitotenv.2022.161174</t>
  </si>
  <si>
    <t>AGYEMAN Prince Chapman; **KEBONYE Ndiye Michael; JOHN Kingsley; **HAGHNAZAR Hamed; VAŠÁT Radim a BORŮVKA Luboš. Compositional mapping, uncertainty assessment, and source apportionment via pollution assessment-based receptor models in urban and peri-urban agricultural soils. Online. JOURNAL OF SOILS AND SEDIMENTS. Praha:Neuveden, roč. 23 (2023), s. 1451-1472. 1439-0108 Dostupné z: 10.1007/s11368-022-03417-3</t>
  </si>
  <si>
    <t>KHOSRAVI Vahid; GHOLIZADEH Asa; AGYEMAN Prince Chapman; **ARDEJANI Faramarz Doulati; **YOUSEFI Saeed a **SABERIOON Mohammadmehdi. Further to quantification of content, can reflectance spectroscopy determine the speciation of cobalt and nickel on a mine waste dump surface?. Online. Science of the Total Environment. Amsterdam:Elsevier Science, roč. 872 (2023), s. 0-0. 0048-9697 Dostupné z: 10.1016/j.scitotenv.2023.161996</t>
  </si>
  <si>
    <t>**KNADEL M.; **CASTALDI Fabio; **BARBETTI R; **BEN DOR Eyal; GHOLIZADEH Asa a **LORENZETTI Romina. Mathematical techniques to remove moisture effects from visible–near-infrared–shortwave-infrared soil spectra—review. Online. APPLIED SPECTROSCOPY REVIEWS. Praha:Neuveden, roč. 58 (2023), s. 629-662. 0570-4928 Dostupné z: 10.1080/05704928.2022.2128365</t>
  </si>
  <si>
    <t>**LULÁKOVÁ Petra; **ŠANTRŮČKOVÁ Hana; **ELSTER Josef; **HANÁČEK Martin; **KOTAS P.; **MEADOR Travis B.; TEJNECKÝ Václav a **BÁRTA Jiří. Mineral substrate quality determines the initial soil microbial development in front of the Nordenskiöldbreen, Svalbard. Online. FEMS MICROBIOLOGY ECOLOGY. Praha:Neuveden, roč. 99 (2023), s. 0-0. 0168-6496 Dostupné z: 10.1093/femsec/fiad104</t>
  </si>
  <si>
    <t>**CORNU Sophie; **KEESSTRA Saskia; **BISPO Antonio; **FANTAPPIE Maria; **VAN EGMOND Fenny; **SMRECZAK Bozena; **WAWER Rafal; **SOBOCKA Jaroslava; **BAKACSI Zsofia; **FARKAS-IVANYI Kinga; **MOLNAR Sandor; **MOLLER Anders Bjorn; **MADENOGLU Sevinc; **FEIZIENE Dalia; **OORTS Katrien; **SCHNEIDER Florian; **DA CONCEICAO GONCALVES Maria; **MANO Raquel; **GARLAND Gina; **SKALSKY Rastislav; **O&amp;#39;SULLIVAN Lilian; **KASPARINSKIS Raimonds; **CHENU Claire a PAVLŮ Lenka. National soil data in EU countries, where do we stand?. Online. European Journal of Soil Science. Blackwell Science Inc., roč. 74 (2023), s. 0-0. 1351-0754 Dostupné z: 10.1111/ejss.13398</t>
  </si>
  <si>
    <t>AGYEMAN Prince Chapman; **KEBONYE Ndiye Michael; KHOSRAVI Vahid; JOHN Kingsley; VAŠÁT Radim; **BOATENG Charles Mario a BORŮVKA Luboš. Optimal zinc level and uncertainty quantification in agricultural soils via visible near-infrared reflectance and soil chemical properties. Online. Journal of Environmental Management. London:Academic Press, roč. 326 (2023), s. 0-0. 0301-4797 Dostupné z: 10.1016/j.jenvman.2022.116701</t>
  </si>
  <si>
    <t>OPPONG SARKODIE Vincent Yaw; VAŠÁT Radim; **POULADI Nastaran; **ŠRÁMEK Vít; **SÁŇKA Milan; **FADRHONSOVÁ Věra; **NEUDERTOVÁ HELLEBRANDOVÁ Kateřina a BORŮVKA Luboš. Predicting soil organic carbon stocks in different layers of forest soils in the Czech Republic. Online. GEODERMA REGIONAL. Amsterdam:Elsevier Science, roč. 34 (2023), s. 0-0. 2352-0094  Dostupné z: 10.1016/j.geodrs.2023.e00658</t>
  </si>
  <si>
    <t>AGYEMAN Prince Chapman; JOHN Kingsley; **KEBONYE Ndiye Michael; KHOSRAVI Vahid; BORŮVKA Luboš a VAŠÁT Radim. Prediction of the concentration of antimony in agricultural soil using data fusion, terrain attributes combined with regression kriging. Online. Environmental Pollution. Oxford:Elsevier Science, roč. 316 (2023), s. 0-0. 0269-7491 Dostupné z: 10.1016/j.envpol.2022.120697</t>
  </si>
  <si>
    <t>AGYEMAN Prince Chapman; **KEBONYE Ndiye Michael; KHOSRAVI Vahid; BORŮVKA Luboš; JOHN Kingsley; DRÁBEK Ondřej a TEJNECKÝ Václav. Prediction of the concentration of cadmium in agricultural soil in the Czech Republic using legacy data, preferential sampling, Sentinel-2, Landsat-8, and ensemble models. Online. Journal of Environmental Management. London:Academic Press, roč. 330 (2023), s. 0-0. 0301-4797 Dostupné z: 10.1016/j.jenvman.2022.117194</t>
  </si>
  <si>
    <t>VANĚK Aleš; **VAŇKOVÁ Maria; **MIHALJEVIČ M.; **ETTLER Vojtěch; **DRAHOTA Petr; **VONDROVICOVÁ Lenka; VOKURKOVÁ Petra; GALUŠKOVÁ Ivana; ZÁDOROVÁ Tereza a **MATHUR Ryan. Silver isotopes: A tool to trace smelter-derived contamination. Online. Environmental Pollution. Oxford:Elsevier Science, roč. 337 (2023), s. 122557-122557. 0269-7491 Dostupné z: 10.1016/j.envpol.2023.122557</t>
  </si>
  <si>
    <t>**BAIETA Rafael; **ETTLER Vojtěch; VANĚK Aleš; **DRAHOTA Petr; **KŘÍBEK Bohdan; **NYAMBE Imisiku a **MIHALJEVIČ M.. Smelter-derived soil contamination in Luanshya, Zambia. Online. Science of the Total Environment. Amsterdam:Elsevier Science, roč. 867 (2023), s. 161405-161405. 0048-9697 Dostupné z: 10.1016/j.scitotenv.2023.161405</t>
  </si>
  <si>
    <t>VAŠÁT Radim; VACEK Oldřich a BORŮVKA Luboš. Studying the spatial structure of pedodiversity (Shannon&amp;#39;s entropy) as related to the land area – An example from Czechia. Online. GEODERMA REGIONAL. Amsterdam:Elsevier Science, roč. 32 (2023), s. 0-0. 2352-0094  Dostupné z: 10.1016/j.geodrs.2023.e00607</t>
  </si>
  <si>
    <t>**SANDERMAN Jonathan; GHOLIZADEH Asa; **PITTAKI - CHRYSODONTA Zampela; **HUANG Jingyi; **SAFANELLI Jose L. a **FERGUSON Richard. Transferability of a large mid-infrared soil spectral library between two Fourier-transform infrared spectrometers. Online. Soil Science Society of America Journal. Madison:Soil Science Society of America, roč. 87 (2023), s. 586-599. 0361-5995 Dostupné z: 10.1002/saj2.20513</t>
  </si>
  <si>
    <t>**SYCHRA Oldrich; **OŠLEJŠKOVÁ Lucie; **SKOUPÁ Žaneta; **SKOUPÁ Žaneta; NAJER Tomáš; **LITERÁK Ivan; **PAPOUŠEK Ivo; **TRNKA Alfred a **ČAPEK Miroslav. Chewing lice of passerine birds in reed beds in Slovakia, with a special focus on Panurus biarmicus. Online. MEDICAL AND VETERINARY ENTOMOLOGY. Praha:Neuveden, roč. 37 (2023), s. 300-307. 0269-283X Dostupné z: 10.1111/mve.12631</t>
  </si>
  <si>
    <t>**ESTEBAN-SÁNCHEZ Lorena; **PANAYOTOVA-PENCHEVA Mariana; **QABLAN Moneeb; MODRÝ David; **HOFMANNOVÁ Lada a **PONCE-GORDO F. Question of agent of camel balantidiosis solved: Molecular identity, taxonomic solution and epidemiological considerations . Online. Veterinary Parasitology. New York:Elsevier Science Publishing, roč. 321 (2023), s. 109984-109984. 0304-4017 Dostupné z: 10.1016/j.vetpar.2023.109984</t>
  </si>
  <si>
    <t>**BARTOŠ Oldřich; **KLIMEŠOVÁ Běla; **VOLFOVÁ Karolína; **CHMEL Martin; **DRESLER Jiří; **PAJER Petr; **KUBÍČKOVÁ Hana; **ADAMÍK Petr; MODRÝ David; **MYSLIVCOVÁ FUČÍKOVÁ Alena a **VOTÝPKA Jan. Two novel Bartonella (sub)species isolated from edible dormice (Glis glis): hints of cultivation stress-induced genomic changes. Online. Frontiers in Microbiology. Lausanne:Frontiers Research Foundation, roč. 14 (2023), s. 1289671-1289671. 1664-302X Dostupné z: 10.3389/fmicb.2023.1289671</t>
  </si>
  <si>
    <t>**FROLIKOVA Michaela; **SUR Vishma Pratap; **NOVOTNY Ivan; **VONDRAKOVA Jana; **BLAZIKOVA Michaela; **SIMONIK Ondrej; **DĚD Lukáš; **VALÁŠKOVÁ Eliška; **KOPTASIKOVA Lenka; **BENDA Ales; POSTLEROVÁ Pavla; **HORVATH Ondrej a **KOMRSKOVA Kateřina. Juno and CD9 protein network organization in oolemma of mouse oocyte. Online. Frontiers in Cell and Developmental Biology. Lausanne:Frontiers Media S.A., roč. neuvedeno (2023), s. 1110681-0. 2296-634X Dostupné z: 10.3389/fcell.2023.1110681</t>
  </si>
  <si>
    <t>BINEY James Kobina Mensah; HOUŠKA Jakub; **VOLÁNEK Jiří; ABEBRESE David Kwesi a **ČERVENKA Jakub. Examining the influence of bare soil UAV imagery combined with auxiliary datasets to estimate and map soil organic carbon distribution in an erosion-prone agricultural field. Online. Science of the Total Environment. Amsterdam:Elsevier Science, roč. 870 (2023), s. 0-0. 0048-9697 Dostupné z: 10.1016/j.scitotenv.2023.161973</t>
  </si>
  <si>
    <t>**AL MAMUN Md. Abdullah; **NIHAD Sheikh Arafat Islam; **SARKAR Md. Abdur Rouf; **SARKER Mou Rani; SKALICKÁ Jitka a SKALICKÝ Milan. Spatio-temporal variability of climatic variables and its impacts on rice yield in Bangladesh. Online. Frontiers in Sustainable Food Systems . Lausanne:Frontiers Media S.A., roč. 7 (2023), s. 1-20. 2571-581X Dostupné z: 10.3389/fsufs.2023.1290055</t>
  </si>
  <si>
    <t>ITALIYA Jignesh; VACEK Vojtěch; MATĚJŮ Petr; **DERING Christophe; CELINA Seyma; **NDIAYE Arame a ČERNÝ Jiří. First Detection of SARS-CoV-2 in White Rhinoceros during a Small-Scale Coronavirus Surveillance in the Bandia Reserve, Senegal. Online. Animals. Basel:MDPI AG, roč. 13 (2023), s. 0-0. 2076-2615 Dostupné z: 10.3390/ani13162593</t>
  </si>
  <si>
    <t>**SANTO Sanchos; HORKÝ Pavel; **GRABICOVÁ Kateřina; **STEINBACH Christoph; HUBENÁ Pavla; **ŠÁLKOVÁ Eva; SLAVÍK Ondřej; **GRABIC Roman a **RANDÁK Tomáš. From metabolism to behaviour-Multilevel effects of environmental methamphetamine concentrations on fish. Online. Science of the Total Environment. Amsterdam:Elsevier Science, roč. 878 (2023), s. 1-14. 0048-9697 Dostupné z: 10.1016/j.scitotenv.2023.163167</t>
  </si>
  <si>
    <t>**SLADONJA Barbara; **TLAK GAJGER Ivana; **MIRELA Uzelac; **POLJUHA Danijela; **GARAU Clara; **LANDEKA Nediljko; BARTÁK Miroslav a **BACARO Giovanni. The Impact of Beehive Proximity, Human Activity and Agricultural Intensity on Diptera Diversity in a Mediterranean Mosaic of Agroecosystems, with a Focus on Pest Species. Online. Animals. Basel:MDPI AG, roč. 2023 (2023), s. 0-0. 2076-2615 Dostupné z: 10.3390/ani13061024</t>
  </si>
  <si>
    <t>**CUYPERS Laura N.; **SABUNI Christopher; **ŠUMBERA Radim; **AGHOVÁ Tatiana; **LIŠKOVÁ Edita; **LEIRS Herwig; **BAIRD Stuart J. E; BELLOCQ Joella Gouy De a **BRYJA Josef. Biogeographical Importance of the Livingstone Mountains in Southern Tanzania: Comparative Genetic Structure of Small Non-volant Mammals. Online. Frontiers in Ecology and Evolution. Lausanne:Frontiers Research Foundation, roč. 9 (2022), s. 0-0. 2296-701X Dostupné z: 10.3389/fevo.2021.742851</t>
  </si>
  <si>
    <t>JURSÍK Miroslav; KOLÁŘOVÁ Michaela a SOUKUP Josef. Control of conventional and Clearfield® volunteer oilseed rape in spring barley. Online. Crop Protection. Elsevier Science Inc., roč. 163 (2023), s. 0-0. 1873-6904 Dostupné z: 10.1016/j.cropro.2022.106110</t>
  </si>
  <si>
    <t>REINHARDT PISKACKOVA Theresa Ann a JURSÍK Miroslav. Developing a localized emergence model of Echinochloa crus-galli to predict early post-herbicide effectiveness in maize. Online. Agriculture-BASEL. Basel:MDPI AG, roč. 13 (2023), s. 0-0. 2077-0472 Dostupné z: 10.3390/agriculture13112072</t>
  </si>
  <si>
    <t>**LAWAL Kehinde Ganiyat; **RIAZ Asad; **MOSTAFA Hussein; STATHOPOULOS Constantinos; MANIKAS Ionnis a **MAQSOOD Sajid. Development of Carboxymethylcellulose Based Active and Edible Food Packaging Films Using Date Seed Components as Reinforcing Agent: Physical, Biological, and Mechanical Properties. Online. Food Biophysics. Praha:Neuveden, roč. 18 (2023), s. 497-509. 1557-1858 Dostupné z: 10.1007/s11483-023-09793-8</t>
  </si>
  <si>
    <t>KLOJDOVÁ Iveta; **MILOTA Tomáš; **SMETANOVÁ Jitka a **STATHOPOULOS Constantinos. Encapsulation: A Strategy to Deliver Therapeutics and Bioactive Compounds?. Online. Pharmaceuticals. Praha:Neuveden, roč. 16 (2023), s. 0-0. 1424-8247 Dostupné z: 10.3390/ph16030362</t>
  </si>
  <si>
    <t>**AENGLONG Chakkapat; NGASAKUL Nujamee; STATHOPOULOS Constantinos; **LIMPAWATTANA Maruj; **SUKKETSIRI Wanida; CHOCKCHAISAWASDEE Suwimol; **TANASAWET Supita a **KLAYPRADIT Wanwimol. Characterization of novel calcium compounds from tilapia (Oreochromis niloticus) by-products and their effects on proliferation and differentiation of MC3T3-E1 cells. Online. Journal of Functional Foods. Praha:Neuveden, roč. 100 (2023</t>
  </si>
  <si>
    <t>**BHASKARACHARYA Raman Kumar; **BHASKARACHARYA Archana a STATHOPOULOS Constantinos. A systematic review of antibacterial activity of polyphenolic extract from date palm (Phoenix dactylifera L.) kernel. Online. Frontiers in Pharmacology. Lausanne:Frontiers Media S.A., roč. 13 (2023), s. 0-0. 1663-9812 Dostupné z: 10.3389/fphar.2022.1043548</t>
  </si>
  <si>
    <t>CHOCKCHAISAWASDEE Suwimol; **MENDOZA Manuel C.; **BEECROFT Caroline A.; **KERR Audrey C.; STATHOPOULOS Constantinos a **FIORE Alberto. Development of a gluten free bread enriched with faba bean husk as a fibre supplement. Online. LWT-Food Science and Technology. Amsterdam:Elsevier Science, roč. 173 (2023), s. 0-0. 1096-1127 Dostupné z: 10.1016/j.lwt.2022.114362</t>
  </si>
  <si>
    <t>**AIROUYUWA Jennifer Osamede; **MOSTAFA Hussein; **RIAZ Asad; STATHOPOULOS Constantinos a **MAQSOOD Sajid. Natural Deep Eutectic Solvents and Microwave-Assisted Green Extraction for Efficient Recovery of Bioactive Compounds from By-Products of Date Fruit (Phoenix dactylifera L.) Processing: Modeling, Optimization, and Phenolic Characterization. Online. Food and Bioprocess Technology. New York:Springer-Verlag, roč. 16 (2023), s. 824-843. 1935-5130 Dostupné z: 10.1007/s11947-022-02960-8</t>
  </si>
  <si>
    <t>**RANASINGHE Meththa; **MOSTAFA Hussein; **SIVAPRAGASAM Nilushni; STATHOPOULOS Constantinos; MANIKAS Ionnis a **MAQSOOD Sajid. Sustainable approach for defatted date seed valorization through ultrasonication-based green extraction: A prospective approach for nutraceutical applications. Online. Sustainable Chemistry and Pharmacy. Amsterdam:Elsevier Science, roč. 35 (2023), s. 0-0. 2352-5541 Dostupné z: 10.1016/j.scp.2023.101138</t>
  </si>
  <si>
    <t>**ALVA Alexa Perez; BAIGTS ALLENDE Diana Karina; **RAMÍREZ-RODRIGUES Melissa A. a **RAMÍREZ RODRIGUES Milena M.. Effect of Brown Seaweed (Macrocystis pyrifera) Addition on Nutritional and Quality Characteristics of Yellow, Blue, and Red Maize Tortillas. Online. Foods. Basel:MDPI AG, roč. 11 (2022), s. 0-0. 2304-8158 Dostupné z: 10.3390/foods11172627</t>
  </si>
  <si>
    <t>JUNGOVÁ Michaela; ASARE  OPARE Michael; **HEJCMAN Michal; HAKL Josef a PAVLŮ Vilém. Distribution and resorption efficiency of macroelements (N, P, K, Ca, and Mg) in organs of Rumex alpinus L. in the Alps and the Giant (Krkonoše) Mountains. Online. Journal of Soil Science and Plant Nutrition. Praha:Neuveden, roč. 23 (2023), s. 469-484. 0718-9508 Dostupné z: 10.1007/s42729-022-01059-5</t>
  </si>
  <si>
    <t>FUKSA Pavel; HREVUŠOVÁ Zuzana; SZABÓ Ondřej a HAKL Josef. Effect of Row Spacing and Plant Density on Silage Maize Growth, Dry Matter Distribution and Yield. Online. Agronomy. Basel:MDPI AG, roč. 13 (2023), s. 0-0. 2073-4395 Dostupné z: 10.3390/agronomy13041117</t>
  </si>
  <si>
    <t>KOLÁŘOVÁ Michaela; REINHARDT PISKACKOVA Theresa Ann; TYŠER Luděk a HOOVÁ Thien Thanh. Characterisation of Czech arable weed communities according to management and production area considering the prevalence of herbicide-resistant species. Online. Weed Research. Blackwell Science Inc., roč. 63 (2023), s. 57-67. 1365-3180 Dostupné z: 10.1111/wre.12565</t>
  </si>
  <si>
    <t>**MAYEROVÁ Markéta; **MIKULKA Jan; KOLÁŘOVÁ Michaela a SOUKUP Josef. Impact of 40 Years Use of Different Herbicide Strategies and Crop Rotations on Weed Communities in Two Sites of the Czech Republic. Online. Agriculture-BASEL. Basel:MDPI AG, roč. 13 (2023), s. 0-0. 2077-0472 Dostupné z: 10.3390/agriculture13010102</t>
  </si>
  <si>
    <t>**TREMBLAY Gaëtan; **THERIAULT Mireille; **SEGUIN Philippe; **GODIN Xavier; **CLAESSENS Annie; **BITTMAN Shabtai; **HUNT Derek; **BELANGER Gilles; HAKL Josef; **BERTRAND Annick a **THIVIERGE Marie-Noelle. Legume addition to alfalfa-based mixtures improves the forage energy to protein ratio. Online. Agronomy Journal. Madison:Amer. Society Agronomy, roč. 115 (2023), s. 1842-1855. 0002-1962 Dostupné z: 10.1002/agj2.21386</t>
  </si>
  <si>
    <t>SZABÓ Ondřej; PISARČIK Martin; HREVUŠOVÁ Zuzana a HAKL Josef. Seed Treatment Potential for the Improvement of Lucerne Seed Performance and Early Field Growth. Online. Agronomy. Basel:MDPI AG, roč. 13 (2023), s. 0-0. 2073-4395 Dostupné z: 10.3390/agronomy13092207</t>
  </si>
  <si>
    <t>KARP, KPOP</t>
  </si>
  <si>
    <t>POLÁKOVÁ Jana; JANKŮ Jaroslava; HOLEC Josef a SOUKUP Josef. Soil-Water Effects of Good Agricultural and Environmental Conditions Should Be Weighed in Conjunction with Carbon Farming. Online. Agronomy. Basel:MDPI AG, roč. 13 (2023), s. 0-0. 2073-4395 Dostupné z: 10.3390/agronomy13041002</t>
  </si>
  <si>
    <t>GUPTA Neha; BHATTACHARYA Soham; URBANOVÁ Klára; **DUTTA Adrish; **HAZRA Alok Kumar; FERNÁNDEZ CUSIMAMANI Eloy a LEUNER Olga. Systematic analysis of antimicrobial activity, phytochemistry, and in silico molecular interaction of selected essential oils and their formulations from different Indian spices against foodborne bacteria. Online. Heliyon. Cambridge:Cell Press, roč. 9 (2023), s. 0-0. 2405-8440 Dostupné z: 10.1016/j.heliyon.2023.e22480</t>
  </si>
  <si>
    <t>**METCALFE Helen; **BÜRGER Jana; **REDWITZ Christoph; **CIRUJEDA Alicia; **FOGLIATTO Silvia; **DOSTATNY Denise F.; **GEROWITT Bärbel; **GLEMNITZ Michael; **GONZÁLEZ-ANDÚJAR José L.; **HERNÁNDEZ PLAZA Eva; **IZQUIERDO Jordi; KOLÁŘOVÁ Michaela; **NEČAJEVA Jevgenija; **PETIT Sandrine; **PINKE Gyula; **SCHUMACHER Matthias; **ULBER Lena; **VIDOTTO Francesco a **FRIED Guillaume. The utility of the &amp;#39;Arable Weeds and Management in Europe&amp;#39; database: Challenges and opportunities of combining weed survey data at a European scale. Online. Weed Research. Blackwell Science Inc., roč. 63 (2023), s. 1-11. 1365-3180 Dostupné z: 10.1111/wre.12562</t>
  </si>
  <si>
    <t>KARP, KCH</t>
  </si>
  <si>
    <t>KOTÍKOVÁ Zora; BUREŠOVÁ Barbora; CAPOUCHOVÁ Ivana; PAZNOCHT Luboš; **BENEDIKTOVÁ Vendula; LACHMAN Jaromír a **KONVALINA Petr. Tocol content in oat varieties grown under different environmental conditions and farming systems. Online. JOURNAL OF CEREAL SCIENCE. Praha:Neuveden, roč. 113 (2023), s. 0-0. 0733-5210 Dostupné z: 10.1016/j.jcs.2023.103733</t>
  </si>
  <si>
    <t>POTOPOVÁ Vera; MUSIOLKOVÁ Marie; **ARBELAEZ GAVIRIA Juliana; **TRNKA Miroslav; **HAVLÍK Petr; **BOERE Esther; TRIFAN Tudor; MUNTEAN Nina a CHAWDHERY Rafique Ahasan. Water Consumption by Livestock Systems from 2002–2020 and Predictions for 2030–2050 under Climate Changes in the Czech Republic. Online. Agriculture-BASEL. Basel:MDPI AG, roč. 13 (2023), s. 0-0. 2077-0472 Dostupné z: 10.3390/agriculture13071291</t>
  </si>
  <si>
    <t>KARP, KBFR, KOR</t>
  </si>
  <si>
    <t>BHARATI Rohit; SEN Madhab Kumar; KUMAR Ram; GUPTA Aayushi; **ŽIAROVSKÁ Jana; FERNÁNDEZ CUSIMAMANI Eloy a LEUNER Olga. Systematic Identification of Suitable Reference Genes for Quantitative Real-Time PCR Analysis in Melissa officinalis L. Online. Plants-BASEL. Basel:MDPI AG, roč. 12 (2023), s. 0-0. 2223-7747 Dostupné z: 10.3390/plants12030470</t>
  </si>
  <si>
    <t>ASARE  OPARE Michael; SZÁKOVÁ Jiřina a TLUSTOŠ Pavel. Mechanisms of As, Cd, Pb, and Zn hyperaccumulation by plants and their effects on soil microbiome in the rhizosphere. Online. Frontiers in Environmental Sciences. Lausanne:Frontiers Media S.A., roč. 11 (2023), s. 1-18. 2296-665X Dostupné z: 10.3389/fenvs.2023.1157415</t>
  </si>
  <si>
    <t>ASARE  OPARE Michael; SZÁKOVÁ Jiřina a TLUSTOŠ Pavel. The fate of secondary metabolites in plants growing on Cd-, As-, and Pb-contaminated soils—a comprehensive review. Online. ENVIRONMENTAL SCIENCE AND POLLUTION RESEARCH. Praha:Neuveden, roč. 30 (2023), s. 11378-11398. 0944-1344 Dostupné z: 10.1007/s11356-022-24776-x</t>
  </si>
  <si>
    <t>BALÍK Jiří; SURAN Pavel; SEDLÁŘ Ondřej; ČERNÝ Jindřich; KULHÁNEK Martin; PROCHÁZKOVÁ Simona; ASRADE Dinkayehu a **SMATANOVÁ Michaela. Long-term application of manure and different mineral fertilization in relation to the soil organic matter quality of luvisols. Online. Agronomy. Basel:MDPI AG, roč. 13 (2023), s. 1-15. 2073-4395 Dostupné z: 10.3390/agronomy13112678</t>
  </si>
  <si>
    <t>BALÍK Jiří; SURAN Pavel; SEDLÁŘ Ondřej; ČERNÝ Jindřich; KULHÁNEK Martin; PROCHÁZKOVÁ Simona; ASRADE Dinkayehu a **SMATANOVÁ Michaela. The effect of long—term farmyard manure and mineral fertilizer application on the increase in soil organic matter quality of Cambisols. Online. Agronomy. Basel:MDPI AG, roč. 13 (2023), s. 1-13. 2073-4395 Dostupné z: 10.3390/agronomy13122960</t>
  </si>
  <si>
    <t>BOAHEN Frank; SZÁKOVÁ Jiřina; KALIŠOVÁ Adéla; NAJMANOVÁ Jana a TLUSTOŠ Pavel. The assessment of the soil–plant-animal transport of the risk elements at the locations affected by brown coal mining. Online. ENVIRONMENTAL SCIENCE AND POLLUTION RESEARCH. Praha:Neuveden, roč. 30 (2023), s. 337-351. 1614-7499 Dostupné z: 10.1007/s11356-022-22254-y</t>
  </si>
  <si>
    <t>KAVR, KCH</t>
  </si>
  <si>
    <t>BOUČEK Jiří; KULHÁNEK Martin; KOŠNÁŘ Zdeněk; PODHORECKÁ Klára; OBERGRUBER Michal; HÖNIG Vladimír; SZÁKOVÁ Jiřina; **BEESLEY Luke; BERCHOVÁ Kateřina; OMARA-OJUNGU Carol; HLAVSA Tomáš a TRAKAL Lukáš. Is Bacillus amyloliquefaciens inoculation effective for the enhancement of soil and plant nutrient status and fruit quality of Solanum lycopersicum L. in the presence of composted organic fertilisers?. Online. Archives of Agronomy and Soil Science. Oxon:Taylor&amp;amp;Francis, roč. 69 (2023), s. 182-196. 0365-0340 Dostupné z: 10.1080/03650340.2021.1970747</t>
  </si>
  <si>
    <t>ČADKOVÁ Zuzana; **VOŘECHOVSKÁ Lenka; **JAVORSKÁ Denisa; SZÁKOVÁ Jiřina a TLUSTOŠ Pavel. The oral bioavailability of soil-borne risk elements for small terrestrial mammals: Microtus arvalis (Pallas, 1778) and Apodemus sylvaticus L. and its implication in environmental studies. Online. ENVIRONMENTAL SCIENCE AND POLLUTION RESEARCH. Praha:Neuveden, roč. 30 (2023), s. 62397-62409. 0944-1344 Dostupné z: 10.1007/s11356-023-26437-z</t>
  </si>
  <si>
    <t>GARI Bayu; HANČ Aleš; ŠVEHLA Pavel; MÍCHAL Pavel; CHANE Abraham a **NIGUSSIE Ababe. Composting and vermicomposting of sewage sludge at various C/N ratios: Technological feasibility and end-product quality. Online. Ecotoxicology and Environmental Safety. London:Academic Press Elsevier Science, roč. 263 (2023), s. 1-11. 0147-6513 Dostupné z: 10.1016/j.ecoenv.2023.115255</t>
  </si>
  <si>
    <t>HANČ Aleš a HŘEBEČKOVÁ Tereza. Compostability and vermicompostability of greaseproof wrapping paper. Online. Sustainable Chemistry and Pharmacy. Amsterdam:Elsevier Science, roč. 32 (2023), s. 1-13. 2352-5541 Dostupné z: 10.1016/j.scp.2023.101014</t>
  </si>
  <si>
    <t>HLAVA Jakub; VACHOVÁ Pavla; SZÁKOVÁ Jiřina; VRABEC Vladimír; KUBÍK Štěpán; TLUSTOŠ Pavel; LANGROVÁ Iva a KULMA Martin. Living with Contamination: Insights into an Epigeic Macrofaunal Community in an Area Extremely Polluted by Risk Elements. Online. Sustainability. Praha:Neuveden, roč. 15 (2023), s. 1-11. 2071-1050 Dostupné z: 10.3390/su15054243</t>
  </si>
  <si>
    <t>**HÝSKOVÁ Veronika; JAKL Michal; **JAKLOVÁ DYTRTOVÁ Jana; **ĆAVAR ZELJKOVIĆ Sanja; **VROBEL Ondřej; **BĚLONOŽNÍKOVÁ Kateřina; **KAVAN Daniel; **KŘÍŽEK Tomáš; **ŠIMONOVÁ Alice; **VAŠKOVÁ Marie; **KOVAČ Ishak; **RAČKO ŽUFIĆ Antoniana a **RYŠLAVÁ Helena. Triazoles as a potential threat to the nutritional quality of tomato fruits. Online. Metabolites. Basel:MDPI AG, roč. 13 (2023), s. 1-20. 2218-1989 Dostupné z: 10.3390/metabo13090988</t>
  </si>
  <si>
    <t>**HÝSKOVÁ Veronika; JAKL Michal; **JAKLOVÁ DYTRTOVÁ Jana; **ĆAVAR ZELJKOVIĆ Sanja; **VROBEL Ondřej; **BĚLONOŽNÍKOVÁ Kateřina; **KAVAN Daniel; **KŘÍŽEK Tomáš; **ŠIMONOVÁ Alice; **VAŠKOVÁ Marie; **KOVAČ Ishak; **RAČKO ŽUFIĆ Antoniana a **RYŠLAVÁ Helena. Antifungal triazoles affect key non-target metabolic pathways in Solanum lycopersicum L. plants. Online. Ecotoxicology and Environmental Safety. London:Academic Press Elsevier Science, roč. 268 (2023), s. 1-12. 0147-6513 Dostupné z: 10.1016/j.ecoenv.2023.115729</t>
  </si>
  <si>
    <t>**JAKLOVÁ DYTRTOVÁ Jana; **BĚLONOŽNÍKOVÁ Kateřina; JAKL Michal; **CHMELÍK Josef; **KOVAČ Ishak a **RYŠLAVÁ Helena. Non-target biotransformation enzymes as a target for triazole-zinc mixtures. Online. Chemico-Biological Interactions. Clare:Elsevier Ireland, roč. 382 (2023), s. 1-8. 0009-2797 Dostupné z: 10.1016/j.cbi.2023.110625</t>
  </si>
  <si>
    <t>KUDRNA Jiří; POPOV Marek; HNILIČKA František; LHOTSKÁ Marie; ZEMANOVÁ Veronika; VACHOVÁ Pavla; KUBEŠ Jan; ČESKÁ Jana a TUNKLOVÁ Barbora. Effects of acetaminophen contamination on 5-methylcytosine content in Zea mays and plant physiological parameters. Online. Agriculture-BASEL. Basel:MDPI AG, roč. 13 (2023), s. 1-12. 2077-0472 Dostupné z: 10.3390/agriculture13071333</t>
  </si>
  <si>
    <t>KULHÁNEK Martin; ASRADE Dinkayehu; SURAN Pavel; SEDLÁŘ Ondřej; ČERNÝ Jindřich a BALÍK Jiří. Plant nutrition—new methods based on the lessons of history: a review. Online. Plants-BASEL. Basel:MDPI AG, roč. 12 (2023), s. 1-40. 2223-7747 Dostupné z: 10.3390/plants12244150</t>
  </si>
  <si>
    <t>LEBRUN Manhattan; SZÁKOVÁ Jiřina; DRÁBEK Ondřej; TEJNECKÝ Václav; **HOUGH Rupert; BEESLEY Luke; **WANG Hailong a TRAKAL Lukáš. ETDA as a legacy soil chelatant: a comparative study to a more environmentally sensitive alternative for metal removal by Pistia stratiotes L.. Online. ENVIRONMENTAL SCIENCE AND POLLUTION RESEARCH. Praha:Neuveden, roč. 30 (2023), s. 74314-74326. 0944-1344 Dostupné z: 10.1007/s11356-023-27537-6</t>
  </si>
  <si>
    <t>MALÍK Matěj a TLUSTOŠ Pavel. Nootropic herbs, shrubs, and trees as potential cognitive enhancers. Online. Plants-BASEL. Basel:MDPI AG, roč. 12 (2023), s. 1-38. 2223-7747 Dostupné z: 10.3390/plants12061364</t>
  </si>
  <si>
    <t>MÍCHAL Pavel; ŠVEHLA Pavel; MALÍK Matěj; KAPLAN Lukáš; HANČ Aleš a TLUSTOŠ Pavel. Production of biogas from the industrial hemp variety, Tiborszallasi. Online. ENVIRONMENTAL TECHNOLOGY &amp;amp; INNOVATION. Amsterdam:Elsevier Science, roč. 31 (2023), s. 1-11. 2352-1864 Dostupné z: 10.1016/j.eti.2023.103185</t>
  </si>
  <si>
    <t>MUKHTOROVA Dilnora; HLAVA Jakub; SZÁKOVÁ Jiřina; NAJMANOVÁ Jana a TLUSTOŠ Pavel. Can mollusks or insects serve as bioindicators of the risk element polluted area? Gastropods (Gastropoda) versus leaf beetles (Coleoptera: Chrysomelidae). Online. ENVIRONMENTAL SCIENCE AND POLLUTION RESEARCH. Praha:Neuveden, roč. 30 (2023), s. 78707-78717. 0944-1344 Dostupné z: 10.1007/s11356-023-28067-x</t>
  </si>
  <si>
    <t>PAVLÍKOVÁ Daniela; PAVLÍK Milan; ZEMANOVÁ Veronika; NOVÁK Milan; DOLEŽAL Petr; **DOBREV Petre Ivanov; **MOTYKA Václav a KRAUS Kamil. Accumulation of toxic arsenic by cherry radish tuber (Raphanus sativus var. sativus Pers.) and its physiological, metabolic and anatomical stress responses. Online. Plants-BASEL. Basel:MDPI AG, roč. 12 (2023), s. 1-12. 2223-7747 Dostupné z: 10.3390/plants12061257</t>
  </si>
  <si>
    <t>PAVLÍKOVÁ Daniela; ZEMANOVÁ Veronika a PAVLÍK Milan. Health risk and quality assessment of vegetables cultivated on soils from a heavily polluted old mining area. Online. Toxics. Basel:MDPI AG, roč. 11 (2023), s. 1-16. 2305-6304 Dostupné z: 10.3390/toxics11070583</t>
  </si>
  <si>
    <t>POPOV Marek; KUBEŠ Jan; VACHOVÁ Pavla; HNILIČKA František; ZEMANOVÁ Veronika; ČESKÁ Jana; PRAUS Lukáš; LHOTSKÁ Marie; KUDRNA Jiří; TUNKLOVÁ Barbora; ŠTENGL Karel; KRUCKÝ Jiří a TURNOVEC Tomáš. Effect of arsenic soil contamination on stress response metabolites, 5-methylcytosine level and CDC25 expression in spinach. Online. Toxics. Basel:MDPI AG, roč. 11 (2023), s. 1-14. 2305-6304 Dostupné z: 10.3390/toxics11070568</t>
  </si>
  <si>
    <t>POPOV Marek; KUDRNA Jiří; LHOTSKÁ Marie; HNILIČKA František; TUNKLOVÁ Barbora; ZEMANOVÁ Veronika; KUBEŠ Jan; VACHOVÁ Pavla; ČESKÁ Jana; PRAUS Lukáš; **STENGL Karel a KRUCKÝ Jiří. Arsenic soil contamination and its effects on 5-methylcytosine levels in onions and arsenic distribution and speciation. Online. Toxics. Basel:MDPI AG, roč. 11 (2023), s. 0-10. 2305-6304 Dostupné z: 10.3390/toxics11030237</t>
  </si>
  <si>
    <t>**SAINOVA Gaukhar; **YESSENBAYEVA Zhanar; **AKBASOVA Amankul; **TASTAMBEK Kuanysh a HANČ Aleš. An effective melon fly control strategy based on disinfection and soil productivity management. Online. Sustainability. Praha:Neuveden, roč. 15 (2023), s. 1-17. 2071-1050 Dostupné z: 10.3390/su152216033</t>
  </si>
  <si>
    <t>SEDLÁŘ Ondřej; BALÍK Jiří; ČERNÝ Jindřich; KULHÁNEK Martin a **SMATANOVÁ Michaela. Long-term application of organic fertilizers in relation to soil organic matter quality. Online. Agronomy. Basel:MDPI AG, roč. 13 (2023), s. 1-14. 2073-4395 Dostupné z: 10.3390/agronomy13010175</t>
  </si>
  <si>
    <t>SURAN Pavel; BALÍK Jiří; KULHÁNEK Martin; SEDLÁŘ Ondřej a ČERNÝ Jindřich. Influence of long-term organic fertilization on changes in the content of various forms of sulfur in the soil under maize monoculture. Online. Agronomy. Basel:MDPI AG, roč. 13 (2023), s. 1-23. 2073-4395 Dostupné z: 10.3390/agronomy13040957</t>
  </si>
  <si>
    <t>ŠVEHLA Pavel; MÍCHAL Pavel; **BENÁKOVÁ Andrea; HANČ Aleš a TLUSTOŠ Pavel. Nitrification of the liquid phase of digestate: The transfer of the process from laboratory to pilot plant and full scale conditions. Online. ENVIRONMENTAL TECHNOLOGY &amp;amp; INNOVATION. Amsterdam:Elsevier Science, roč. 30 (2023), s. 1-12. 2352-1864 Dostupné z: 10.1016/j.eti.2023.103084</t>
  </si>
  <si>
    <t>**TRIČKOVIĆ Nikola; **RONČEVIĆ Vukašin; **ŽIVANOVIĆ Nikola; **GRUJIĆ Tara; STEFANOVIC Luka; **JOVANOVIĆ Nikola a **ZLATIĆ Miodrag. Ecological and economic effects of applying the Future Agricultural Production Structure Model (FAPSMS): The case study of the Barička river basin. Online. Sustainability. Praha:Neuveden, roč. 15 (2023), s. 1-17. 2071-1050 Dostupné z: 10.3390/su15108434</t>
  </si>
  <si>
    <t>KAVR, KCHHZ</t>
  </si>
  <si>
    <t>DOLEŽAL Petr; POKORNÁ Kamila; ČÍTEK Jaroslav a STUPKA Roman. Development of an analytical method for the determination of sterol compounds in boars´ saliva. Online. ANALYTICAL BIOCHEMISTRY. Praha: Neuveden, roč. 2022 (2022), s. 1-6. 0003-2697 Dostupné z: 10.1016/j.ab.2022.114932</t>
  </si>
  <si>
    <t>JENÍČEK Lukáš; TUNKLOVÁ Barbora; MALAŤÁK Jan; VELEBIL Jan; MALAŤÁKOVÁ Jitka; NEŠKUDLA Michal a HNILIČKA František. The Impact of Nutshell Biochar on the Environment as an Alternative Fuel or as a Soil Amendment. Online. Materials. Basel:MDPI AG, roč. 16 (2023), s. 1-18. 1996-1944 Dostupné z: 10.3390/ma16052074</t>
  </si>
  <si>
    <t>**PETRAS Rudolf; **MECKO Julian; **KUKLA Jan; **KUKLOVA Margita; HNILIČKA František; HNILIČKOVÁ Helena a **PIVKOVA Ivica. Modelling the Development of Above-Ground Biomass Energy Reserves of Four Economically Important Coniferous Woody Species. Online. FORESTS. Praha: Neuveden, roč. 14 (2023), s. 1-20. 1999-4907 Dostupné z: 10.3390/f14020388</t>
  </si>
  <si>
    <t>**SHARMA Anket; **KOHLI Sukhmeen Kaur; **KHANNA Kanika; **RAMAKRISHNAN Muthusamy; **KUMAR Vinod; **BHARDWAJ Renu; BRESTIČ Marián; SKALICKÝ Milan; **LANDI Marco a **ZHENG Bingsong. Salicylic Acid: A Phenolic Molecule with Multiple Roles in Salt-Stressed Plants. Online. JOURNAL OF PLANT GROWTH REGULATION. Praha: Neuveden, roč. 42 (2023), s. 4581-4605. 0721-7595 Dostupné z: 10.1007/s00344-022-10902-z</t>
  </si>
  <si>
    <t>**HASSAN Muhammad Umair; **NAWAZ Muhammad; **SHAH Adnan Noor; **RAZA Ali; **BARBANTI Lorenzo; SKALICKÝ Milan; **HASHEM Mohamed; BRESTIČ Marián; **PANDEY Saurabh; **ALAMRI Saad; **MOSTAFA Yasser S.; **SABAGH Ayman E. L. a **QARI Sameer H.. Trehalose: A Key Player in Plant Growth Regulation and Tolerance to Abiotic Stresses. Online. JOURNAL OF PLANT GROWTH REGULATION. Praha:Neuveden, roč. 42 (2023), s. 4935-4957. 0721-7595 Dostupné z: 10.1007/s00344-022-10851-7</t>
  </si>
  <si>
    <t>**ELSHEERY Nabil I; **HELALY Mohamed N.; **EL-HEFNAWY Sahar F.; **ELHAMAHMY Mohammed M.; **ABDELRAZIK Eman M.; **SARDAROV Yagub B.; **AHMAD Parvaiz; **ŽIVČÁK Marek; BRESTIČ Marián a **ALLAKHVERDIEV Suleyman I.. 5-aminolevulinic acid (ALA) reduces arsenic toxicity stress in wheat (Triticum aestivum L.). Online. JOURNAL OF PLANT GROWTH REGULATION. Praha:Neuveden, roč. 42 (2023), s. 3303-3322. 0721-7595 Dostupné z: 10.1007/s00344-022-10791-2</t>
  </si>
  <si>
    <t>HNILIČKA František; LYSYTSKYI Semen; RÝGL Tomáš; HNILIČKOVÁ Helena a PECKA Jan. Effect of Short-Term Water Deficit on Some Physiological Properties of Wheat (Triticum aestivum L.) with Different Spike Morphotypes  . Online. Agronomy. Basel:MDPI AG, roč. 13 (2023), s. 1-22. 2073-4395 Dostupné z: 10.3390/agronomy13122892</t>
  </si>
  <si>
    <t>TUNKLOVÁ Barbora; **ŠERÁ Božena; **ŠRÁMKOVÁ Petra; **DURČÁNYOVÁ Sandra; **ŠERÝ Michal; **KOVÁČIK Dušan; **ZAHORANOVÁ Anna a HNILIČKA František. Growth Stimulation of Durum Wheat and Common Buckwheat by Non-Thermal Atmospheric Pressure Plasma. Online. Plants-BASEL. Basel:MDPI AG, roč. 12 (2023), s. 1-18. 2223-7747 Dostupné z: 10.3390/plants12244172</t>
  </si>
  <si>
    <t>MACHOVÁ Kristýna; **JURÍČKOVÁ Veronika; **KASPAROVÁ A.; **PETROVÁ K.; **SLÁDKOVÁ B. a SVOBODOVÁ Ivona. An evaluation of the effect of equine-facilitated psychotherapy on patients with substance use disorders. Online. PLoS One. San Francisco:Public Library of Science, roč. 18 (2023), s. 0-0. 1932-6203 Dostupné z: 10.1371/journal.pone.0286867</t>
  </si>
  <si>
    <t>SOUČKOVÁ Michaela; PŘIBYLOVÁ Lucie; JURČOVÁ Lenka a CHALOUPKOVÁ Helena. Behavioural reactions of rabbits during AAI sessions. Online. Applied Animal Behaviour Science. Amsterdam:Elsevier, roč. 262 (2023), s. 1-9. 0168-1591 Dostupné z: 10.1016/j.applanim.2023.105908</t>
  </si>
  <si>
    <t>SANTARIOVÁ Milena; POLÓNYIOVÁ Adéla; SVOBODOVÁ Ivona; PROCHÁZKOVÁ Radka a CHALOUPKOVÁ Helena. Comparison of the performance of German Shepherds and Belgian Shepherd Malinois in scent detection tests. Online. Applied Animal Behaviour Science. Amsterdam:Elsevier Science, roč. 258 (2023), s. 1-6. 0168-1591 Dostupné z: 10.1016/j.applanim.2022.105823</t>
  </si>
  <si>
    <t>LIU Quanxiao; **ILČÍKOVÁ Tereza; RADCHENKO Mariia; **JUNKOVÁ Markéta a ŠPINKA Marek. Effects of reduced kinematic and social play experience on affective appraisal of human-rat play in rats. Online. Frontiers in Zoology. Praha:Neuveden, roč. 20 (2023), s. 1-13. 1742-9994 Dostupné z: 10.1186/s12983-023-00512-0</t>
  </si>
  <si>
    <t>**KROJEROVÁ - PROKEŠOVÁ Jarmila; **GAJDÁROVÁ Barbora; **REINERS Tobias Erik; BOLECHOVÁ Petra; **KLEVEN Oddmund; KOUBEK Petr; **NOWAK Carsten; **OZOLINŠ Janis; **TÁM Branislav; **VOLOSHINA Inna a **VALLO Peter. Ex situ versus in situ Eurasian lynx populations: implications for successful breeding and genetic rescue. Online. CONSERVATION GENETICS. Praha:Neuveden, roč. 90 (2023), s. 0-0. 1572-9737 Dostupné z: https://doi.org/10.1007/s10592-022-01494-y</t>
  </si>
  <si>
    <t>VOSTRÝ Luboš; VOSTRÁ VYDROVÁ Hana; **MORAVČÍKOVÁ Nina; **KASARDA Radovan; **CUBRIC-CURIK Vlatka; **BRZÁKOVÁ Michaela; **SÖLKNER J.; **SHIHABI Mario; **MORENO Jorge Angel Hidalgo; **SPEHAR Maria a **CURIK Ino. Genomic diversity and population structure of the Czech Holstein cattle. Online. Livestock Science. Amsterdam:Elsevier Science, roč. 273 (2023), s. 1-9. 1871-1413 Dostupné z: 10.1016/j.livsci.2023.105261</t>
  </si>
  <si>
    <t>KOUBA Marek; BARTOŠ Luděk; **TULIS Filip; ŠEVČÍK Michal; SOVADINOVÁ Simona; BUŠINA Tomáš; JANOUŠ Martin; **KOUBA Petr; BARTOŠOVÁ Jitka; **HONGISTO Kari a **KORPIMÄKI Erkki. Post-fledging survival of Tengmalm’s owl offspring in boreal forests: Interactive effects of varying dynamics of main prey and habitat composition. Online. Frontiers in Ecology and Evolution. Lausanne:Frontiers Research Foundation, roč. 11 (2023), s. 1-13. 2296-701X Dostupné z: 10.3389/fevo.2023.1151622</t>
  </si>
  <si>
    <t>**MALARIKOVÁ Ludmila; MACHOVÁ Kristýna; SVOBODOVÁ Ivona; PROCHÁZKOVÁ Radka a MAKOVCOVÁ Aneta. The effects of a non-school setting on quantity and quality of biology knowledge of primary students–A pilot study. Online. PLoS One. San Francisco:Public Library of Science, roč. 18 (2023), s. 0-0. 1932-6203 Dostupné z: 10.1371/journal.pone.0284300</t>
  </si>
  <si>
    <t>MALLPRESS David Edward William a ŠPINKA Marek. The practicality of practice: A model of the function of play behaviour. Online. ECOLOGY AND EVOLUTION. Malden:Wiley-Blackwell Publishing, roč. 13 (2023), s. 1-26. 2045-7758 Dostupné z: 10.1002/ece3.10521</t>
  </si>
  <si>
    <t>**LANTHONY Mathilde; **BRIARD Emmanuelle; **TALLET Celine a ŠPINKA Marek. Weaned piglet&amp;#39;s reactivity to humans, tonic immobility and behaviour in a spatial maze test is affected by gestating sows’ relationship to humans and positive handling at weaning. Online. Applied Animal Behaviour Science. Amsterdam:Elsevier, roč. 268 (2023), s. 1-12. 0168-1591 Dostupné z: 10.1016/j.applanim.2023.106080</t>
  </si>
  <si>
    <t>**RAGUZ Nikola; **KORABI Nidal; **LUKIĆ Boris; **DRZAIC Ivana; VOSTRÝ Luboš; **MORAVCIKOVA Nina; **CURIK Ino; **KASARDA Radovan a **CUBRIC-CURIK Vlatka. Genomic characterization and population structure of Croatian Arabian horse. Online. Livestock Science. Amsterdam:Elsevier Science, roč. 277 (2023), s. 0-0. 1871-1413 Dostupné z: 10.1016/j.livsci.2023.105343</t>
  </si>
  <si>
    <t>KGŠ, KKBP</t>
  </si>
  <si>
    <t>HANKOVÁ Kateřina; MARŠÍK Petr; ZUNOVÁ Tereza a **PODLIPNÁ Radka. The Impact of Pesticide Use on Tree Health in Riparian Buffer Zone. Online. Toxics. Basel:MDPI AG, roč. 11 (2023), s. 1-14. 2305-6304 Dostupné z: 10.3390/toxics11030235</t>
  </si>
  <si>
    <t>**GARRAMONE Raffaele; **COPPOLA Giuseppe Paolo; **AVERSANO Riccardo; **DOCIMO Teresa; SEDLÁK Petr a **CARPUTO Domenico. In Vitro Assessment of Salt Stress Tolerance in Wild Potato Species. Online. Agronomy. Basel:MDPI AG, roč. 13 (2023), s. 0-0. 2073-4395 Dostupné z: 10.3390/agronomy13071784</t>
  </si>
  <si>
    <t>SEDLÁK Petr; SEDLÁKOVÁ Vladimíra; VAŠEK Jakub; MELOUNOVÁ Martina; ČÍLOVÁ Daniela; VEJL Pavel; **SKOKOVÁ HABUŠTOVÁ Oxana; **DOLEŽAL Petr a **HAUSVATER Ervín. Investigation of genetic diversity and polyandry of Leptinotarsa decemlineata using X-linked microsatellite markers. Online. Scientific Reports. London:Nature Publishing Group, roč. 13 (2023), s. 0-0. 2045-2322 Dostupné z: 10.1038/s41598-023-49002-7</t>
  </si>
  <si>
    <t>HRADECKÁ Ivana; **VRÁBLÍK Aleš; FRĄTCZAK Jakub; **SHARKOV Nikita; **ČERNÝ Radek a HÖNIG Vladimír. Near-Infrared Spectroscopy as a Tool for Simultaneous Determination of Diesel Fuel Improvers. Online. ACS Omega. Washington:Amer. Chemical Soc., roč. 8 (2023), s. 4038-4045. 2470-1343 Dostupné z: 10.1021/acsomega.2c06845</t>
  </si>
  <si>
    <t>KCH, KKBP, KMVD</t>
  </si>
  <si>
    <t>BUREŠOVÁ Barbora; PAZNOCHT Luboš; JAROŠOVÁ Veronika; DOSKOČIL Ivo a **MARTINEK Petr. The Effect of Boiling and in Vitro Digestion on the Carotenoid Content of Colored-grain Wheat. Online. JOURNAL OF FOOD COMPOSITION AND ANALYSIS. Praha:Neuveden, roč. 115 (2023), s. 1-7. 0889-1575 Dostupné z: 10.1016/j.jfca.2022.105002</t>
  </si>
  <si>
    <t>KCH, KMVD, KZR</t>
  </si>
  <si>
    <t>BUREŠOVÁ Barbora; KOTÍKOVÁ Zora; PAZNOCHT Luboš; LACHMAN Jaromír; PODHORECKÁ Klára; **MARTINEK Petr; KUREČKA Michal; ŠKVOROVÁ Petra; LAMPOVÁ Barbora a KOUŘIMSKÁ Lenka. Does the addition of edible insects affect the formation of acrylamide during bread baking?. Online. Journal of Insects as Food and Feed . Neuveden:Neuveden, roč. 9 (2023), s. 1565-1576. 2352-4588 Dostupné z: 10.1163/23524588-20230016</t>
  </si>
  <si>
    <t>KCH, KZR</t>
  </si>
  <si>
    <t>NEDVĚDOVÁ Štěpánka; **GUILLIERE Florence; **MIELE Adriana Erica; **CANTRELLE Francois-Xavier; DVOŘÁK Jan; **WALKER Olivier a **HOLOGNE Maggy. Divide, conquer and reconstruct: How to solve the 3D structure of recalcitrant Micro-Exon Gene (MEG) protein from Schistosoma mansoni. Online. PLoS One. San Francisco:Public Library of Science, roč. 18 (2023), s. 1-19. 1932-6203 Dostupné z:</t>
  </si>
  <si>
    <t>PROCHÁZKA Petr; MAITAH Mansoor; MULLEN Jan Kevin; HÖNIG Vladimír; SOUKUPOVÁ Jana; **ZÁMKOVÁ Martina; ROJÍK Stanislav; SMUTKA Luboš; ČÁBELKOVÁ Inna; HINKE Jana; DVOŘÁK Marek a ŠÁNOVÁ Petra. Factors Influencing Farm-Land Value in the Czech Republic. Online. Agronomy. Basel:MDPI AG, roč. 13 (2023), s. 1-13. 2073-4395 Dostupné z: 10.3390/agronomy13030892</t>
  </si>
  <si>
    <t>NEDVĚDOVÁ Štěpánka; **DE STEFANO David; **WALKER Olivier; **HOLOGNE Maggy a **MIELE Adriana Erica. Revisiting Schistosoma mansoni Micro-Exon Gene (MEG) Protein Family: A Tour into Conserved Motifs and Annotation. Online. Biomolecules. Basel:MDPI AG, roč. 13 (2023), s. 1-14. 2218-273X Dostupné z: 10.3390/biom13091275</t>
  </si>
  <si>
    <t>**CARMONA Hector de Paz; FRĄTCZAK Jakub; **TIŠLER Zdeněk a **HERRADOR José Miguel Hidalgo. Phonolite Material as Catalyst Support for the Hydrotreatment of Gas Oil and Vegetable Oil Type Feedstocks. Online. Materials. Basel:MDPI AG, roč. 15 (2022), s. 0-0. 1996-1944 Dostupné z:</t>
  </si>
  <si>
    <t>GAŠPARÍK Matúš; STÁDNÍK Luděk; DUCHÁČEK Jaromír a PTÁČEK Martin. Short communication: scoring system based on five teat morphology traits relates to udder health. Online. JOURNAL OF APPLIED ANIMAL RESEARCH. Praha: Neuveden, roč. 51 (2023), s. 229-233. 0971-2119 Dostupné z: 10.1080/09712119.2023.2179629</t>
  </si>
  <si>
    <t>**GOUS Robert Mervyn; **FISHER Colin; TŮMOVÁ Eva; **MACHANDER Vlastislav a CHODOVÁ Darina. Dietary energy:protein ratio influences the efficiency of utilization of dietary protein by growing turkeys. Online. British Poultry Science. Hants:Carfax Publish., roč. 64 (2023), s. 116-121. 0007-1668 Dostupné z: 10.1080/00071668.2022.2116696</t>
  </si>
  <si>
    <t>SAVVULIDI Filipp; PTÁČEK Martin; MÁLKOVÁ Anežka; **KRATOCHVILOVA Irena; **SIMEK Daniel; **MARTINEZ-PASTOR Felipe a STÁDNÍK Luděk. Inhibition of extracellular ice crystals growth for testing the cryodamaging effect of intracellular ice in a model of ram sperm ultra-rapid freezing. Online. JOURNAL OF APPLIED ANIMAL RESEARCH. Praha:Neuveden, roč. 51 (2023), s. 182-192. 0971-2119 Dostupné z: 10.1080/09712119.2023.2171045</t>
  </si>
  <si>
    <t>KCHHZ, KPOP, KVD</t>
  </si>
  <si>
    <t>KRUNT Ondřej; ZITA Lukáš; KRAUS Adam; VEJVODOVÁ Kateřina; DRÁBEK Ondřej; KUŘE Jiří a CHMELÍKOVÁ Eva. The Impact of Different Environments on Productive Performance, Welfare, and the Health of Muscovy Ducks during the Summer Season. Online. Agriculture-BASEL. Basel:MDPI AG, roč. 13 (2023), s. 1-16. 2077-0472 Dostupné z: 10.3390/agriculture13071319</t>
  </si>
  <si>
    <t>**TVAROŽKOVÁ Kristína; **TANČIN Vladimír; **UHRINČAŤ Michal; **ORAVCOVÁ Marta; **HLEBA Lukáš; **GANCÁROVÁ Barbora; **MAČUHOVÁ Lucia; PTÁČEK Martin a **MARNET Pierre-Guy. Pathogens in milk of goats and their relationship with somatic cell count. Online. Journal of Dairy Research. New York:Cambridge Univ.Press, roč. 90 (2023), s. 173-177. 0022-0299 Dostupné z: 10.1017/S0022029923000237</t>
  </si>
  <si>
    <t>**HOFFMAN L.C.; **INGLE P; **KHOLE A; **ZHANG S; **YANG Z; **BEYA M; BUREŠ Daniel a **COZZOLINO Daniel. Discrimination of lamb (Ovis aries), emu (Dromaius novaehollandiae), camel (Camelus dromedarius) and beef (Bos taurus) binary mixtures using a portable near infrared instrument combined with chemometrics. Online. SPECTROCHIMICA ACTA PART A-MOLECULAR AND BIOMOLECULAR SPECTROSCOPY. Praha:Neuveden, roč. 294 (2023), s. 122506-122506. 1386-1425 Dostupné z: 10.1016/j.saa.2023.122506</t>
  </si>
  <si>
    <t>HANKOVÁ Kateřina; **LUPOMĚSKÁ Petra; NOVÝ Pavel; **VŠETEČKA Daniel; KLOUČEK Pavel; KOUŘIMSKÁ Lenka; **HLEBOVA Miroslava a BOŽIK Matěj. Effect of Conventional Preservatives and Essential Oils on the Survival and Growth of Escherichia coli in Vegetable Sauces: A Comparative Study. Online. Foods. Basel:MDPI AG, roč. 12 (2023), s. 1-12. 2304-8158 Dostupné z: 10.3390/foods12152832</t>
  </si>
  <si>
    <t>**BARTON Ludek; NY Veit; NEEDHAM Tersia; BUREŠ Daniel; KOTRBA Radim; MUSA Abubakar Sadiq a CEACERO HERRADOR Francisco. Effects of immunocastration and supplementary feeding level on the performance and blood biochemical markers of farmed yearling fallow deer (&amp;lt;i&amp;gt;Dama dama&amp;lt;/i&amp;gt;). Online. Journal of Animal Physiology and Animal Nutrition. Berlin:Verlag Paul Parey, roč. 107 (2023), s. 1158-1166. 0931-2439 Dostupné z: 10.1111/jpn.13807</t>
  </si>
  <si>
    <t>JENÍČKOVÁ Eliška; **ANDRÉN ARONSSON Carin; MASCELLANI Anna; **CINEK Ondřej; **AGARDH Daniel a HAVLÍK Jaroslav. Effects of Lactiplantibacillus plantarum and Lacticaseibacillus paracasei supplementation on the faecal metabolome in children with coeliac disease autoimmunity: a randomised, double-blinded placebo-controlled clinical trial. Online. Frontiers in Nutrition. Lausanne:Frontiers Media S.A., roč. 10 (2023), s. 0-10. 2296-861X Dostupné z: 10.3389/fnut.2023.1183963</t>
  </si>
  <si>
    <t>**COZZOLINO Daniel; **HOFFMAN Louwrens C. a BUREŠ Daniel. Evaluating the Use of a Similarity Index (SI) Combined with near Infrared (NIR) Spectroscopy as Method in Meat Species Authenticity. Online. Foods. Basel:MDPI AG, roč. 12 (2023), s. 0-0. 2304-8158 Dostupné z: 10.3390/foods12010182</t>
  </si>
  <si>
    <t>ROY CHOWDHURY Chandrama; **KAVITAKE Digambar; **JAISWAL Krishna Kumar; **JAISWAL Km. Smriti; **REDDY G. Bhanuprakash; **AGARWAL Vishal a **HALADY SHETTY Prathapkumar. NMR-based metabolomics as a significant tool for human nutritional research and health applications. Online. Food Control. Oxford:Elsevier Science, roč. 53 (2023), s. 102538-102551. 2212-4306 Dostupné z: 10.1016/j.fbio.2023.102538</t>
  </si>
  <si>
    <t>**KUNC Martin; **DOBEŠ Pavel; **WARD Rachel; LEE Saet Byeol; **ČEGAN Radim; **DOSTÁLKOVÁ Silvie; **HOLUŠOVÁ Ing. Kateřina; **HURYCHOVÁ Jana; **ELIÁŠ Sara; **PINĎÁKOVÁ Eliška; **ČUKANOVÁ Eliška; **PRODĚLALOVÁ Jana; **PETŘIVALSKÝ Marek; **DANIHLÍK Jiří; **HOBZA Roman; **KAVANAGH Kevin; **HYRŠL Pavel a HAVLÍK Jaroslav. Omics-based analysis of honey bee (Apis mellifera) response to Varroa sp. parasitisation and associated factors reveals changes impairing winter bee generation. Online. INSECT BIOCHEMISTRY AND MOLECULAR BIOLOGY. Praha:Neuveden, roč. 152 (2023), s. 1-19. 0965-1748 Dostupné z: 10.1016/j.ibmb.2022.103877</t>
  </si>
  <si>
    <t>**KACZOROVÁ Dominika; **PEČ Jaroslav; **BÉRES Tibor; **ŠTEFELOVÁ Nikola; **ĆAVAR ZELJKOVIĆ Sanja; **TROJAN Václav; JANATOVÁ Anežka; **TARKOWSKI Petr a KLOUČEK Pavel. Phytocannabinoid-rich galenic preparations for topical administration: extraction and stability testing. Online. Frontiers in Pharmacology. Lausanne:Frontiers Media S.A., roč. 14 (2023), s. 1-15. 1663-9812 Dostupné z: 10.3389/fphar.2023.1230728</t>
  </si>
  <si>
    <t>**NARRA Federica; **CASTAGNA Antonella; **PALAI Giacomo; MASCELLANI Anna; **D&amp;#39;ONOFRIO Claudio; **RANIERI Annamaria; **SANTIN Marco a HAVLÍK Jaroslav. Postharvest UV-B exposure drives changes in primary metabolism, phenolic concentration, and volatilome profile in berries of different grape (Vitis vinifera L.) varieties. Online. Journal of the Science of Food and Agriculture. W.Sussex:John Wiley&amp;amp;Sons, roč. 103 (2023), s. 6340-6351. 0022-5142 Dostupné z: 10.1002/jsfa.12708</t>
  </si>
  <si>
    <t>KKBP, KZ</t>
  </si>
  <si>
    <t>KOUDELA Martin; KURHAN Sebnem; SOUKUPOVÁ Miroslava; KLOUČEK Pavel a NOVOTNÝ Čeněk. Translocation of Aminopyralid from Straw Mulch to Plants in Perennial Strawberry Plantations: Case Study. Online. HORTICULTURAE. Basel:MDPI AG, roč. 9 (2023), s. 0-0. 2311-7524 Dostupné z: 10.3390/horticulturae9111192</t>
  </si>
  <si>
    <t>**HAVRLENTOVÁ Michaela; **DVOŘÁČEK, ING. PH.D. Václav; JURKANINOVÁ Lucie a **GREGUSOVÁ Veronika. Unraveling the Potential of ß-D-Glucans in Poales: From Characterization to Biosynthesis and Factors Affecting the Content. Online. Life-Basel. Basel:MDPI AG, roč. 13 (2023), s. 1-18. 2075-1729 Dostupné z: 10.3390/life13061387</t>
  </si>
  <si>
    <t>SABOLOVÁ Monika; KULMA Martin; ŠKVOROVÁ Petra; **VESELÁ Kateřina; KUREČKA Michal a KOUŘIMSKÁ Lenka. Investigating purine and uric acid contents of various development stages of artificially reared edible insects. Online. Journal of Insects as Food and Feed. Neuveden:Neuveden, roč. 9 (2023), s. 77-85. 2352-4588 Dostupné z: 10.3920/JIFF2022.0011</t>
  </si>
  <si>
    <t>**MORÁVKOVÁ Monika; **KOSTOVOVA Iveta; **KAVANOVA Katerina; PECHAR Radko; **STANĚK Stanislav; **BRYCHTA Aleš; **ZEMAN Michal a **KUBASOVA Tereza. Antibiotic Susceptibility, Resistance Gene Determinants and Corresponding Genomic Regions in Lactobacillus amylovorus Isolates Derived from Wild Boars and Domestic Pigs. Online. Microorganisms. Basel:MDPI AG, roč. 11 (2023), s. 1-17. 2076-2607 Dostupné z: 10.3390/microorganisms11010103</t>
  </si>
  <si>
    <t>**LANZONI Davide; SKŘIVANOVÁ Eva; **REBUCCI Raffaella; **CROTTI Antonio; **BALDI Antonella; **MARCHETTI Luca a **GIROMINI Carlotta. Total Phenolic Content and Antioxidant Activity of In Vitro Digested Hemp-Based Products. Online. Foods. Basel:MDPI AG, roč. 12 (2023), s. 1-13. 2304-8158 Dostupné z: 10.3390/foods12030601</t>
  </si>
  <si>
    <t>HORVÁTHOVÁ Kristýna; MODRÁČKOVÁ Nikol; **ŠPLÍCHAL Igor; **ŠPLÍCHALOVÁ Alla; AMIN Ahmad; INGRIBELLI Eugenio; KILLER Jiří; DOSKOČIL Ivo; PECHAR Radko; KODEŠOVÁ Tereza a VLKOVÁ Eva. Defined Pig Microbiota with a Potential Protective Effect against Infection with Salmonella Typhimurium. Online. Microorganisms. Basel:MDPI AG, roč. 11 (2023), s. 1-13. 2076-2607 Dostupné z: 10.3390/microorganisms11041007</t>
  </si>
  <si>
    <t>INGRIBELLI Eugenio; MODRÁČKOVÁ Nikol; TEJNECKÝ Václav; KILLER Jiří; **SCHWAB Clarissa a NEUŽIL BUNEŠOVÁ Věra. Culture-dependent screening of endospore-forming clostridia in infant feces. Online. BMC MICROBIOLOGY. Praha:Neuveden, roč. 23 (2023), s. 1-12. 1471-2180 Dostupné z: 10.1186/s12866-023-03104-4</t>
  </si>
  <si>
    <t>**SKŘIVAN Pavel; CHRPOVÁ Diana; **KLITSCHOVÁ Blanka; **ŠVEC Ivan a **SLUKOVÁ Marcela. Buckwheat Flour (Fagopyrum esculentum Moench) —A Contemporary View on the Problems of Its Production for Human Nutrition. Online. Foods. Basel:MDPI AG, roč. 12 (2023), s. 1-11. 2304-8158 Dostupné z: 10.3390/foods12163055</t>
  </si>
  <si>
    <t>JOCH Miroslav; **KUDRNA Václav; **VÝBORNÁ Alena; **TYROLOVÁ Yvona; **JANČÍK Filip; **KUBELKOVÁ Petra; VADROŇOVÁ Mariana a TICHÁ Denisa. Effect of corn shredlage on feed intake, rumen fermentation, and lactation performance of dairy cows fed a low-fibre diet. Online. Italian Journal of Animal Science. Řím:Avenue Media, roč. 22 (2023), s. 116-124. 1828-051X Dostupné z: 10.1080/1828051X.2023.2165976</t>
  </si>
  <si>
    <t>VADROŇOVÁ Mariana; ŠŤOVÍČEK Adam; JOCHOVÁ Kateřina; **VÝBORNÁ Alena; **TYROLOVÁ Yvona; TICHÁ Denisa; HOMOLKA Petr a JOCH Miroslav. Combined effects of nitrate and medium-chain fatty acids on methane production, rumen fermentation, and rumen bacterial populations in vitro. Online. Scientific Reports. London:Nature Publishing Group, roč. 13 (2023), s. 1-12. 2045-2322 Dostupné z: 10.1038/s41598-023-49138-6</t>
  </si>
  <si>
    <t>**VAGNEROVA Karla; **JÁGR Michal; **MEKADIM Chahrazed; **ERGANG Peter; SECHOVCOVÁ Hana; **VODIČKA Martin; **OLŠA FLIEGEROVÁ Kateřina; **DVOŘÁČEK Václav; **MRÁZEK Jakub a **PÁCHA Jiří. Profiling of adrenal corticosteroids in blood and local tissues of mice during chronic stress. Online. Scientific Reports. London:Nature Publishing Group, roč. 13 (2023), s. 1-11. 2045-2322 Dostupné z: 10.1038/s41598-023-34395-2</t>
  </si>
  <si>
    <t>MAREČKOVÁ Markéta; **OMELKA Marek a **KOPECKÝ Jan. The Golden Goal of Soil Management: Disease-Suppressive Soils. Online. PHYTOPATHOLOGY. Praha:Neuveden, roč. 113 (2023), s. 741-752. 1943-7684 Dostupné z: 10.1094/PHYTO-09-22-0324-KD</t>
  </si>
  <si>
    <t>KOUŘIMSKÁ Lenka; **KVASNIČKA František; KUREČKA Michal; **RAJCHL Aleš; ŠKVOROVÁ Petra a KULMA Martin. Taurine content of insects used as feed. Online. Journal of Insects as Food and Feed . Neuveden:Neuveden, roč. 9 (2023), s. 1151-1157. 2352-4588 Dostupné z: 10.3920/JIFF2022.0140</t>
  </si>
  <si>
    <t>**KVASNIČKA František; KOUŘIMSKÁ Lenka; **BLEHA Roman; ŠKVOROVÁ Petra; KULMA Martin a **RAJCHL Aleš. Electrophoretic determination of chitin in insects. Online. Journal of Chromatography A. Amsterdam:Elsevier Science, roč. 1695 (2023), s. 1-10. 1873-3778 Dostupné z: 10.1016/j.chroma.2023.463952</t>
  </si>
  <si>
    <t>KULMA Martin; ŠKVOROVÁ Petra; PETŘÍČKOVÁ Dora a KOUŘIMSKÁ Lenka. A descriptive sensory evaluation of edible insects in Czechia: do the species and size matter?. Online. International Journal of Food Properties. New York:Marcel Dekker, roč. 26 (2023), s. 218-230. 1094-2912 Dostupné z: 10.1080/10942912.2022.2161569</t>
  </si>
  <si>
    <t>**ŠPLÍCHALOVÁ Alla; **KINDLOVÁ Z.; KILLER Jiří; NEUŽIL BUNEŠOVÁ Věra; VLKOVÁ Eva; **VALÁŠKOVÁ Barbora; PECHAR Radko; **POLÁKOVÁ Kateřina a **ŠPLÍCHAL Igor. Commensal Bacteria Impact on Intestinal Toll-like Receptor Signaling in Salmonella-Challenged Gnotobiotic Piglets. Online. Pathogens. Basel:MDPI AG, roč. 12 (2023), s. 1-17. 2076-0817 Dostupné z: 10.3390/pathogens12111293</t>
  </si>
  <si>
    <t>HUBERT Jan; **NESVORNÁ Marta; **BOSTLOVA Marie; **SOPKO Bruno; **GREEN S. J. a **PHILLIPS T. W.. The Effect of Residual Pesticide Application on Microbiomes of the Storage Mite Tyrophagus putrescentiae. Online. MICROBIAL ECOLOGY. Praha:Neuveden, roč. 85 (2023), s. 1527-1540. 0095-3628 Dostupné z: 10.1007/s00248-022-02072-y</t>
  </si>
  <si>
    <t>CHAURE Aishwarya; ANTIH Julien; **NAIK Mukund Lal; **PATEL Khageshwar Singh; HOUDKOVÁ Markéta; URBANOVÁ Klára; DOSKOČIL Ivo a KOKOŠKA Ladislav. Validation of Broth Macrodilution Volatilization Method for Testing of Essential Oils in Liquid and Vapor Phase: Chemical Composition, Cytotoxicity, and Antibacterial Effect of Indian Medicinal Plants against Pneumonia-Causing Pathogens. Online. Molecules. Basel:Molecular Diversity Preservation Int, roč. 28 (2023), s. 1-18. 1420-3049 Dostupné z: 10.3390/molecules28124625</t>
  </si>
  <si>
    <t>**TEJKALOVÁ Hana; **JAKOB Lea; **KVASNOVÁ Simona; **KLASCHKA Jan; SECHOVCOVÁ Hana; **MRÁZEK Jakub; **PÁLENÍČEK Tomáš a **OLŠA FLIEGEROVÁ Kateřina. The influence of antibiotic treatment on the behavior and gut microbiome of adult rats neonatally insulted with lipopolysaccharide. Online. Heliyon. Cambridge:Cell Press, roč. 9 (2023), s. 1-18. 2405-8440 Dostupné z: 10.1016/j.heliyon.2023.e15417</t>
  </si>
  <si>
    <t>**HRAZDILOVÁ Kristýna; DANĚK Ondřej; **HRBATOVA Alena; **ČERVENÁ Barbora; **NOSKOVÁ Eva; **ADAMIK Peter; **VOTYPKA Jan; **MIHALCA Andrei Daniel; **NOUREDDINE Mechouk; MODRÝ David a ŽŮREK Luděk. Genetic analysis challenges the presence of Ixodes inopinatus in Central Europe: development of a multiplex PCR to distinguish I. inopinatus from I. ricinus. Online. Parasites &amp;amp; Vectors. Praha:Neuveden, roč. 16 (2023), s. 1-10. 1756-3305 Dostupné z: 10.1186/s13071-023-05971-2</t>
  </si>
  <si>
    <t>LESICZKA Paulina Maria; **HRAZDILOVÁ Kristýna; **HÖNIG Václav; MODRÝ David a ŽŮREK Luděk. Distant genetic variants of Anaplasma phagocytophilum from Ixodes ricinus attached to people. Online. Parasites &amp;amp; Vectors. Praha:Neuveden, roč. 16 (2023), s. 1-10. 1756-3305 Dostupné z: 10.1186/s13071-023-05654-y</t>
  </si>
  <si>
    <t>BEN MANSOUR Karima; **GIBBS Adrian J.; **KOMÍNKOVÁ Marcela; **KOMÍNEK Petr; **BROŽOVÁ Jana; KAZDA Jan; ZOUHAR Miloslav a RYŠÁNEK Pavel. Watermelon mosaic virus in the Czech Republic, its recent and historical origins. Online. Plant Pathology. Blackwell Science Inc., roč. 72 (2023), s. 1528-1538. 0032-0862 Dostupné z: 10.1111/ppa.13766</t>
  </si>
  <si>
    <t>PATAR Usha Rani; MAŇASOVÁ Marie; **HNÁTEK Jonáš; WENZLOVÁ Jana a ZOUHAR Miloslav. Evaluation of Ethanedinitrile as a Potential Fumigant against Plasmodiophora brassicae, the Clubroot Pathogen. Online. Agronomy. Basel:MDPI AG, roč. 13 (2023), s. 0-0. 2073-4395 Dostupné z: 10.3390/agronomy13041177</t>
  </si>
  <si>
    <t>**SPINOZZI Eleonora; **FERRATI Marta; **BALDASSARRI Cecilia; **MAGGI Filippo; PAVELA Roman; **BENELLI Giovanni; **AGUZZI Cristina; **ZEPPA Laura; **CAPPELLACCI Loredana; **PALMIERI Alessandro a **PETRELLI Riccardo. Synthesis of Carlina Oxide Analogues and Evaluation of Their Insecticidal Efficacy and Cytotoxicity. Online. Journal of Natural Products. Ohio:College of Pharmacy, The Ohio State University, roč. 86 (2023), s. 1307-1316. 0163-3864 Dostupné z: 10.1021/acs.jnatprod.3c00137</t>
  </si>
  <si>
    <t>PAVELA Roman; **GUEDES Raul Narciso C.; **MAGGI Filippo; **DESNEUX Nicolas a **BENELLI Giovanni. Essential oil antifeedants against armyworms: promises and challenges. Online. Entomologica Generalis. Stuttgart:E Schweizerbartsche Verlags, roč. 43 (2023), s. 689-704. 0171-8177 Dostupné z: 10.1127/entomologia/2023/1887</t>
  </si>
  <si>
    <t>**FERRATI Marta; **SPINOZZI Eleonora; **BALDASSARRI Cecilia; **MAGGI Filippo; PAVELA Roman; **CANALE Angelo; **PETRELLI Riccardo a **CAPPELLACCI Loredana. Efficacy of Mentha aquatica L. Essential Oil (Linalool/Linalool Acetate Chemotype) against Insect Vectors and Agricultural Pests. Online. Pharmaceuticals. Praha: Neuveden, roč. 16 (2023), s. 0-0. 1424-8247 Dostupné z: 10.3390/ph16040633</t>
  </si>
  <si>
    <t>**RUMIANI Mohammad; **HAMZEHZARGHANI Habiballah; **KAREGAR Akbar; **GHADERI Reza a ZOUHAR Miloslav. A soil sampling method to estimate the population density of Tylenchulus semipenetrans cobb, 1913 in infested citrus orchards of the Fars province in Southern Iran. Online. European Journal of Plant Pathology. New York:Kluwer Academic Publishers, roč. 165 (2023), s. 27-40. 0929-1873 Dostupné z: 10.1007/s10658-022-02586-8</t>
  </si>
  <si>
    <t>SAMKOVÁ Alena; RAŠKA Jan; **HADRAVA Jiří a **SKUHROVEC Jiří. Superparasitism indicates an increase of individual offspring fertility by reducing parents’ fertility in gregarious parasitoids. Online. Biological Control. San Diego:Academic Press -US, roč. 177 (2023), s. 0-0. 1049-9644 Dostupné z: 10.1016/j.biocontrol.2022.105106</t>
  </si>
  <si>
    <t>**KHAN Abdul Majid; **KHAN Marium; **SALMAN Hafiz Muhammad; **GHAZALI Hafiz Muhammad Zia Ullah; **ALI Rana Imtiaz; **HUSSAIN Mumtaz; **YOUSAF Malik Muhammad; **HAFEEZ Zeeshan; **KHAWJA Muhammad Sajjad; **ALHARBI Sulaiman Ali; **ALFARRAJ Saleh; **ARIF Muhammad a NABEEL Muhammad. Detection of seed-borne fungal pathogens associated with wheat (Triticum aestivum L.) seeds collected from farmer fields and grain market. Online. Journal of King Saud University – Science. Praha: Neuveden, roč. 35 (2023), s. 0-0. 1018-3647 Dostupné z: 10.1016/j.jksus.2023.102590</t>
  </si>
  <si>
    <t>**AULICKÝ Radek; SHAH Jawad; **KOLÁŘ Vlastimil; **LI Zhihong a STEJSKAL Václav. Control of stored agro-commodity pests Sitophilus granarius and Callosobruchus chinensis by nitrogen hypoxic atmospheres: laboratory and field validations. Online. Agronomy. Basel:MDPI AG, roč. 12 (2022), s. 0-0. 2073-4395 Dostupné z: 10.3390/agronomy12112748</t>
  </si>
  <si>
    <t>**KANIANSKA Radoslava; **DRIMAL Marek; **VARGA Jozef; KOMÁREK Michael; AHADO Samuel Kudjo; **ŠŤASTNÁ Milada; **KIZEKOVÁ Miriam a **JANČOVÁ Lubica. Critically raw materials as potential emerging environmental contaminants, their distribution patterns, risks and behaviour in floodplain soils contaminated by heavy metals. Online. Scientific Reports. London:Nature Publishing Group, roč. 13 (2023), s. 0-0. 2045-2322 Dostupné z: 10.1038/s41598-023-36477-7</t>
  </si>
  <si>
    <t>LEBRUN Manhattan; SZÁKOVÁ Jiřina; DRÁBEK Ondřej; TEJNECKÝ Václav; **HOUGH Rupert; BEESLEY Luke; **WANG Hailong a TRAKAL Lukáš. EDTA as a legacy soil chelatant: a comparative study to a more environmentally sensitive alternative for metal removal by Pistia stratiotes L.. Online. ENVIRONMENTAL SCIENCE AND POLLUTION RESEARCH. Praha:Neuveden, roč. 30 (2023), s. 74314-74326. 0944-1344 Dostupné z: 10.1007/s11356-023-27537-6</t>
  </si>
  <si>
    <t>**SABERIOON Mohammadmehdi; KHOSRAVI Vahid; **BROM Jakub; GHOLIZADEH Asa a **SEGL Karl. Examining the sensitivity of simulated EnMAP data for estimating chlorophyll-a and total suspended solids in inland waters. Online. Ecological Informatics. Praha:Neuveden, roč. 75 (2023), s. 0-0. 1878-0512 Dostupné z: doi.org/10.1016/j.ecoinf.2023.102058</t>
  </si>
  <si>
    <t>**ŠVECOVÁ Helena; **VOJS STAŇOVÁ Andrea; KLEMENT Aleš; KODEŠOVÁ Radka a **GRABIC Roman. LC-HRMS method for study of pharmaceutical uptake in plants: effect of pH under aeroponic condition. Online. ENVIRONMENTAL SCIENCE AND POLLUTION RESEARCH. Praha:Neuveden, roč. 30 (2023), s. 96219-96230. 0944-1344 Dostupné z: 10.1007/s11356-023-29035-1</t>
  </si>
  <si>
    <t>MENACHERRY Sunil Paul Mathew; KODEŠOVÁ Radka; **ŠVECOVÁ Helena; KLEMENT Aleš; FÉR Miroslav; NIKODEM Antonín a **GRABIC Roman. Selective accumulation of pharmaceutical residues from 6 different soils by plants: a comparative study on onion, radish, and spinach. Online. ENVIRONMENTAL SCIENCE AND POLLUTION RESEARCH. Praha:Neuveden, roč. 30 (2023), s. 54160-54176. 0944-1344 Dostupné z: 10.1007/s11356-023-26102-5</t>
  </si>
  <si>
    <t>THAI Saven; PAVLŮ Lenka; TEJNECKÝ Václav; **CHOVANCOVÁ Sabina; **HIN Lyhour; THET Bunthorn; NĚMEČEK Karel a DRÁBEK Ondřej. Temporal changes in soil chemical compositions in acidified mountain forest soils of Czech Republic. Online. European Journal of Forest Research. Berlin:Springer-Verlag, roč.  (2023), s. 0-0. 1612-4677 Dostupné z: doi.org/10.1007/s10342-023-01564-x</t>
  </si>
  <si>
    <t>JOHN Kingsley; **BOUSLIHIM Yassine; **BOUASRIA Abdelkrim; **RAZOUK Rachid; **HSSAINI Lahcen; **ISONG Isong Abraham; **SAMIR AIT M´barek; **AYITO Esther Okon a **GARE Ambrose-Igho. Assessing the impact of sampling strategy in random forest-based predicting of soil nutrients: a study case from northern Morocco. Online. Geocarto Imnternational. Praha:Neuveden, roč. 37 (2022), s. 11209-11222. 1010-6049 Dostupné z: 10.1080/10106049.2022.2048091</t>
  </si>
  <si>
    <t>**HRAZDILOVA Kristyna; DANĚK Ondřej; **HRBATOVA Alena; **CERVENA Barbora; **NOSKOVA Eva; **ADAMIK Peter; **VOTYPKA Jan; **MIHALCA Andrei Daniel; **NOUREDDINE Mechouk; MODRÝ David a **ZUREK Luděk.  Genetic analysis challenges the presence of Ixodes inopinatus ion Central Europe: development of a multiplex PCR to distinguish I. inopinatus from I. ricinus ) . Online. Frontiers in Microbiology. Lausanne:Frontiers Research Foundation, roč. 16 (2023), s. 0-0. 1664-302X Dostupné z: 10.1186/s13071-023-05971-2</t>
  </si>
  <si>
    <t>PANDIAN Divakaran; NAJER Tomáš a MODRÝ David. An Overview of Angiostrongylus cantonensis (Nematoda: Angiostrongylidae), an Emerging Cause of Human Angiostrongylosis on the Indian Subcontinent. Online. Pathogens. Basel:MDPI AG, roč. 12 (2023), s. 1-21. 2076-0817 Dostupné z: 10.3390/pathogens12060851</t>
  </si>
  <si>
    <t>**BALÁŽ Vojtech; **RIVORY Phoebe; **HAYWARD Douglas; **JAENSCH Susan; **MALIK Richard; **LEE Rogan; MODRÝ David a **ŠLAPETA Jan. Angie-LAMP for diagnosis of human eosinophilic meningitis using dog as proxy: A LAMP assay for Angiostrongylus cantonensis DNA in cerebrospinal fluid . Online. PLoS Neglected Tropical Diseases. Praha:Neuveden, roč. 17 (2023), s. 11038-11038. 1935-2727 Dostupné z: 10.1371/journal.pntd.0011038</t>
  </si>
  <si>
    <t>LESICZKA Paulina Maria; **MYŚLIWY Izabella; **BUNKOWSKA-GAWLIK Katarzyna; MODRÝ David; **HRAZDILOVA Kristyna; **HILDEBRAND Joanna a **PEREC-MATYSIAK Agnieszka. Circulation of Anaplasma phagocytophilum among invasive and native carnivore species living in sympatry in Poland. Online. Frontiers in Microbiology. Lausanne:Frontiers Research Foundation, roč. 16 (2023), s. 1-20. 1664-302X Dostupné z: 10.1186/s13071-023-05996-7</t>
  </si>
  <si>
    <t>**NOSKOVÁ Eva; MODRÝ David; **BALÁŽ Vojtech; **ČERVENÁ Barbora; **JIRKŮ-POMAJBÍKOVÁ Kateřina; **ZECHMEISTEROVÁ Kristína; **LEOWSKI Clotilde; **PETRŽELKOVÁ Klára J.; **PŠENKOVÁ Ilona; **VODIČKA Roman; **KESSLER Sharon; **NGOUBANGOYE Barthélémy; **SETCHELL Joanna M a **PAFČO Barbora. Identification of potentially zoonotic parasites in captive orangutans and semi-captive mandrills: Phylogeny and morphological comparison. Online. American Journal of Primatology. New York:Wiley &amp;amp;Liss, roč. 85 (2023), s. 23475-23475. 0275-2565 Dostupné z: 10.1002/ajp.23475</t>
  </si>
  <si>
    <t>**RODRIQUEZ Elena Izquierdo; **ANETTOVÁ Lucia; **HRAZDILOVÁ Kristýna; **FORONDA Pilar a MODRÝ David. Range of metastrongylids (superfamily Metastrongyloidea) of public health and veterinary concern present in livers of the endemic lizard Gallotia galloti of Tenerife, Canary Islands, Spain . Online. Parasites &amp;amp; Vectors. Praha:Neuveden, roč. 16 (2023), s. 81-81. 1756-3305 Dostupné z: 10.1186/s13071-023-05653-z</t>
  </si>
  <si>
    <t>LESICZKA Paulina Maria; **RUDENKO Natalie; **GOLOVCHENKO Maryna; **JURÁNKOVÁ Jana; DANĚK Ondřej; MODRÝ David a **HRAZDILOVÁ Kristýna. Red fox (Vulpes vulpes) play an important role in the propagation of tick-borne pathogens . Online. Ticks and Tick-Borne Diseases. Praha:Neuveden, roč. 14 (2023), s. 102076-102076. 1877-959X Dostupné z: 10.1016/j.ttbdis.2022.102076</t>
  </si>
  <si>
    <t>**DANĚK Ondřej; LESICZKA Paulina Maria; **HAMMERBAUEROVA Iva; **VOLFOVA Karolina; **JURÁNKOVÁ Jana; **FRGELECOVÁ Lucia; MODRÝ David a **HRAZDILOVÁ Kristyna. Role of invasive carnivores (Procyon lotor and Nyctereutes procyonoides) in epidemiology of vector-borne pathogens: molecular survey from the Czech Republic. Online. Parasites &amp;amp; Vectors. Praha:Neuveden, roč. 16 (2023), s. 0-0. 1756-3305 Dostupné z: 10.1186/s13071-023-05834-w</t>
  </si>
  <si>
    <t>**ILÍK Vladislav; **KREISINGER Jakub; MODRÝ David; **SCHWARZ Erich Marquard; **TAGG Nikki; **MBOHLI Donald; **CHARMANCE NKOMBOU Irene; **PETRŽELKOVÁ Klára Judita a **PAFČO Barbora. High diversity and sharing of strongylid nematodes in humans and great apes co-habiting an unprotected area in Cameroon. Online. PLoS Neglected Tropical Diseases. Praha:Neuveden, roč. 17 (2023), s. 1-11. 1935-2727 Dostupné z: 10.1371/journal.pntd.0011499</t>
  </si>
  <si>
    <t>**JAIRO ALFONSO MENDOZA Rolda; **ZATELLI Andrea; **LATROFA Maria Stefania; **IATTA Roberta; **BEZERRA-SANTOS Marcos Antonio; **ANNOSCIA Giada; **GERNONE Floriana; **VOTÝPKA Jan; MODRÝ David; **TICHÁ Lucie; **VOLF Petr a **OTRANTO Domenico. Leishmania (Sauroleishmania) tarentolae isolation and sympatric occurrence with Leishmania (Leishmania) infantum in geckoes, dogs and sand flies. Online. PLoS Neglected Tropical Diseases. Praha:Neuveden, roč. 16 (2023), s. 0-0. 1935-2727 Dostupné z: 10.1371/journal.pntd.0010650</t>
  </si>
  <si>
    <t>ABEBRESE David Kwesi; MATULA Svatopluk a BÁŤKOVÁ Kamila. Relating Immediate Changes in Bulk Density to Changes in Hydraulic  Properties on a Silty Clay Loam Under Diferent Tillage Systems  in the Czech Republic. Online. Journal of Soil Science and Plant Nutrition. Praha:Neuveden, roč. 23 (2023), s. 819-830. 0718-9508 Dostupné z: 10.1007/s42729-022-01085-3</t>
  </si>
  <si>
    <t>SOUKUPOVÁ Miroslava a KOUDELA Martin. Impacts of Aminopyralid on Tomato Seedlings. Online. HORTICULTURAE. Basel:MDPI AG, roč. 9 (2023), s. 0-0. 2311-7524 Dostupné z: 10.3390/horticulturae9040456</t>
  </si>
  <si>
    <t>HUBENÁ Pavla; HORKÝ Pavel; **GRABICOVÁ Kateřina; **SLAVÍK Ondřej; SLAVÍK Ondřej; **RANDÁK Tomáš a DOUDA Karel. Aggression repeatability in stressed fish in response to an environmental concentration of sertraline and lunar cycle as evidenced by brain metabolomics. Online. AQUATIC TOXICOLOGY. Praha:Neuveden, roč. 264 (2023), s. 1-11. 1879-1514 Dostupné z: 10.1016/j.aquatox.2023.106707</t>
  </si>
  <si>
    <t>**DURAND Claire; **NIKOLAOU Charoula Konstantia; **MANGIONE Guido; CHALOUPKOVÁ Petra; PETRTÝL Miloslav a KOKOŠKA Ladislav. Assessment of the COVID-19 virus outbreak on dietary patterns, physical activity, and lifestyle behaviours: a survey among adult European citizens. Online. British Food Journal. Praha:Neuveden, roč. 125 (2023), s. 3698-3716. 0007-070X Dostupné z: 10.1108/BFJ-09-2022-0781</t>
  </si>
  <si>
    <t>**JERIKHO Rikho; AKMAL Surya Gentha; **VERYL Hasan; **YONVITNER Y.; **NOVÁK Jindřich; **MAGALHAES André Lincoln Barroso; **MACEDA-VEIGA Alberto; **TLUSTY Michael; **RHYNE Andrew; SLAVÍK Ondřej a PATOKA Jiří. Foreign stingers: South American freshwater river stingrays Potamotrygon spp. established in Indonesia. Online. Scientific Reports. London:Nature Publishing Group, roč. 13 (2023), s. 1-13. 2045-2322 Dostupné z: 10.1038/s41598-023-34356-9</t>
  </si>
  <si>
    <t>**TAPKIR Sandip; **THOMAS Kiran; KALOUS Lukáš; **VASEK Mojmir; **MEADOR Travis B. a **SMEJKAL Marek. Invasive gibel carp use vacant space and occupy lower trophic niche compared to endangered native crucian carp. Online. Biological Invasions. Dordrecht:Springer Science+Business media B.V., roč. 25 (2023), s. 2917-2928. 1387-3547 Dostupné z: 10.1007/s10530-023-03081-9</t>
  </si>
  <si>
    <t>**SMEJKAL Marek; **BARTON Daniel; **DURAS Jindrich; HORKÝ Pavel; **MUSKA Milan; **KUBECKA Jan; PFAUSEROVÁ Nikola; **TESFAYE Million a **SLAVIK Ondrej. Living on the edge: Reservoirs facilitate enhanced interactions among generalist and rheophilic fish species in tributaries. Online. Frontiers in Environmental Sciences. Lausanne:Frontiers Media S.A., roč. 11 (2023), s. 1-17. 2296-665X Dostupné z: 10.3389/fenvs.2023.1099030</t>
  </si>
  <si>
    <t>**CASTAGNE Paul; **PAZ-VINAS Ivan; **BOULETREAU Stephanie; **FERRIOL Jessica; **LOOT Geraldine; **VEYSSIERE Charlotte; **ARLINGHAUS Robert; **BRITTON Robert; **CHIARELLO Marlene; **GARCIA-BERTHOU Emili; HORKÝ Pavel; **NICOLAS Delphine; **NOCITA Annamaria; **NORDAHL Oscar; **OVIDIO Michaël; **RIBEIRO Filipe; **SLAVIK Ondrej; **VAGNON Chloe; **BLANCHET Simon a **SANTOUL Frederic. Patterns of genetic variation in native and non-native populations of European catfish Silurus glanis across Europe. Online. Biodiversity and Conservation. Dordrecht:Springer Science+Business media B.V., roč. 32 (2023), s. 2127-2147. 0960-3115 Dostupné z: 10.1007/s10531-023-02596-w</t>
  </si>
  <si>
    <t>**BLAHA Martin; PATOKA Jiří; **POLICAR Tomas; **SLIWINSKA Karolina; **ALEKHNOVICH Anatoly; **BEREZINA Nadezhda; **PETRESCU Ana-Maria; **MUMLADZE Levan; **WEIPERTH Andras; **JELIC Misel; **KOZAK Pavel a **MAGUIRE Ivana. Phylogeographic patterns of genetic diversity in Pontastacus leptodactylus (Decapoda: Astacidae): is the hypothesis of the taxonomically rich genus Pontastacus true?. Online. ZOOLOGICAL JOURNAL OF THE LINNEAN SOCIETY. Praha:Neuveden, roč. 199 (2023), s. 140-155. 0024-4082 Dostupné z: 10.1093/zoolinnean/zlad025</t>
  </si>
  <si>
    <t>SVITAČOVÁ Kristína; SLAVÍK Ondřej a HORKÝ Pavel. Pigmentation potentially influences fish welfare in aquaculture. Online. Applied Animal Behaviour Science. Amsterdam:Elsevier, roč. 262 (2023), s. 1-8. 0168-1591 Dostupné z: 10.1016/j.applanim.2023.105903</t>
  </si>
  <si>
    <t>**KIRAN Thomas; **BRABEC Marek; **TAPKIR Sandip; GOTTWALD Milan; **BARTOŇ Daniel a **ŠMEJKAL Marek. Sampling bias of invasive gibel carp and threatened crucian carp: Implications for conservation. Online. GLOBAL ECOLOGY AND CONSERVATION. Amsterdam:Elsevier Science, roč. 48 (2023), s. 0-0. 2351-9894  Dostupné z: 10.1016/j.gecco.2023.e02718</t>
  </si>
  <si>
    <t>**NOVÁK Jindřich; **FRYNTA Daniel; **NOVÁKOVÁ Daniela a PATOKA Jiří. Social deprivation in maternal mouthbrooders Tropheus sp. “Caramba” (Teleostei: Cichlidae) decreases the success rate of reproduction and survival rate of fish fry. Online. Scientific Reports. London:Nature Publishing Group, roč. 13 (2023), s. 1-7. 2045-2322 Dostupné z: 10.1038/s41598-023-35467-z</t>
  </si>
  <si>
    <t>PETERKOVÁ Kristýna; **VOREL Jiří; **ILGOVÁ Jana; **OSTASOV Pavel; **FAJTOVA Pavla; KONEČNÝ Lukáš; **CHANOVA Marta; **KASNY Martin; **HORN Martin a DVOŘÁK Jan. Proteases and their inhibitors involved in Schistosoma mansoni egg-host interaction revealed by comparative transcriptomics with Fasciola hepatica eggs. INTERNATIONAL JOURNAL FOR PARASITOLOGY. Praha:Neuveden, roč. 53 (2023), s. 253-263. 0020-7519</t>
  </si>
  <si>
    <t>BOATENG Enoch Mensah; DVOŘÁK Jan; **AYI Irene a **CHANOVA Marta. A literature review of schistosomiasis in Ghana: a reference for bridging the research and control gap. Online. TRANSACTIONS OF THE ROYAL SOCIETY OF TROPICAL MEDICINE AND HYGIENE. Praha:Neuveden, roč. 117 (2023), s. 407-417. 0035-9203 Dostupné z: 10.1093/trstmh/trac134</t>
  </si>
  <si>
    <t>MUIZ Abdul; KLOJDOVÁ Iveta a STATHOPOULOS Constantinos. Utilization of by-products for preparation of Pickering particles. Online. EUROPEAN FOOD RESEARCH AND TECHNOLOGY. Praha:Neuveden, roč. 249 (2023), s. 3069-3083. 1438-2377 Dostupné z: 10.1007/s00217-023-04349-z</t>
  </si>
  <si>
    <t>BAIGTS ALLENDE Diana Karina a STATHOPOULOS Constantinos. Overcoming obstacles in insect utilization. Online. EUROPEAN FOOD RESEARCH AND TECHNOLOGY. Praha:Neuveden, roč. 249 (2023), s. 849-860. 14382377 Dostupné z: 10.1007/s00217-022-04196-4</t>
  </si>
  <si>
    <t>**METRI-OJEDA Jorge; **SOLANA-LAVALLE Gabriel; **ROSAS-ROMERO Roberto; **PALOU Enrique; **RAMIREZ-RODRIGUES Milena- a BAIGTS ALLENDE Diana Karina. Rapid screening of mayonnaise quality using computer vision and machine learning. Online. Journal of Food Measurement and Characterization. New York:Springer-Verlag, roč. 17 (2023), s. 2792-2804. 21934126 Dostupné z: 10.1007/s11694-023-01814-x</t>
  </si>
  <si>
    <t>BAIGTS ALLENDE Diana Karina; **ALVA Alexa Perez; **METRI-OJEDA Jorge; **ESTRADA-BERISTAIN Carolina; **RAMÍREZ-RODRIGUES Melissa A.; **ARROYO-SILVA Anita a **RAMÍREZ RODRIGUES Milena M.. Use of Hibiscus sabdariffa by-Product to Enhance the Nutritional Quality of Pasta. Online. Waste and Biomass Valorization. Praha:Neuveden, roč. 14 (2022), s. 1267-1279. 1877-2641 Dostupné z: 10.1007/s12649-022-01938-z</t>
  </si>
  <si>
    <t>**METRI-OJEDA Jorge; **RAMÍREZ-RODRIGUES Milena M.; **ROSAS-ORDONEZ Lizbeth a BAIGTS ALLENDE Diana Karina. Development and Characterization of a Low-Fat Mayonnaise Salad Dressing Based on Arthrospira platensis Protein Concentrate and Sodium Alginate. Online. Applied Sciences-BASEL. Basel:MDPI AG, roč. 12 (2022), s. 0-0. 2076-3417 Dostupné z: 10.3390/app12157456</t>
  </si>
  <si>
    <t>BAIGTS ALLENDE Diana Karina; **RAMÍREZ RODRIGUES Milena M. a **ROSAS-ROMERO Roberto. Monitoring of the Dehydration Process of Apple Snacks with Visual Feature Extraction and Image Processing Techniques. Online. Applied Sciences-BASEL. Basel:MDPI AG, roč. 12 (2022), s. 0-0. 2076-3417 Dostupné z: 10.3390/app122111269</t>
  </si>
  <si>
    <t>ŠUK Jaromír; MIKULKA Jakub; SEN Madhab Kumar; KOŠNAROVÁ Pavlína; HAMOUZOVÁ Kateřina a SOUKUP Josef. First cases of herbicide resistance of Tripleurospermum inodorum in the Czech Republic. Online. Plant, Soil and Environment. Praha:Ústav zemědělských a potravinářských informací, roč. 69 (2023), s. 81-87. 1805-9368 Dostupné z: 10.17221/427/2022-PSE</t>
  </si>
  <si>
    <t>POLÁKOVÁ Jana; **MAROUŠKOVÁ Anna; HOLEC Josef; KOLÁŘOVÁ Michaela a JANKŮ Jaroslava. Changes in grassland area in lowlands and marginal uplands: Medium-term differences and potential for carbon farming. Online. Soil and Water Research. Praha:Ústav zemědělských a potravinářských informací, roč. 18 (2023), s. 236-245. 1805-9384 Dostupné z: 10.17221/65/2023-SWR</t>
  </si>
  <si>
    <t>KOLÁŘOVÁ Michaela; TYŠER Luděk; REINHARDT PISKACKOVA Theresa Ann a **MÁJEKOVÁ Jana. Incidence of thermophilic, grass and rare arable weeds in cereal fields in the Czech and Slovak Republic. Online. Plant, Soil and Environment. Praha:Ústav zemědělských a potravinářských informací, roč. 69 (2023), s. 131-140. 1805-9368 Dostupné z: 10.17221/439/2022-PSE</t>
  </si>
  <si>
    <t>HRUŠKA Adam a HAMOUZ Pavel. Verification of a machine learning model for weed detection in maize (Zea mays) using infrared imaging. Online. Plant Protection Science  (Ochrana rostlin). Praha:Ústav zemědělských a potravinářských informací, roč. 59 (2023), s. 292-297. 1805-9341 Dostupné z: 10.17221/131/2022-PPS</t>
  </si>
  <si>
    <t>**DUQUE-ACEVEDO Mónica; ULLOA MURILLO Leidy Marcela; **BELMONTE-URENA Luis J; **CAMACHO-FERRE Francisco; MERCL Filip a TLUSTOŠ Pavel. Sustainable and circular agro-environmental practices: A review of the management of agricultural waste biomass in Spain and the Czech Republic. Online. WASTE MANAGEMENT &amp;amp; RESEARCH. Praha:Neuveden, roč. 41 (2023), s. 955-969. 0734-242X Dostupné z: 10.1177/0734242X221139122</t>
  </si>
  <si>
    <t>HŘEBEČKOVÁ Tereza; **KRÁLÍKOVÁ Natálie; HANČ Aleš a **WIESNEROVÁ Lucie. Problems associated with vermicomposting of dog excrement in practice using Eisenia andrei. Online. WASTE MANAGEMENT &amp;amp; RESEARCH. Praha:Neuveden, roč. 41 (2023), s. 328-336. 0734-242X Dostupné z: 10.1177/0734242X221123143</t>
  </si>
  <si>
    <t>LHOTSKÁ Marie; ZEMANOVÁ Veronika; PAVLÍKOVÁ Daniela a HNILIČKA František. Changes in the photosynthetic response of lettuce exposed to toxic element multicontamination under hydroponic conditions. Online. Photosynthetica. Praha:Ústav experimentální botaniky AV ČR, roč. 61 (2023), s. 390-397. 0300-3604 Dostupné z: 10.32615/ps.2023.034</t>
  </si>
  <si>
    <t>NOVÁK Milan; ZEMANOVÁ Veronika; PAVLÍK Milan; PROCHÁZKOVÁ Simona a PAVLÍKOVÁ Daniela. Change in ß-glucosidase activity in root zone of ferns under toxic elements soil contamination. Online. Plant, Soil and Environment. Praha:Ústav zemědělských a potravinářských informací, roč. 69 (2023), s. 124-130. 1214-1178 Dostupné z: 10.17221/448/2022-PSE</t>
  </si>
  <si>
    <t>PAVLŮ Lenka; BALÍK Jiří; PROCHÁZKOVÁ Simona; VOKURKOVÁ Petra; GALUŠKOVÁ Ivana a SEDLÁŘ Ondřej. Soil organic matter quality of variously managed agricultural soil in the Czech Republic evaluated using DRIFT spectroscopy. Online. Soil and Water Research. Praha:Ústav zemědělských a potravinářských informací, roč. 18 (2023), s. 281-291. 1801-5395 Dostupné z: 10.17221/89/2023</t>
  </si>
  <si>
    <t>KAVR, KPOP, KZR</t>
  </si>
  <si>
    <t>VEJVODOVÁ Kateřina; KODEŠOVÁ Radka; HORKÝ Pavel; BORŮVKA Luboš a TLUSTOŠ Pavel. Psychoactive substances in soils, plants, freshwater and fish: A mini review. Online. Soil and Water Research. Praha:Ústav zemědělských a potravinářských informací, roč. 18 (2023), s. 139-157. 1801-5395 Dostupné z: 10.17221/58/2023-SWR</t>
  </si>
  <si>
    <t>WIESNEROVÁ Lucie; HŘEBEČKOVÁ Tereza; JABLONSKÝ Ivan a KOUDELA Martin. Effect of different water contents in the substrate on cultivation of Pleurotus ostreatus Jacq. P. Kumm. Online. Folia Horticulturae. Varšava:De Gruyter Open Ltd., roč. 35 (2023), s. 25-31. 2083-5965 Dostupné z: 10.2478/fhort-2023-0002</t>
  </si>
  <si>
    <t>KBFR, KCH</t>
  </si>
  <si>
    <t>ORSÁK Matyáš; KOTÍKOVÁ Zora; HNILIČKA František a LACHMAN Jaromír. Effect of long-term drought and waterlogging stress on photosynthetic pigments in potato. Online. Plant, Soil and Environment. Praha: Ústav zemědělských a potravinářských informací, roč. 69 (2023), s. 152-160. 1805-9368 Dostupné z: 10.17221/415/2022-PSE</t>
  </si>
  <si>
    <t>**NAZNIN Sauda; **ISLAM Md. Mazadul; **KAWOCHAR Md Abu; **KUNDU Bimal Chandra; **PRODHAN Zulfikar Haider; **AMIN Md Nurul; **UDDIN Md. Nasir; **SALIM Md; **ANWAR Babul; **SARKER Protima Rani; **ISLAM Saiful; **NAZNIN Afroz; **AKHTER Fahmida; **SULTANA Shamima; **RASHID Md Harunor; **BEGUM Most. Mahbuba; **GABER Ahmed; SKALICKÝ Milan; BRESTIČ Marián a **HOSSAIN Akbar. BARI Alu-86-An Early-Bulker, High Yielding and Quality Potato (&amp;lt;i&amp;gt;Solanum tuberosum&amp;lt;/i&amp;gt; L.) Cultivar Suitable for Diverse Environments. Online. AMERICAN JOURNAL OF POTATO RESEARCH. Praha: Neuveden, roč. 100 (2023), s. 265-287. 1099-209X Dostupné z: 10.1007/s12230-023-09916-4</t>
  </si>
  <si>
    <t>**MAITRA Sagar; **PRAHARAJ Subhashisa; BRESTIČ Marián; **SAHOO Ranjan Kumar; **SAGAR Lalichetti; **SHANKAR Tanmoy; **PALAI Jnana Bharati; **SAHOO Upasana; **SAIRAM Masina; **PRAMANICK Biswajit; **NATH Suprava; **VENUGOPALAN Visha Kumari; SKALICKÝ Milan a **HOSSAIN Akbar. Rhizobium as Biotechnological Tools for Green Solutions: An Environment-Friendly Approach for Sustainable Crop Production in the Modern Era of Climate Change. Online. CURRENT MICROBIOLOGY. Praha: Neuveden, roč. 80 (2023), s. 1-15. 0343-8651 Dostupné z: 10.1007/s00284-023-03317-w</t>
  </si>
  <si>
    <t>LAMILLA TAMAYO Laura Alejandra; **ESCOBAR-CALDERON Felipe a SKALICKÝ Milan. Reviewing the Potential of Algae Species as a Green Alternative to Produce Nanoparticles: Findings from a Database Analysis. Online. Water. Praha: Neuveden, roč. 15 (2023), s. 1-30. 0310-0367 Dostupné z: 10.3390/w15122208</t>
  </si>
  <si>
    <t>**AHMED Syed Riaz; **ANWAR Zunaira; **SHAHBAZ Umar; SKALICKÝ Milan; **IJAZ Aqsa; **TARIQ Muhammad Sayyam; **ZULFIQAR Usman; BRESTIČ Marián; **ALABDALLAH Nadiyah M.; **ALSUBEIE Moodi Saham; **MUJTABA Hassan; **SAEED Abdul Manan; **ZAHRA Tafseer; **HASAN Md. Mahadi; **FIRDOUS Hina; **RAZZAQ Abdul a **ZAFAR Mujammad Mubashar. Potential role of silicon in plants against biotic and abiotic stresses. Online. Silicon. Praha:Neuveden, roč. 15 (2023), s. 1-21. 1876-990X Dostupné z: 10.1007/s12633-022-02254-w</t>
  </si>
  <si>
    <t>**KOEVER Gyoergy; **CURIK Ino; VOSTRÝ Luboš; **FARKAS Janos; **MEZOSZENTGYOERGYI David a **NAGY István. Analysis of Inbreeding Effects on Survival at Birth of Pannon White Rabbits Using the Inbreeding-Purging Model. Online. Diversity-Basel. Basel:MDPI AG, roč. 15 (2023), s. 0-0. 1424-2818 Dostupné z: 10.3390/d15010071</t>
  </si>
  <si>
    <t>JANKOVSKÁ Ivana; KAREŠOVÁ Veronika; MICHLOVÁ Tereza; **KUNC Petr; **KNÍŽKOVÁ Ivana; ŠEVČÍK Richard; SLOUP Vladislav a LANGROVÁ Iva. Significance of Intestinal Helminth Infection and Animal Sex for Mercury Concentrations in Two Rodent Species. Online. JOURNAL OF WILDLIFE DISEASES. Praha:Neuveden, roč. 59 (2023), s. 504-508. 0090-3558 Dostupné z: 10.7589/JWD-D-22-00129</t>
  </si>
  <si>
    <t>KCH, KKBP, KPOP</t>
  </si>
  <si>
    <t>RONDEVALDOVÁ Johana; NOVÝ Pavel; TAUCHEN Jan; DRÁBEK Ondřej; KOTÍKOVÁ Zora; DAJČL Julie; MASCELLANI Anna; **CHRUN Rithy; **NGUON Samnang a KOKOŠKA Ladislav. Determination of antioxidants, minerals and vitamins in Cambodian underutilized fruits and vegetables. Online. Journal of Food Measurement and Characterization. New York:Springer-Verlag, roč. 17 (2023), s. 716-731. 2193-4134 Dostupné z: 10.1007/s11694-022-01630-9</t>
  </si>
  <si>
    <t>KILLER Jiří; NEUŽIL BUNEŠOVÁ Věra; MODRÁČKOVÁ Nikol; VLKOVÁ Eva; PECHAR Radko a **ŠPLÍCHAL Igor. Lactulose in combination with soybean lecithin has a cryoprotective effect on probiotic taxa of bifidobacteria and Lactobacillaceae. Online. Letters in Applied Microbiology. Oxford:Blackwell Publishing, roč. 76 (2023), s. 1-6. 0266-8254 Dostupné z: 10.1093/lambio/ovad008</t>
  </si>
  <si>
    <t>**BORCZAK Barbara; **KAPUSTA-DUCH Joanna; **DOMAGAŁA Dominika a DOSKOČIL Ivo. Study on the Potential Antitumor Activity of Cookies Enriched with Sambucus nigra L., Aronia melanocarpa, Hippophae rhamnoides L., and Crataegus L., on WM793 Melanoma and MCF-7 Breast Cell Lines. Online. Applied Sciences-BASEL. Basel:MDPI AG, roč. 13 (2023), s. 1-16. 2076-3417 Dostupné z: 10.3390/app132212256</t>
  </si>
  <si>
    <t>JOCH Miroslav; VADROŇOVÁ Mariana; **ČEŠPIVA Miroslav; **ZABLOUDILOVÁ Petra; **VÝBORNÁ Alena; **TYROLOVÁ Yvona; **KUDRNA Václav; TICHÁ Denisa; PLACHÝ Vladimír a HRONCOVÁ Zuzana. Capric and lauric acid mixture decreased rumen methane production, while combination with nitrate had no further benefit in methane reduction. Online. Annals of Animal Science. Praha:Neuveden, roč. 23 (2023), s. 799-808. 2300-8733 Dostupné z: 10.2478/aoas-2023-0010</t>
  </si>
  <si>
    <t>**BUŠOVÁ Milena; KOUŘIMSKÁ Lenka; **DOLEŽAL Marek; **ILKO Vojtěch; **REVENCO Diomid; **ZARE Mahyar; **MATOUŠEK Jan; **FERROCINO Ilario; **FRANCIOSA Irene; **SMEJKAL Petr; **PŘESLIČKA Matej a **PROKEŠOVÁ Markéta. Fatty Acid Profile, Atherogenic and Thrombogenic Indices, and Meat Quality as the Effect of Feed Additive in African Catfish Clarias gariepinus (Burchell, 1822). Online. Applied Sciences-BASEL. Basel:MDPI AG, roč. 13 (2023), s. 1-22. 2076-3417 Dostupné z: 10.3390/app131810058</t>
  </si>
  <si>
    <t>**VACKOVÁ T.; **PEKAR Stano; **KLIMOV P. B. a HUBERT Jan. Population growth and respiration in the dust mite Dermatophagoides farinae under different temperature and humidity regimes. Online. Experimental and Applied Acarology. Dordrecht:Springer Science+Business media B.V., roč. 89 (2023), s. 157-169.  1572-9702 Dostupné z: 10.1007/s10493-022-00775-y</t>
  </si>
  <si>
    <t>BOKŠOVÁ Aneta; KAZDA Jan; BARTOŠKA Jan a **KAMLER Martin. Effect of glyphosate on the foraging activity of the European honey bee (Apis mellifera L.). Online. Plant, Soil and Environment. Praha: Ústav zemědělských a potravinářských informací, roč. 69 (2023), s. 195-201. 1214-1178 Dostupné z: 10.17221/86/2023-PSE</t>
  </si>
  <si>
    <t>**DENG Wenxin; **FENG Shiqian; STEJSKAL Václav; **OPIT George a **LI Zhihong. An advanced approach for rapid visual identification of Liposcelis bostrychophila (Psocoptera: Liposcelididae) based on CRISPR/Cas12a combined with RPA. Online. JOURNAL OF ECONOMIC ENTOMOLOGY. Praha: Neuveden, roč. 116 (2023), s. 1911-1921. 0022-0493 Dostupné z: 10.1093/jee/toad139</t>
  </si>
  <si>
    <t>**PÁNEK Matěj; ALI Asad a **HELMER Štěpán. Use of metalaxyl against some soil plant pathogens of the class Peronosporomycetes – A review and two case studies. Online. Plant Protection Science  (Ochrana rostlin). Praha:Ústav zemědělských a potravinářských informací, roč. 58 (2022), s. 92-109. 1212-2580 Dostupné z: 10.17221/42/2021-PPS</t>
  </si>
  <si>
    <t>AGYEMAN Prince Chapman; JOHN Kingsley; **KEBONYE Ndiye Michael; VAŠÁT Radim a BORŮVKA Luboš. Combination of enrichment factor and positive matrix factorization in the estimation of potentially toxic element source distribution in agricultural soil. Online. ENVIRONMENTAL GEOCHEMISTRY AND HEALTH. Praha:Neuveden, roč. 45 (2023), s. 2359-2385. 0269-4042 Dostupné z: 10.1007/s10653-022-01348-z</t>
  </si>
  <si>
    <t>RONDEVALDOVÁ Johana; DRÁBEK Ondřej a KOKOŠKA Ladislav. Mineral composition of seaweeds and seagrasses of the Philippines. Online. PHYCOLOGIA. Praha:Neuveden, roč. 62 (2023), s. 217-224. 0031-8884 Dostupné z: 10.1080/00318884.2023.2183315</t>
  </si>
  <si>
    <t>**TOTH Daniel; JANKŮ Jaroslava; MARHOUL Adéla Marie; KOZÁK Josef; MAITAH Mansoor; JEHLIČKA Jan; ŘEHÁČEK Lukáš; PŘIKRYL Richard; **HERZA Tomáš; **VOPRAVIL Jan; **KINCL David a **KHEL Tomáš. Soil quality assessment using SAS (Soil Assessment System). Online. Soil and Water Research. Praha:Ústav zemědělských a potravinářských informací, roč. 18 (2023), s. 1-15. 1801-5395 Dostupné z: 10.17221/141/2022-SWR</t>
  </si>
  <si>
    <t>NOZARI Shahin a BORŮVKA Luboš. The effects of slope and altitude on soil organic carbon and clay content in different land-uses: A case study in the Czech Republic. Online. Soil and Water Research. Praha:Ústav zemědělských a potravinářských informací, roč. 18 (2023), s. 204-218. 1801-5395 Dostupné z: 10.17221/105/2022-SWR</t>
  </si>
  <si>
    <t>SPASIC Marko; DRÁBEK Ondřej; BORŮVKA Luboš a TEJNECKÝ Václav. Trends of Global Scientific Research on Reclaimed Coal Mine Sites between 2015 and 2020. Online. Applied Sciences-BASEL. Basel:MDPI AG, roč. 13 (2023), s. 0-0. 2076-3417 Dostupné z: 10.3390/app13148412</t>
  </si>
  <si>
    <t>**BAUTISTA Jorge Garrido; **HERN?ANDEZ-RUIZ Carmen; ROS-SANTAELLA Jose Luis; PINTUS Eliana; **BERNARDO Nicola; **COMAS Mar a **MORENO-RUEDA Gregorio. Habitat-dependent breeding biology of the Blue Tit (Cyanistes caeruleus) across a continuous and heterogeneous Mediterranean woodland. Online. Avian Biology Research. Praha:Neuveden, roč. 14 (2023), s. 1-12. 1758-1559 Dostupné z: 10.1016/j.avrs.2023.100109</t>
  </si>
  <si>
    <t>JEŠETA Michal; **POSPÍŠILOVÁ Anna; **MEKIŇOVÁ Lenka; **FRANZOVÁ Kateřina; **VENTRUBA Pavel; **LOUSOVÁ Eva; **KEMPISTY Bartosz; **OŽDIAN Tomáš; **ŽÁKOVÁ Jana a **CRHA Igor. Non-Invasive Diagnostics of Male Spermatogenesis from Seminal Plasma: Seminal Proteins. Online. DIAGNOSTICS. Praha:Neuveden, roč. 13 (2023), s. 1-15. 1525-1578 Dostupné z: 10.3390/diagnostics13152468</t>
  </si>
  <si>
    <t>**ANETTOVÁ Lucia; **ŠIPKOVÁ Anna; **IZQUIERDO-RODRIGUEZ Elena; **VELIČ Vivienne a MODRÝ David. Rat lungworm survives winter: experimental overwintering of Angiostrongylus cantonensis larvae in European slugs. Online. PARASITOLOGY. Praha:Neuveden, roč. 10 (2023), s. 950-955. 0031-1820 Dostupné z: 10.1017/S0031182023000781</t>
  </si>
  <si>
    <t>**GUSTAFSSON Daniel R.; NAJER Tomáš; **FASHENG Zou a **BUSH Sarah. New species of Philopterus Nitzsch, 1818 (Ischnocera: Philopteridae), with notes on Cypseloecus Conci, 1941. Online. European Journal of Taxonomy. Paříž:MUSEUM NATL HISTOIRE NATURELLE, roč. 790 (2022), s. 1-52. 2118-9773 Dostupné z: 10.5852/ejt.2022.790.1641</t>
  </si>
  <si>
    <t>TRUNEH Lemma Adane; MATULA Svatopluk a BÁŤKOVÁ Kamila. Hydroclimate Impact Analyses and Water Management in the Central Rift Valley Basin in Ethiopia. Online. WATER. Basel:MDPI AG, roč. 15 (2023), s. 0-0. 2073-4441 Dostupné z: 10.3390/w15010018</t>
  </si>
  <si>
    <t>BÁŤKOVÁ Kamila; MATULA Svatopluk; MIHÁLIKOVÁ Markéta; HRÚZOVÁ Eva; ABEBRESE David Kwesi; KARA Recep Serdar a ALMAZ Cansu. Prediction of saturated hydraulic conductivity Ks of agricultural soil using pedotransfer functions. Online. Soil and Water Research. Praha:Ústav zemědělských a potravinářských informací, roč. 18 (2023), s. 25-32. 1801-5395 Dostupné z: 10.17221/130/2022-SWR</t>
  </si>
  <si>
    <t>KOPECKÝ Oldřich.  Suitability of Wheel Ruts: Characterization of Overlooked Breeding Habitats of Alpine Newts. Online. Diversity-Basel. Basel:MDPI AG, roč. 15 (2023), s. 1-7. 1424-2818 Dostupné z: 10.3390/d15060762</t>
  </si>
  <si>
    <t>KOPECKÝ Oldřich; HUSÁK Tomáš a **JABLONSKI Daniel. Genetically verified record of non-indigenous turtle, Pelodiscus sinensis (Weigmann, 1835) in Central Europe. Online. Journal of Vertebrate Biology. Oxford:Oxford University Press, roč. 72 (2023), s. 23039-23039. 2694-7684 Dostupné z: 10.25225/jvb.23039</t>
  </si>
  <si>
    <t>**REICHARD Martin; DOUDA Karel; **BLAZEK Radim a **JANOVSKÁ Anna. Increased plasma cortisol level as acute response to glochidia parasitism. Online. Environmental Biology of Fishes. New York:Kluwer Academic Publishers, roč.  (2023), s. 0-0. 1573-5133 Dostupné z: 10.1007/s10641-022-01379-6</t>
  </si>
  <si>
    <t>**BOHATA Lucie a PATOKA Jiří. Invasion Potential of Ornamental Terrestrial Gastropods in Europe Based on Climate Matching. Online. Diversity-Basel. Basel:MDPI AG, roč. 15 (2023), s. 0-0. 1424-2818 Dostupné z: 10.3390/d15020272</t>
  </si>
  <si>
    <t>ZAWIERUCHA Krzysztof; ŠTEFKOVÁ KAŠPAROVÁ Eva; MCINNES Sandra; BUDA Jakub; AMBROSINI Roberto; DEVETTER Miloslav; FICETOLA Gentile Francesco; FRANZETTI Andrea; TAKEUCHI N.; HORNA Patrik; JAROMĚŘSKÁ NOVOTNÁ Tereza; ONO M.; ŠABACKÁ Marie a JANKO Karel. Cryophilic Tardigrada have disjunct and bipolar distribution and establish long-term stable, low-density demes. Online. POLAR BIOLOGY. Praha:Neuveden, roč. 46 (2023), s. 1011-1027. 0722-4060 Dostupné z: 10.1007/s00300-023-03170-4</t>
  </si>
  <si>
    <t>**BEZDĚK Aleš; SEHNAL Richard; **ELMI Hassan Sh Abdirahma; **SOMMER David a **KRÁL David. Entyposis frici (Coleoptera, Scarabaeidae, Melolonthinae), a new species from Somaliland. Online. ZooKeys. Sofia:PenSoft Publishers, roč. 1165 (2023), s. 1-15. 1313-2989 Dostupné z: 10.3897/zookeys.1165.101908</t>
  </si>
  <si>
    <t>**AKBAR S.A.; **KANTURSKI M.; BARTÁK Miroslav; **WACHKOO A.A. a **MAQBOOL A.. SEM studies and discovery of an intriguing new Rhamphomyia (Pararhamphomyia) (Diptera, Empididae, Empidinae) species from the Kashmir Himalayas. Online. EUROPEAN ZOOLOGICAL JOURNAL. Oxon:Taylor&amp;amp;Francis, roč. 89 (2022), s. 1325-1350. 2475-0263 Dostupné z: 10.1080/24750263.2022.2139864</t>
  </si>
  <si>
    <t xml:space="preserve">DVOŘÁK Marek; **SMUTKA Luboš; PULKRÁBEK Josef; **MORAVČÍKOVÁ Elena; **MUNOZ VIQUILLON Pablo; **GREGANOVA Radomira Hornyak a **KADEKOVA Zdenka. České a slovenské cukrovarnické společnosti v procesu transformace evropského trhu s cukrem. Online. Listy cukrovarnické a řepařské. Praha:Výzkumny ústav cukrovarnický, roč. 139 (2023), s. 208-214. 1210-3306 Dostupné z: </t>
  </si>
  <si>
    <t>**JAKLOVÁ DYTRTOVÁ Jana; **KOVAČ Ishak; **NAVRÁTIL Tomáš a JAKL Michal. Interactions of triazole terconazole with copper and zinc cations. Online. MONATSHEFTE FUR CHEMIE. Praha:Neuveden, roč. 154 (2023), s. 1071-1081. 0026-9247 Dostupné z: 10.1007/s00706-023-03074-3</t>
  </si>
  <si>
    <t>KRAUS Kamil; HNILIČKOVÁ Helena; ZELENÝ Martin a HNILIČKA František. Působení sucha na fyziologický stav cukrové řepy a možnosti využití pomocných prostředků. Listy cukrovarnické a řepařské. Praha: Výzkumný ústav cukrovarnický, roč. 139 (2023), s. 242-246. 1805-9708</t>
  </si>
  <si>
    <t>TICHÝ Ladislav; **NOVÁK Karel; **KYSELOVÁ Jitka; **PŘIBÁŇOVÁ M.; CALTA Jan a VOSTRÝ Luboš. Diversity of the bovine genes IRAK1 and IRAK4 in the Toll-like receptor signaling pathway. Online. Czech Journal of Animal Science. Praha:Ústav zemědělských a potravinářských informací, roč. 68 (2023), s. 323-332. 1212-1819 Dostupné z: 10.17221/137/2022-CJAS</t>
  </si>
  <si>
    <t>ŽĎÁRSKÁ Ivona a **ČMEJLA Radek. Effect of long-term storage on the change in the expression of selected Mal d 1 gene isoforms in the apple cultivar Opal®. Online. Czech Journal of Genetics and Plant Breeding. Praha:Ústav zemědělských a potravinářských informací, roč. 59 (2023), s. 141-147. 1212-1975 Dostupné z: 10.17221/102/2022-CJGPB</t>
  </si>
  <si>
    <t>**STRUNGA Vladimír; **SIHELSKÁ Kristína; **LORINČÍK Jan; **HOLÁ Markéta; KRAUSOVÁ Ivana; **GOLIÁŠ Viktor; **ČURDA Michal a **MIZERA Jiří. Natural bitumen hosted uranium mineralization: stability of the radiogenic system. Online. Journal of Radioanalytical and Nuclear Chemistry. Budapest:Hungarian Academy of Science, roč. 332 (2023), s. 1597-1606. 0236-5731 Dostupné z: 10.1007/s10967-022-08692-5</t>
  </si>
  <si>
    <t>KCH, KCHHZ</t>
  </si>
  <si>
    <t>PTÁČEK Martin; MILERSKI Michal; MICHLOVÁ Tereza; DUCHÁČEK Jaromír; **TANČIN Vladimír; **UHRINČAŤ Michal; **SCHMIDOVÁ Jitka; SAVVULIDI Filipp a STÁDNÍK Luděk. Monitoring of milk performance of Wallachian sheep grazed under traditional Carpathian management in Western Beskids location. Online. Czech Journal of Animal Science. Praha:Ústav zemědělských a potravinářských informací, roč. 68 (2023), s. 460-468. 1212-1819 Dostupné z: 10.17221/85/2023-CJAS</t>
  </si>
  <si>
    <t>CODL Radim; DUCHÁČEK Jaromír; VACEK Mojmír; PYTLÍK Jan; STÁDNÍK Luděk a VRHEL Marek. The influence of eating and rumination time on solids content in milk and milk yield performance of cows. Online. Czech Journal of Animal Science. Praha:Ústav zemědělských a potravinářských informací, roč. 68 (2023), s. 161-168. 1212-1819 Dostupné z: 10.17221/228/2022-CJAS</t>
  </si>
  <si>
    <t>PYTLÍK Jan; CODL Radim; DUCHÁČEK Jaromír; SAVVULIDI Filipp; VRHEL Marek a STÁDNÍK Luděk. Low-density lipoprotein supplementation improves the quality of Holstein bulls&amp;#39; insemination doses. Online. Czech Journal of Animal Science. Praha:Ústav zemědělských a potravinářských informací, roč. 68 (2023), s. 64-71. 1212-1819 Dostupné z: 10.17221/223/2022-CJAS</t>
  </si>
  <si>
    <t>**VALENTA Jaroslav; **SIDDIQUE Aftab; TŮMOVÁ Eva; **SLAVICEK Ondrej a **MOREY Amit. White striping, woody breast and spaghetti meat: Cooccurrence and relationship with breast fillet weight in big broiler chicken flocks. Online. Czech Journal of Animal Science. Praha: Ústav zemědělských a potravinářských informací, roč. 68 (2023), s. 129-140. 1212-1819 Dostupné z: 10.17221/173/2022-CJAS</t>
  </si>
  <si>
    <t>**KOPEC Tomáš; **MÁCHAL Ladislav; TŮMOVÁ Eva; **REČKOVÁ Zuzana a **FILIPČÍK Radek. Dynamics of occurrence of defective eggs in initial laying lines of hens. Online. Czech Journal of Animal Science. Praha: Ústav zemědělských a potravinářských informací, roč. 68 (2023), s. 356-363. 1212-1819 Dostupné z: 10.17221/54/2023-CJAS</t>
  </si>
  <si>
    <t>**SINGH Jaswinder; **CULLERE Marco; TŮMOVÁ Eva a **ZOTTE Antonella Dalle. Camelina sativa as a sustainable and feasible feedstuff for broiler poultry species: A review. Online. Czech Journal of Animal Science. Praha: Ústav zemědělských a potravinářských informací, roč. 68 (2023), s. 277-295. 1212-1819 Dostupné z: 10.17221/29/2023-CJAS</t>
  </si>
  <si>
    <t>BAHELKA Ivan; STUPKA Roman; ČÍTEK Jaroslav a ŠPRYSL Michal. The occurrence and risk assessment of bisphenol A and its analogues – bisphenol B, F, S, Z and AF in the urine of lactating sows. Online. Czech Journal of Animal Science. Praha: Ústav zemědělských a potravinářských informací, roč. 68 (2023), s. 451-459. 1212-1819 Dostupné z: 10.17221/90/2023-CJAS</t>
  </si>
  <si>
    <t>SAVVULIDI Filipp; PTÁČEK Martin; **NAGY Szabolcs a STÁDNÍK Luděk. Meta-analysis of fluorochrome concentrations to assess bull sperm quality by flow cytometry in 2021–2023. Online. Czech Journal of Animal Science. Praha:Ústav zemědělských a potravinářských informací, roč. 68 (2023), s. 469-485. 1212-1819 Dostupné z: 10.17221/152/2023-CJAS</t>
  </si>
  <si>
    <t>**HUDÁKOVÁ Terézia; **ŠULEKOVÁ Monika; **ŠEMELÁKOVÁ Martina; **VÁRADY Matúš; **POPELKA Peter a TAUCHEN Jan. Bioactive compounds and antioxidant activities of selected types of chilli peppers. Online. Czech Journal of Food Sciences. Praha:Ústav zemědělských a potravinářských informací, roč. 41 (2023), s. 204-211. 1212-1800 Dostupné z: 10.17221/45/2023-CJFS</t>
  </si>
  <si>
    <t>SABOLOVÁ Monika; **FIŠNAR Jakub a **RÉBLOVÁ Zuzana. Vitamin E – doporučený a skutečný příjem. Online. Chemicke listy. Praha:Česká společnost chemická, roč. 117 (2023), s. 677-683. 1213-7103 Dostupné z: 10.54779/chl20230677</t>
  </si>
  <si>
    <t>**LOUČKA Radko; **JANČÍK Filip; **KUMPRECHTOVÁ Dana; **KOUKOLOVÁ Veronika; **KUBELKOVÁ Petra; **TYROLOVÁ Yvona; **VÝBORNÁ Alena; **JOCH Miroslav; **JAMBOR Václav; **SYNKOVÁ Hana; **MALÁ Soňa; **NEDĚLNÍK Jan; **LANG Jaroslav a HOMOLKA Petr. Using precision livestock farming for dairy herd management. Online. Czech Journal of Animal Science. Praha:Ústav zemědělských a potravinářských informací, roč. 68 (2023), s. 111-121. 1805-9309 Dostupné z: 10.17221/180/2022-CJAS</t>
  </si>
  <si>
    <t>**LOUČKA Radko; **JAMBOR Václav; **NEDĚLNÍK Jan; ** LANG Jaroslav; HOMOLKAPetr; ** JANČÍK Filip; **KOUKOLOVÁ Veronika; **KUBELKOVÁ Petra; **TYROLOVÁ Yvona a **VÝBORNÁ Alena. Differences between chemical analysis and portable near-infrared reflectance spektrometry in maize hybrids. Online. Czech Journal of Animal Science. Praha: Ústav zemědělských a potravinářských informací, roč. 67 (2022), s. 176-184. 1805-9309 Dostupné z: 10.17221/23/2023-CJAS</t>
  </si>
  <si>
    <t>**MASLOWSKI Adrian; **BANAR Petr; **CARAPEZZA Attilio; **CHEROT Frederic; JINDRA Zdeněk; **TASZAKOWSKI Artur a **WOLSKI Andrzej. Notes on plant bugs (Hemiptera, Heteroptera, Miridae) from Madagascar with a description of new species of the cylapine tribe Fulviini and checklist of Madagascan mirids. Online. Zootaxa. Auckland:Magnolia Press, roč. 5330 (2023), s. 73-92. 1175-5326 Dostupné z: 10.11646/zootaxa.5330.1.3</t>
  </si>
  <si>
    <t>**SKWIERCZ Andrzej; **STEFANOVSKA Tatyana; ZOUHAR Miloslav; **PIDLISNYUK Valentina a **FLIS Lukasz. First report of the Rotylenchus agnetis Szczygieł, 1968, Rotylenchus pumilus Perry, 1959 and Paratylenchus nanus Cobb, 1923 associated with Miscanthus × giganteus in Ukraine. Online. Acta Scientiarum Polonorum-Hortorum Cultus. Praha:Neuveden, roč. 21 (2022), s. 153-161. 1644-0692 Dostupné z: 10.24326/asphc.2022.5.13</t>
  </si>
  <si>
    <t>TREFILOVÁ Markéta; **NESVADBA Vladimír a **CHARVÁTOVÁ Jitka. Evaluation of resistance to Pseudoperonospora humuli and of the content of alpha acids and hop oils in hops of selected genetic resources of hop Humulus lupulus L.. Online. Czech Journal of Genetics and Plant Breeding. Praha:Ústav zemědělských a potravinářských informací, roč. 58 (2022), s. 36-42. 1212-1975 Dostupné z: 10.17221/70/2021-CJGPB</t>
  </si>
  <si>
    <t>**JURÁNKOVÁ Jana; **HOFMANNOVÁ Lada; **FRGELECOVÁ Lucia; **DANĚK Ondřej a MODRÝ David. Baylisascaris transfuga (Ascaridoidea, Nematoda) from European brown bear (Ursus arctos) causing larva migrans in laboratory mice with clinical manifestation. Online. Parasitology Research. New York:Springer-Verlag, roč. 121 (2023), s. 645-651. 0932-0113 Dostupné z: 10.1007/s00436-021-07417-z</t>
  </si>
  <si>
    <t>**EHLERS Luiza Presser; **SLAVIERO Monica; **DE LORENZO Cintía; **FAGUNDES-MOREIRA Renata; **DE SOUZA Viviane Kelin; **PERLES Lívia; **BAGGIO-SOUZA Vinicius; **BEZERRA-SANTOS Marcos Antonio; MODRÝ David; **BENOVICS Michal; **PANZIERA Welden; **DRIEMEIER David; **PAVARINI Saulo Petinatti; **SOARES Joao Fabio; **OTRANTO Domenico a **SONNE Luciana. Pathological findings associated with Dipetalonema spp. (Spirurida, Onchocercidae) infection in two species of Neotropical monkeys from Brazil . Online. Parasitology Research. New York:Springer-Verlag, roč. 122 (2023), s. 1973-1982. 0932-0113 Dostupné z: 10.1007/s00436-023-07895-3</t>
  </si>
  <si>
    <t>**SAJID M. S.; **IQBAL A.; **RIZWAN H. M; NAZ Saima; **MAQBOOL M.; **MALÍK M.A. a **JAWAD-UL-HASSAN M.. Epidemiology and therapeutic efficacy of asynthetic pyrethroid against Haematopinus tuberculatus (Phthiraptera: Haematopinidae) in Bubalus bubalis. Online. Journal of the Hellenic Veterinary Medical Society. Athens:Hellenic Veterinary Medical Society, roč. 73 (2022), s. 4218-4226. 1792-2720 Dostupné z: 10.12681/jhvms.27120</t>
  </si>
  <si>
    <t>PATOKA Jiří; AKMAL Surya Gentha; **BLAHA Martin a **KOUBA Antonin. Cherax woworae, a new freshwater crayfish (Decapoda: Parastacidae) from Southwest Papua Province, Indonesia. Online. Zootaxa. Auckland:Magnolia Press, roč. 5325 (2023), s. 582-592. 1175-5326 Dostupné z: 10.11646/zootaxa.5325.4.8</t>
  </si>
  <si>
    <t>**KAWAI Tadashi a PATOKA Jiří. The antennular setation and sternal morphology of parastacid crayfishes, with a comparison across Astacidea (Decapoda). Online. JOURNAL OF CRUSTACEAN BIOLOGY. Praha:Neuveden, roč. 43 (2023), s. 1-11. 0278-0372 Dostupné z: 10.1093/jcbiol/ruad061</t>
  </si>
  <si>
    <t>**LIPTAK Boris; **ZORIC Katarina; PATOKA Jiří; **KOUBA Antonin a **PAUNOVIC Momir. The aquarium pet trade as a source of potentially invasive crayfish species in Serbia. Online. Biologia. Bratislava:Slovak Academic Press, roč. 78 (2023), s. 2147-2155. 0006-3088 Dostupné z: 10.1007/s11756-023-01347-0</t>
  </si>
  <si>
    <t>PATOKA Jiří; **PROKIN Alexandr; **DINH Cu Nguyen; **TSVETKOV Alexander; AKMAL Surya Gentha; PETRTÝL Miloslav a **BLÁHA Martin. The native range of Xenophthalmus pinnotheroides White, 1846 (Decapoda: Brachyura) predicted by climate matching with the first record for Vietnam. Online. Biologia. Bratislava:Slovak Academic Press, roč. neuvedeno (2022), s. 0-0. 1336-9563 Dostupné z: 10.1007/s11756-022-01287-1</t>
  </si>
  <si>
    <t>**MILOTA Tomáš; **SMETANOVÁ Jitka a KLOJDOVÁ Iveta. Gastrointestinal Involvement in Primary Antibody Deficiencies. Online. Gastrointestinal Disorders. Basel:MDPI AG, roč. 5 (2023), s. 52-67. 2624-5647 Dostupné z: 10.3390/gidisord5010006</t>
  </si>
  <si>
    <t>MOŽNÝ Martin; **HÁJKOVÁ Lenka; **VLACH Vojtěch; **OUŠKOVÁ Veronika a **MUSILOVÁ Adéla. Changing Climatic Conditions in Czechia Require Adaptation Measures in Agriculture. Online. CLIMATE. Basel:MDPI AG, roč. 11 (2023), s. 0-0. 2225-1154 Dostupné z: 10.3390/cli11100210</t>
  </si>
  <si>
    <t>ASARE  OPARE Michael; **APOH Wazi; OWUSU AFRIYIE Jerry; SZÁKOVÁ Jiřina a ASRADE Dinkayehu. Human-altered soils - Signatures of Anthrosols and their potential for arable lands. Online. Soil Ecology Letters. Londýn:Springernature, roč. 5 (2023), s. 1-13. 0867-1761 Dostupné z: 10.1007/s42832-022-0164-0</t>
  </si>
  <si>
    <t>KBFR, KZKA</t>
  </si>
  <si>
    <t>**KHAN Mahbubur Rahman; **AKRAM Shamim; **MOONMOON Jannatul Ferdous; **TARAFDER Mahbubul Alam; **RAHMAN Habibur; **DAS Shilpi; SKALICKÁ Jitka; **HOSSAIN Akbar a SKALICKÝ Milan. Soil and foliar zinc application techniques influence the productivity, zinc concentration, and protein content in the grains of bread wheat varieties. Online. Acta Agrobotanica. :Polish Botanical Society, roč. 76 (2023), s. 0-0. 0065-0951 Dostupné z: 10.5586/aa/173425</t>
  </si>
  <si>
    <t>DUCHÁČEK Jaromír; CODL Radim; GAŠPARÍK Matúš; PYTLÍK Jan; PTÁČEK Martin a VRHEL Marek. The effect of beta-hydroxybutyrate concentration in the blood on reproduction, production, and health of cows in the first weeks acalving . Online. Journal of Central European Agriculture. Zagreb: University of Zagreb, roč. 24 (2023), s. 32-42. 1332-9049 Dostupné z: 10.5513/JCEA01/24.1.3766</t>
  </si>
  <si>
    <t>**HAVRÁNEK František; CUKOR Jan; HUČKO Boris a HAMBÁLKOVÁ Lucie. Zvýšení biologické kvality jedinců tetřívka obecného (Lyrurus tetrix) připravovaných pro záchranné programy. Online. Zprávy lesnického výzkumu. Jíloviště-Strnady:Výzkumný ústav lesního hospodářství a myslivosti, roč. 68 (2023), s. 168-175. 0322-9688 Dostupné z: 10.59269/zlv/2023/4/712</t>
  </si>
  <si>
    <t>**FRANCOS Nicolas; **HELLER-PEARLSHTIEN Daniela; **DEMATTE J.A.M.; **WESEMAEL Bas Van; **MILEWSKI Robert; **CHABRILLAT Sabine; **TZIOLAS Nikolaos; **DIAZ Adrian Sanz; **BALLESTER María Julia Yagúe; GHOLIZADEH Asa a **BEN-DOR Eyal. A Spectral Transfer Function to Harmonize Existing Soil Spectral Libraries Generated by Different Protocols. Online. Applied and Environmental Soil Science . Londýn:Hindawi Publishing Corporation, roč. 2023 (2023), s. 0-0. 1687-7667 Dostupné z: 10.1155/2023/4155390</t>
  </si>
  <si>
    <t>SPASIC Marko; VACEK Oldřich; VEJVODOVÁ Kateřina; TEJNECKÝ Václav; POLÁK Filip; BORŮVKA Luboš a DRÁBEK Ondřej. Determination of physical properties of undisturbed soil samples according to V. Novák. Online. Methods X. Amsterdam:Elsevier, roč. 10 (2023), s. 0-0. 2215-0161 Dostupné z: 10.1016/j.mex.2023.102133</t>
  </si>
  <si>
    <t>**ŠLAPETA Jan; **HALLIDAY Bruce; **DUNLOP Jason A; **NACHUM-BIALA Yaarit; **SALANT Harold; **GHODRATI Sajjad; MODRÝ David a **HARRUS Shimon. The “southeastern Europe” lineage of the brown dog tick Rhipicephalus sanguineus (sensu lato) identified as Rhipicephalus rutilus Koch, 1844: Comparison with holotype and generation of mitogenome reference from Israel. Online. Current research in parasitology &amp;amp; vector-borne diseases. Amsterdam:Elsevier, roč. 23 (2023), s. 0-0. 2667-114X Dostupné z: 10.1016/j.crpvbd.2023.100118</t>
  </si>
  <si>
    <t>ALMAZ Cansu; MIHÁLIKOVÁ Markéta; BÁŤKOVÁ Kamila; VOPRAVIL Jan; MATULA Svatopluk; KHEL Tomáš a KARA Recep Serdar. Simple and Cost-Effective Method for Reliable Indirect Determination of Field Capacity. Online. HYDROLOGY. Basel:MDPI AG, roč. 10 (2023), s. 0-0. 2306-5338 Dostupné z: 10.3390/hydrology10100202</t>
  </si>
  <si>
    <t>**KAWAI Tadashi a PATOKA Jiří. Morphological Observation of Museum Specimens of Astacus astacus and Pontastacus leptodactylus. Online. FRESHWATER CRAYFISH. International Association of Astacology, roč. 27 (2022), s. 49-68. 2076-4324 Dostupné z: 10.5869/fc.2022.v27-1.49</t>
  </si>
  <si>
    <t>PYTLÍK Jan; DUCHÁČEK Jaromír; CODL Radim; SAVVULIDI Filipp; VRHEL Marek a STÁDNÍK Luděk. Effect of different equilibration times and freezing rates on bull spermatozoa cryotolerance. Online. Acta Universitatis Agriculturae et Silviculturae Mendelianae Brunensis. Brno: Mendelova zemědělská a lesnická univerzita v Brně, roč. 71 (2023), s. 35-42. 1211-8516 Dostupné z: 10.11118/actaun.2023.003</t>
  </si>
  <si>
    <t>ZITA Lukáš; KRAUS Adam; CHMELÍKOVÁ Eva; **HRNČÁR Cyril a KRUNT Ondřej. Housing of rabbit does: reproductive performance, health and bone quality. Online. Acta Fytotechnica et Zootechnica. Nitra: Slovenská polnohospodárska univerzita, roč. 26 (2023), s. 109-114. 1335-258X Dostupné z: 10.15414/afz.2023.26.02.109-114</t>
  </si>
  <si>
    <t>**ALEJANDRO-ZARATE Martha Itzel; **SALAZAR-CUYTUN Rosario; **HERRERA-CAMACHO José; **CRUZ-HERNANDEZ Aldenamar; **BARRIENTOS-MEDINA Roberto C.; PTÁČEK Martin; **VARGAS-BELLO-PÉREZ Einar a **CHAY-CANUL Alfonso Juventino. COMPARISON BETWEEN VISUAL ASSESSMENT AND MEASUREMENT OF HEART GIRTH OR HIP-WIDTH TO ESTIMATE LIVE WEIGHT IN CROSSBRED BEEF HEIFERS (COMPARACIÓN ENTRE LA EVALUACIÓN VISUAL Y LA MEDICIÓN DEL PERÍMETRO TORÁCICO O DEL ANCHO DE CADERA PARA ESTIMAR EL PESO VIVO EN NOVILLAS DE VACUNO CRUZADAS). Online. Tropical and Subtropical Agroecosystems. Universidad Autonoma de Yucatan, roč. 26 (2023), s. 1-8. 1870-0462 Dostupné z: 10.56369/tsaes.5033</t>
  </si>
  <si>
    <t>CHRPOVÁ Diana a MUSILOVÁ Šárka. Způsob výživy laktující matky a její vliv na výživu kojence a kvalitu mateřského mléka. Online. Pediatrie pro praxi. Praha:Neuveden, roč. 24 (2023), s. 38-42. 1803-5264 Dostupné z: 10.36290/ped.2023.017</t>
  </si>
  <si>
    <t>Česká zemědělská univerzita v Praze. Způsob výroby hnojiva z energosádrovce, hnojivo a jeho použití. MERCL Filip a TLUSTOŠ Pavel. Přihl.: . Uděl.: 2023-09-27. 309 825.</t>
  </si>
  <si>
    <t>Česká zemědělská univerzita v Praze. Vícekomorový nitrifikační reaktor pro zpracování fugátu a způsob jeho zapracování do plného provozu. ŠVEHLA Pavel; MÍCHAL Pavel a TLUSTOŠ Pavel. Přihl.: . Uděl.: 2023-06-21. 309 691.</t>
  </si>
  <si>
    <t>Výzkumný ústav mlékárenský s.r.o, Vysoká škola chemicko-technologická v Praze, Česká zemědělská univerzita v Praze. Selenizovaný kmen bakterie Lactococcus  lactis subsp. lactis CCM 9190. **GABRIELA Krausova; HYRŠLOVÁ Ivana; **DRÁB Vladimír; **ANTONÍN Kaňa; **KANTOROVÁ Věra a DOSKOČIL Ivo. Přihl.: Uděl.: 2023-12-19. 309775. https://www.knihovny.cz/Record/upv.St36_CZ_309775_B6?sid=7984741</t>
  </si>
  <si>
    <t>Výzkumný ústav rostlinné výroby, v.v.i.. 2023. Ověřená technologie pěstování pšenice v odrůdových směsných kulturách. [Ověřená technologie] Původci: **JANOVSKÁ Dagmar; CAPOUCHOVÁ Ivana; **KONVALINA Petr; **HODAN Petr; **TRÁVNÍČEK Petr; **HLÁSNÁ ČEPKOVÁ Petra; **MÜHLBACHOVÁ Gabriela; DVOŘÁK Petr; **BREZÁNI Adam; **VAVERA Radek a **KÁŠ Martin. Výzkumný ústav rostlinné výroby, v.v.i.. Identifikační číslo: xxxx.</t>
  </si>
  <si>
    <t>Výzkumný ústav rostlinné výroby, v. v. i.. 2023. Ověřená technologie pěstování pšenice ve směsné kultuře s leguminózou. [Ověřená technologie] Původci: **JANOVSKÁ Dagmar; CAPOUCHOVÁ Ivana; **KONVALINA Petr; **HODAN Petr; **TRÁVNÍČEK Petr; **HLÁSNÁ ČEPKOVÁ Petra; DVOŘÁK Petr; **BREZÁNI Adam; **MÜHLBACHOVÁ Gabriela; **VAVERA Radek a **KÁŠ Martin. Výzkumný ústav rostlinné výroby, v. v. i.. Identifikační číslo: xxxx.</t>
  </si>
  <si>
    <t>ČZU. 2023. Ověřování použití slámy ošetřené vybranými herbicidy na růst mycelia a výnos hlívy. [Ověřená technologie] Původci: KOUDELA Martin; JABLONSKÝ Ivan a HANČ Aleš. ČZU. Identifikační číslo: PO 1917/2023.</t>
  </si>
  <si>
    <t>Výzkumný ústav rostlinné výroby, v.v.i.. 2023. Vývoj kalibračních rovnic k predikci obsahu a kvality půdní organické hmoty (SOM) pomocí NIR spektroskopie v půdách v oblasti Boskovické brázdy (Malé Hané) a Drahanské vrchoviny. [Ověřená technologie] Původci: **MENŠÍK Ladislav; **POSPÍŠILOVÁ Lubica; **NERUŠIL Pavel; **PLISKOVÁ Jana; **KUNZOVÁ Eva; **RYANT Pavel; **MADARAS Mikuláš; **MENŠÍK Ladislav; ČERNÝ Jindřich a BALÍK Jiří. Výzkumný ústav rostlinné výroby, v.v.i.. Identifikační číslo: KAVR FAPPZ.</t>
  </si>
  <si>
    <t>Česká zemědělská univerzita v Praze. Zařízení pro hodnocení efektivity filtračních materiálů pro odstranění mikropolutantů z odpadních vod. ŠVEHLA Pavel; MÍCHAL Pavel; GRAMBLIČKOVÁ Kateřina; HANČ Aleš a **GRASSEROVÁ Alena. 37296. Uděl.: 2023-09-12.</t>
  </si>
  <si>
    <t>Výzkumný ústav rostlinné výroby, v. v. i.,Česká zemedělská univerzita v Praze. Celozrnná ovesná směs pro přípravu těstovin. **DVOŘÁČEK, ING. PH.D. Václav; JURKANINOVÁ Lucie; **JÁGR Michal a **JELÍNEK Michael. PUV 2023-41269. Uděl.: 2023-12-01.</t>
  </si>
  <si>
    <t>Česká zemědělská univerzita v Praze. Mléčný nápoj se saldinou. LEGAROVÁ Veronika a JEHLIČKA Tomáš. 36928. Uděl.: 2023-03-27. https://isdv.upv.gov.cz/webapp/resdb.print_detail.det?pspis=PUV/40524&amp;amp;plang=CS</t>
  </si>
  <si>
    <t>Česká zemědělská univerzita v Praze. 2023. Fumigační prostředek na ochranu skladů proti skládkovým chorobám – TV FUM. [Funkční vzorek] Původci: MAŇASOVÁ Marie; ZOUHAR Miloslav; WENZLOVÁ Jana a MAZÁKOVÁ Jana. Česká zemědělská univerzita v Praze. Identifikační číslo: 1_2023.</t>
  </si>
  <si>
    <t>Česká zemědělská univerzita v Praze. 2023. Fumigační prostředek na ochranu skladů proti skládkovým chorobám – TS FUM. [Funkční vzorek] Původci: MAŇASOVÁ Marie; ZOUHAR Miloslav; WENZLOVÁ Jana a MAZÁKOVÁ Jana. Česká zemědělská univerzita v Praze. Identifikační číslo: 2_2023.</t>
  </si>
  <si>
    <t>DEP, KARP, KPOP</t>
  </si>
  <si>
    <t>JURSÍK Miroslav; KOLÁŘOVÁ Michaela; **HORSKÁ Tereza; KOČÁREK Martin; **HAJŠLOVÁ Jana; **KOCOUREK Vladimír; KUČERA Josef; **SCHUSTEROVÁ Dana a **UTTL Leoš. 2023 Efektivní ochrana proti plevelům v systému integrované produkce zeleniny při omezení rizik výskytu reziduí herbicidů ve sklizených produktech.,</t>
  </si>
  <si>
    <t>POTOPOVÁ Vera; MUNTEAN Nina; CHAWDHERY Rafique Ahasan; TRIFAN Tudor; **ZEHNÁLEK Petr; SOUKUP Josef; POTOP Igor; **ZAHRADNÍČEK Pavel a MOŽNÝ Martin. Modelování dopadů sdružených klimatických událostí na růst, vývoj a výnosové parametry polních teplomilných zelenin a řepky olejné v systému pro podporu rozhodování v oblasti transferu agrotechnologií – DSSAT. 2023 modelling; tomato; pepper; DSSAT; climate; oilseed rape; growth; soil-plant-atmosphere growth; vegetables; canola,  Certifikovaná metodika (NmetC),  ISBN : 978-80-213-3284-3,  Smlouva o uplatnění metodiky - Uživatel: HANKA MOCHOV s.r.o., Starý Dvůr 302, 250 87 Mochov a Zálezlice 112, 277 45 Zálezlice, IČO: 271 17 243, zastoupená Ing. Petrem Hankou, jednatelem, tel. +420 731 652 160, uzavřeno 18.05.2023,  Zvýšení efektivity pěstování zeleniny ,  ISBN : 978-80-213-3284-3,  Výsledek je využíván bez omezení okruhu uživatelů,  Ústřední kontrolní a zkušební ústav zemědělský, Brno.,  2023-06-20</t>
  </si>
  <si>
    <t>DVOŘÁK Petr; CAPOUCHOVÁ Ivana; **KONVALINA Petr; **JANOVSKÁ Dagmar; KRÁL Martin a **HLÁSNÁ ČEPKOVÁ Petra. Pěstování směsných kultur pšenice s leguminózou v podmínkách ekologického zemědělství. 2023 intercropping; wheat; grain quality; yield,  Certifikovaná metodika (NmetC),  ISBN 978-80-213-3313-0,  Smlouva o uplatnění metodiky - Uživatel: PRO-BIO, obchodní společnost s r.o. se sídlem Lipová 40, 78 832 Staré Město IČO: 46581863, zastoupená Ing. Martinem Hutařem, uzavřeno 30.10.2023 ,  Zlepšení produkčních a jakostních parametrů odrůd ozimé pšenice seté, pěstované ve směsi s leguminózou v systému ekologického zemědělství.,  ISBN 978-80-213-3313-0,  Výsledek je využíván bez omezení okruhu uživatelů,  ÚKZÚZ - MZe,  2023-11-16</t>
  </si>
  <si>
    <t>**JANOVSKÁ Dagmar; **HLÁSNÁ ČEPKOVÁ Petra; **MÜHLBACHOVÁ Gabriela; **VAVERA Radek; **KÁŠ Martin; CAPOUCHOVÁ Ivana; DVOŘÁK Petr; **KONVALINA Petr; **BREZÁNI Adam a **TRÁVNÍČEK Petr. Pěstování odrůdových směsí pšenice seté. 2023 mixture of varieties, wheat quality, organic agriculture, yield,  Certifikovaná metodika (NmetC),  ISBN 978-80-7427-423-7,  Smlouva o uplatnění metodiky - Uživatel: Asociace soukromého zemědělství ČR, se sídlem Samcova 1177/1, 110 00 Praha 1 IČ: 68402538 Zastoupený Mgr. Ing. Jaroslav Šebek (předseda),  Zlepšení produkčních a jakostních parametrů produkce potravinářské pšenice pěstované ve směsi více odrůd v systému ekologického zemědělství.,  ISBN 978-80-7427-423-7,  Výsledek je využíván bez omezení okruhu uživatelů,  ÚKZÚZ - MZe,  2023-12-19</t>
  </si>
  <si>
    <t>ŠVEHLA Pavel; MÍCHAL Pavel; GRAMBLIČKOVÁ Kateřina; HANČ Aleš; **GRASSEROVÁ Alena a **CAJTHAML Tomáš. Posuzování účinnosti odstranění mikropolutantů z odpadních vod zpracovaných metodou založenou na filtraci přes vrstvu vermikompostu. 2023 micro-pollutants; wastewaters; filtration; vermicompost; sewage sludge,  Certifikovaná metodika (NmetC),  KAVR ČZU v Praze ,  Osvědčení č. j. MZE 63967/2023-13123,  Postupy navrhované v rámci této certifikované metodiky je možno využít v rámci laboratoří zabývajících se rozbory vzorků odpadních vod a simulací procesů čištění odpadních vod či v rámci jiných subjektů ke komerčním aktivitám generujícím zisk. V rámci jednotlivých konkrétních zakázek mohou nabízet svým obchodním partnerům posouzení účinnosti odstranění určitých mikropolutantů z odpadních vod zpracovaných metodou založenou na filtraci přes vrstvu vermikompostu postupy presentovanými v rámci této metodiky. Hodnota jednotlivých zakázek i zisk plynoucí pro subjekt nabízející tyto postupy pak bude odviset od celkového rozsahu konkrétní zakázky a od cenové politiky subjektu nabízejícího tyto služby.,  KAVR ČZU v Praze ,  Výsledek je využíván bez omezení okruhu uživatelů,  Odbor rostlinných komodit MZe ČR,  2023-11-24</t>
  </si>
  <si>
    <t>**BARBORA Patoková; PATOKA Jiří; **JANČAŘÍKOVÁ Kateřina; KOPECKÝ Oldřich; NOVÁK Karel a KALOUS Lukáš. Biologické invaze v environmentální výuce pro první stupeň základních škol. 2023 Invasive species; Children; Teacher; Activity; Biodiversity conservation,  Certifikovaná metodika (NmetC),  ISBN 978-80-213-3337-6,  135 stran,  první vydání, náklad 300 ks,  ISBN 978-80-213-3337-6,  Výsledek je využíván bez omezení okruhu uživatelů,  Ministerstvo životního prostředí ČR,  2023-12-22</t>
  </si>
  <si>
    <t>**DOLEŽAL Petr; **HAUSVATER Ervín; **BAŠTOVÁ Petra; **KOCOUREK František; **STARÁ Jitka; SEDLÁK Petr; SEDLÁKOVÁ Vladimíra; **SKOKOVÁ HABUŠTOVÁ Oxana a **NERMUŤ Jiří. Metodika integrované ochrany brambor proti mandelince bramborové v nových agroenvironmentálních podmínkách. 2023 Integrated protection against pests; Leptinotarsa decemlineata; potato; resistance of pests to insecticides,  Certifikovaná metodika (NmetC),  ISBN 978-80-88614-03-6,  Metodika bude využita Českým bramborářským svazem z.s. (IČO: 46484388), zastoupeným ing. Josefem Králíčkem, na základě smlouvy č. OCH/01/2023 ze dne 6.11.2023.,  Reálný průměrný odhad ztrát způsobených mandelinkou činí v závislosti na jejím výskytu 10 až 15 %. V roce 2022, při výnosu hlíz 28,67 t/ha na 9000 ha poškozených mandelinkou, to znamenalo ztráty ve výši 25 803 až 38 704,5 t. Při průměrné realizační ceně brambor 5 tisíc Kč/t tak činily ztráty 129 až 193,5 mil. Kč. Lze odhadnout, že zavedením metodiky se zvýší účinnost ochrany proti mandelince, a dojde ke snížení ztrát v průměru na 5 %. To znamená přínos 64,5 až 129 mil. Kč.,  ISBN 978-80-88614-03-6,  Výsledek je využíván bez omezení okruhu uživatelů,  Ministerstvo zemědělství,  2023-12-13</t>
  </si>
  <si>
    <t>CHODOVÁ Darina; TŮMOVÁ Eva; OKROUHLÁ Monika a **TYL Jan. 2023 Kombinace restrikce krmiva a přídavku hmyzí moučky u rychle rostoucích kuřat.</t>
  </si>
  <si>
    <t>ČÍTEK Jaroslav; ŠPRYSL Michal; BAHELKA Ivan; ZADINOVÁ Kateřina a STUPKA Roman. ELIMINACE SLOŽEK KANČÍHO PACHU VE VÝKRMU KANEČKŮ - ANDROSTENON. 2023 androstenone; castration alternatives; boar smell; economic aspects,  Certifikovaná metodika (NmetC),  ISBN 978-80-213-2999-7,  73 stran,  1. vydání,  ISBN 978-80-213-2999-7,  Výsledek je využíván bez omezení okruhu uživatelů,  MZe ČR,  2023-12-18</t>
  </si>
  <si>
    <t>**LOUČKA Radko; **LANG Jaroslav; **JAMBOR Václav; **NEDĚLNÍK Jan; **ŠINDELKOVÁ Ivana; **MALÁ Soňa; **SYNKOVÁ Hana; **TYROLOVÁ Yvona; **JANČÍK Filip; **KOUKOLOVÁ Veronika; **KUBELKOVÁ Petra a HOMOLKA Petr. 2023 Vlivy na složení živin při sklizni vojtěšky, Dostupné z: https://vuzv.cz/publikace/vlivy-na-slozeni-zivin-pri-sklizni-vojtesky</t>
  </si>
  <si>
    <t>**KODEŠ Vít; **GRABIC Roman a KODEŠOVÁ Radka. Metodika pro stanovení podmínek bezpečného využití vody a kalu z čistíren odpadních vod v zemědělství, ČHMÚ ISBN 978-80-7653-064. 2023 micropollutants; wastewater; sewage sludge; risk assessment,  Certifikovaná metodika (NmetC),  metodika,  Metodika je k dispozici v elektronické formě. Vydal: Český hydrometeorologický ústav. Smlouva o uplatnění specializované mapy č. PVL-2374/2023/SML byla uzavřena s Povodím Vltavy, s. p., se sídlem Holečkova 3178/8, Smíchov, 150 00 Praha 5, dne 6.12.2023.,  Snížení nákladů na hodnocení kvality produktů z ČOV, a snížení/zabránění nákladů spojených s kontaminací půd a vod.,  metodika,  Výsledek je využíván bez omezení okruhu uživatelů,  Odbor zemědělských komodit MZe,  2023-12-12</t>
  </si>
  <si>
    <t>KULHAVÝ Zbyněk; FUČÍK Petr; **PELÍŠEK Igor; MATULA Svatopluk; BÁŤKOVÁ Kamila; MIHÁLIKOVÁ Markéta; ŠŤASTNÁ Marie; **KOZLOVSKY DUFKOVÁ Jana; **OPPELTOVÁ Petra; **MAŠÍČEK Tomáš a **JAKOUBEK Jaroslav. Snižování zátěže povrchových vod zdroji plošného zemědělského znečištění při uplatnění regulace drenážního odtoku na stávajících stavbách zemědělského odvodnění. 2023 drainage systems, drainage runoffcontrol, diffuse pollution, water quality improvement, management of drainage structures, self-cleaning soil processes, elimination of pollutant leaching,  Certifikovaná metodika (NmetC),  neuveden,  neuveden,  neuveden,  neuveden,  Výsledek je využíván orgány státní nebo veřejné správy,  MZE-32953/2023-xxxxx ze dne xx. xx. 2023,  2024-01-04</t>
  </si>
  <si>
    <t>VOSTRÝ Luboš; VOSTRÁ VYDROVÁ Hana a **RYCHTÁŘOVÁ Jana. 2023. KPP - Koeficient Příbuzenské Plemenitby. Původci: VOSTRÝ Luboš; VOSTRÁ VYDROVÁ Hana a **RYCHTÁŘOVÁ Jana. Identifikační číslo: KPP.</t>
  </si>
  <si>
    <t>KUNT Miroslav; ŠÍMOVÁ Petra a **HORÁČEK Petr. 2023. software Dendroflóra. Původci: KUNT Miroslav; ŠÍMOVÁ Petra a **HORÁČEK Petr. Identifikační číslo: Dendroflóra 016.</t>
  </si>
  <si>
    <t>KUNT Miroslav; HORÁČEK Petr a KUNTOVÁ Markéta. 2023. software Dendrologická databáze. Původci: KUNT Miroslav; HORÁČEK Petr a KUNTOVÁ Markéta. Identifikační číslo: Dendrologická databáze 7.0.</t>
  </si>
  <si>
    <t>KUNT Miroslav; SKŘIVÁNEK Martin a **BUJALKA Marián. 2023. software GT facility. Původci: KUNT Miroslav; SKŘIVÁNEK Martin a **BUJALKA Marián. Identifikační číslo: GT 2.4.0.</t>
  </si>
  <si>
    <t>**HORSKÁ Tereza; JURSÍK Miroslav a **HAJŠLOVÁ Jana. Dynamika reziduí pesticidů ve špenátu. Zahradnictví. Praha:Ing. Martin Sedláček, roč. 22 (2023), s. 28-32. 1212-3781</t>
  </si>
  <si>
    <t>**ALVA Alexa Perez; **RAMÍREZ RODRIGUES Milena M. a BAIGTS ALLENDE Diana Karina. ?Algas en mi comida? ?Es en serio?. Online. Revista Digital Universitaria. , roč. 24 (2023), s. 0-0. 1607-6079 Dostupné z: 10.22201/cuaieed.16076079e.2023.24.4.7</t>
  </si>
  <si>
    <t>KRÁL Martin a DVOŘÁK Petr. Kompost ponechaný na povrchu jako součást opatření zlepšujících pěstitelské podmínky. Úroda. Praha:Sedláček Martin Ing., roč. 71 (2023), s. 255-260. 0139-6013</t>
  </si>
  <si>
    <t>BEČKOVÁ Lucie; **LŽIČAŘ Lukáš; **MAIWALDOVÁ Lucie a BEČKA David. Možnosti zvýšení olejnatosti řepky. Úroda. Praha:Sedláček Martin Ing., roč. 71 (2023), s. 45-51. 0139-6013</t>
  </si>
  <si>
    <t>DVOŘÁK Petr; PROCHÁZKA Pavel; CAPOUCHOVÁ Ivana; KRÁL Martin; **KONVALINA Petr; **BOHATÁ Andrea; **KAVKOVÁ Miloslava a **HODAN Jiří. Potenciál biologických přípravků při ošetření luskovin. Úroda. Praha:Sedláček Martin Ing., roč. 71 (2023), s. 229-236. 0139-6013</t>
  </si>
  <si>
    <t>**JAKLOVÁ DYTRTOVÁ Jana; DYTRTOVÁ Radmila; **KOVAČ Ishak; **ŠTEFFL Michal a JAKL Michal. Reliability of the saliva self-sampling with and without supervision. Online. Acta Universitatis Carolinae. Kinanthropologica. . Praha:Neuveden, roč. 59 (2023), s. 19-28. 1212-1428  Dostupné z: 10.14712/23366052.2023.1</t>
  </si>
  <si>
    <t>MRŠTINA Tomáš; PRAUS Lukáš; SZÁKOVÁ Jiřina; KAPLAN Lukáš a TLUSTOŠ Pavel. 2023. Význam foliární aplikace selenu na ozimou pšenici. Úroda, roč. 71, č. 8, s. 21-24. ISSN: 0139-6013</t>
  </si>
  <si>
    <t>MACHOVÁ Kristýna; ZÍTEK Štěpán; **DAĎOVÁ Klára a PROCHÁZKOVÁ Radka. Dog walking during the lockdown in the Covid-19 pandemic situation in the Czech Republic: a questionnaire survey. Online. Acta Universitatis Carolinae. Kinanthropologica. . Praha:Neuveden, roč. 59 (2023), s. 125-141. 1212-1428  Dostupné z: 10.14712/23366052.2023.8</t>
  </si>
  <si>
    <t>**LITSCHMANN Tomáš; **DOLEŽAL Petr; **HAUSVATER Ervín; **BAŠTOVÁ Petra; SEDLÁK Petr a SEDLÁKOVÁ Vladimíra. Alternariové skvrnitosti u brambor a možnosti jejich prognózy. Vědecké práce . Havlíčkův Brod:Výzkumný ústav bramborářský, roč. 29 (2023), s. 9-18. 1802-940X</t>
  </si>
  <si>
    <t>DUCHÁČEK Jaromír; STÁDNÍK Luděk; GAŠPARÍK Matúš; PYTLÍK Jan; CODL Radim a PTÁČEK Martin. Indikátory negativní energetické bilance a jejich vztah k výsledkům aspirace oocytů a následným reprodukčním funkcím dojnic po otelení. Online. Náš chov. Praha: Profi Press, s.r.o., roč. 83 (2023), s. 22-24. 0027-8068 Dostupné z:</t>
  </si>
  <si>
    <t>**LOUČKA Radko; **TYROLOVÁ Yvona; **VÝBORNÁ Alena; **JANČÍK Filip; **KUBELKOVÁ Petra a HOMOLKA Petr. 2023. Vliv silážních přípravků a jejich dávkování na kvalitu siláží. Krmivářství 27(2), s. 22 - 24, ISSN 1212-9992</t>
  </si>
  <si>
    <t>VADROŇOVÁ Mariana; JOCH Miroslav; **VÝBORNÁ Alena a JOCHOVÁ Kateřina. 2023. Statiny jako manipulátory bachorové fermentace. Náš chov 9/2023, s. 58–60, ISSN 0027-8068.</t>
  </si>
  <si>
    <t>KOR, KZR</t>
  </si>
  <si>
    <t>BOKŠOVÁ Aneta; KAZDA Jan; STEJSKALOVÁ Martina; TITĚRA Dalibor; VENC Martin a VOSPĚLOVÁ Jaroslava. Využití včel při monitoringu reziduí pesticidů v naší krajině. Úroda. Praha: Sedláček Martin Ing., roč. 12 (2023), s. 69-73. 0139-6013</t>
  </si>
  <si>
    <t>NOVÁK Matěj a PAVELA Roman. Vliv vybraných botanických pesticidů na predátory mšic. Úroda. Praha:Sedláček Martin Ing., roč. 71 (2023), s. 163-169. 0139-6013</t>
  </si>
  <si>
    <t>PUNČOCHÁŘ Pavel. Pohled na problematiku recyklace odpadních vod vypouštěných z čistíren odpadních vod pro veřejnou potřebu v České republice.. Vodní hospodářství. Praha:Vodní hospodářství, roč. 73 (2023), s. 10-15. 1211-0760</t>
  </si>
  <si>
    <t>SUS Josef a ZÍKA Lukáš. Výskyt tmavky švestkové ve sklizených plodech slivoní. Zahradnictví. Praha:Profi Press, s.r.o., roč. XXII (2023), s. 16-19. 1213-7596</t>
  </si>
  <si>
    <t>**AKSOYLU ÖZBEK Z.; TASKIN Bilge a **SÖZERI ATIK D.. Fortification of Plant-Based Food Analogs. In: Plant-Based Foods: Ingredients, Technology and Health Aspects. Neuvedeno:Springer Cham, 2023, s. 35-72, 978-3-031-27442-8. Dostupné z: 10.1007/978-3-031-27443-5_3</t>
  </si>
  <si>
    <t>**JAKLOVÁ DYTRTOVÁ Jana; DYTRTOVÁ Radmila a JAKL Michal. Popularizace přírodovědných vědeckých výsledků podporující trvale udržitelné zdraví populace. In: PEDAGOGICA ACTUALIS XIV. Podpora a inklúzia vo vzdelávaní I.. Trnava:Univerzita sv. Cyrila a Metoda v Trnave, 2023, s. 122-131, 978-80-572-0329-2.</t>
  </si>
  <si>
    <t>KOŠNÁŘ Zdeněk; WERNEROVÁ Johanka; FRÜHBAUER Petr a TLUSTOŠ Pavel. (Part VI) Bioremediation: removal of polycyclic aromatic hydrocarbons from soil. In: Enzymes in Agriculture and Industry. Abingdon, UK:Jenny Stanford Publishing Pte. Ltd., 2023, s. 367-412, 978-1-003-31310-6. Dostupné z:</t>
  </si>
  <si>
    <t>**HUSSAIN Sajad; **MUMTAZ Maryam; BRESTIČ Marián; **PARVEEN Abida; **ULHASSAN Zaid; **HOU Harvey J.M.; SKALICKÝ Milan; **YASIN Hassan Shehryar; **BIN KHALID Muhammad Hayder; **SAEED Amjad; **AHMAD Irshan; **ALLAKHVERDIEV Suleyman I.; **REHMAN Sana Ur a **YANG Wenyu. Effectiveness of titanium treatment on photosynthesis and production in crop plants under stress conditions. In: Photosynthesis From Plants to Nanomaterials. Chapter 8:Academic Press, 2023, s. 137-152, 9780323983914. Dostupné z: 10.1016/B978-0-323-98391-4.00013-7</t>
  </si>
  <si>
    <t>**HOSSAIN Akbar; **MAITRA Sagar; **SARKER Sukamal; **AL MAHMUD Abdullah; **AHMAD Zahoor; **EMON Reza Mohammad; **VEMURI Hindu; **MALEK Md Abdul; **ALAM M. Ashraful; **RAHMAN Md Atikur; **ALAM Md Jahangir; **JAHAN Nasrin; **BHADRA Preetha; **MOULICK Debojyoti; **SAHA Saikat; SKALICKÝ Milan a BRESTIČ Marián. Aluminium stress in plants: Consequences and mitigation mechanisms. In: Beneficial Chemical Elements of Plants. Chapter 6:John Wiley &amp;amp; Sons Ltd. , 2023, s. 123-168, 9781119688808 . Dostupné z: 10.1002/9781119691419.ch6</t>
  </si>
  <si>
    <t>**HAVRLENTOVÁ Michaela; **DVOŘÁČEK, ING. PH.D. Václav; JURKANINOVÁ Lucie a **GREGUSOVÁ Veronika. Unraveling the Potential of beta-D-Glucans in Poales: From Characterization to Biosynthesis and Factors Affecting the Content. In: Plants as a Promising Biofactory for Bioactive Compounds. mdpi.com/journal/life:MDPI, 2023, s. 240-257, 978-3-0365-9464-4. Dostupné z: 10.3390/books978-3-0365-9464-4</t>
  </si>
  <si>
    <t>**ŠMÖGER Jindřich; BRANT Václav; TOŠOVSKÝ František; **POLÁKOVÁ Martina; KROULÍK Milan; **KAPIČKA Jiří; **ČEJKA Josef; **DVOŘÁK Pavel; HOLEJŠOVSKÝ Jiří a PROCHÁZKA Pavel. Cílené ozelenění kolejových řádků aplikátorů kapalných a pevných látek v konvenčním a ekologickém zemědělství. neuvedeno. Klíčany:Spolek pro inovace a udržitelné zemědělství, 2023, 978-80-11-04205-9.</t>
  </si>
  <si>
    <t>Kniha</t>
  </si>
  <si>
    <t>POTOPOVÁ Vera; CHAWDHERY Rafique Ahasan; MUNTEAN Nina; **HOOGENBOOM Gerrit; **BOOTE Kenneth J. a MUSIOLKOVÁ Marie. Metodika simulace produkce plodin, hospodaření s vodou a živinami, klimatických rizik a environmentální udržitelnosti v DSSAT. neuvedeno. Praha:Česká zemědělská univerzita , 2023, 9788021332546.</t>
  </si>
  <si>
    <t>PROCHÁZKA Pavel; BRANT Václav; HOLEC Josef; PROCHÁZKA Antonín; HAKL Josef; CHÁRA Josef; **ŠVARC Vojtěch; KROULÍK Milan; **JENČEK Alexandr; **ŠMÖGER Jindřich; **NETRVAL Pavel a **DVOŘÁK Pavel. Sója luštinatá. Publikace Agrární komory České republiky. Praha:Agrární komora ČR, 2023, 978-80-88351-27-6.</t>
  </si>
  <si>
    <t>**KODEŠ Vít; KODEŠOVÁ Radka; **ACKERMANOVÁ Markéta a **GRABIC Roman. Mapy specifické zranitelnosti podzemních vod vybranými organickými mikropolutanty původem z odpadních vod a kalů. 2023 micropollutants; soil; sorption; dissipation; contaminant percolation; groundwater; risk assessment; groundwater vulnerability,  Specializovaná mapa s odborným obsahem (Nmap),  mapa,  Mapa je k dispozici v elektronické formě. Vydal: Český hydrometeorologický ústav. Smlouva o uplatnění specializované mapy č. PVL-2375/2023/SML byla uzavřena s Povodím Vltavy, s. p., se sídlem Holečkova 3178/8, Smíchov, 150 00 Praha 5, dne 6.12.2023.,  Snížení nákladů na monitoring podzemních vod, a snížení/zabránění nákladů spojených s kontaminací půd a vod.,  mapa,  Výsledek je využíván bez omezení okruhu uživatelů,  Odbor zemědělských komodit MZe,  2023-12-11</t>
  </si>
  <si>
    <t>AUGUSTIN Martin; **FIALOVÁ Dana; HALAMOVÁ Jana; **MAŘÍKOVÁ Martina a VANĚK Jindřich. MOCB: Metropolitní oblast České Budějovice - územní studie: 2. etapa - Návrh koncepce krajiny a vzájemné vazby . 2023 master plan; territorial plan; landscape; nature values; recreation potential,  Specializovaná mapa s odborným obsahem (Nmap),  KUJCK 143017/2023,  Měřítko 1:50000, S-JTSK / Krovak East North – EPSG: 5514,  Jihočeský kraj,  KUJCK 143017/2023,  Výsledek je využíván orgány státní nebo veřejné správy,  Krajský úřad Jihočeský kraj,  2023-12-05</t>
  </si>
  <si>
    <t>SEIDLOVÁ Jana; PROCHÁZKA Pavel a KUMHÁLOVÁ Jitka. Spectral Indices as a Tool for Hop Growth Evaluation. Online.. In: Proceeding of the 8th International Conference on Trends in Agricultural Engineering 2022. Czech University of Life Sciences Prague:Czech University of Life Sciences Prague, 2022, s. 346-351, 978-80-213-3207-2. Dostupné z:</t>
  </si>
  <si>
    <t>KUMHÁLA František; KUMHÁLOVÁ Jitka; BEČKA David a MADĚRA Martin. Use of aerial application of pod sealants in canola crops. Online.. In: Proceeding of the 8th International Conference on Trends in Agricultural Engineering 2022. Praha:Czech University of Life sciences Prague, 2022, s. 224-229, 978-80-213-3207-2. Dostupné z:</t>
  </si>
  <si>
    <t>JEBAVÝ Matouš. Riegrovy sady - revitalizace památkově chráněného parku. Online.. In: Člověk, stavba a územní plánování 16. Praha:České vysoké učení technické v Praze, 2023, s. 92-112, 978-80-01-07215-8. Dostupné z:</t>
  </si>
  <si>
    <t>**ŠIMŮNEK Jiří a KODEŠOVÁ Radka.  7th International Conference &amp;#39;Hydrus Software Applications to Subsurface Flow and Contaminant Transport Problems&amp;#39;, Prague, 2023., 2023-04-20,ČZU.Celosvětová akce.</t>
  </si>
  <si>
    <t>Uspořádání konference</t>
  </si>
  <si>
    <t>**ŠIMŮNEK Jiří a KODEŠOVÁ Radka.  HYDRUS/HPx Short course - Advanced modeling of water flow and contaminant transport in porous media using the HYDRUS and HP1 software packages., 2023-04-17,ČZU.Celosvětová akce.</t>
  </si>
  <si>
    <t>KODEŠOVÁ Radka; KLEMENT Aleš; FÉR Miroslav a NIKODEM Antonín.  Osud mikropolutantů, které se vyskytují ve vyčištěné vodě a kalech z čistíren odpadních vod, v životním prostředí., 2023-05-29,ČZU.Celostátní akce.</t>
  </si>
  <si>
    <t>**LIPOVSKÝ David; **KOPÁČEK Jiří; **ŠAŠKOVÁ K.; **SEYDLOVÁ R.; **NAVRÁTILOVÁ P.; **VORLOVÁ L.; **SAMKOVÁ Eva; **HASOŇOVÁ Lucie; **POKLUDOVÁ L.; KEJDOVÁ RYSOVÁ Lucie; DUCHÁČEK Jaromír; LEGAROVÁ Veronika; **NEJESCHLEBOVÁ Hana a **HANUŠ Oto.  Dny prvovýroby mléka 2023., 2023-10-24,Brno.Celostátní akce.</t>
  </si>
  <si>
    <t>Uspořádání konference, workshopu</t>
  </si>
  <si>
    <t>BOŽIK Matěj; KLOUČEK Pavel; JIRALOVÁ Kateřina; NOVÝ Pavel; TAUCHEN Jan a FRAŇKOVÁ Adéla.  25. ODBORNÝ SEMINÁŘ S MEZINÁRODNÍ ÚČASTÍ AKTUÁLNÍ ASPEKTY PĚSTOVÁNÍ, ZPRACOVÁNÍ A VYUŽITÍ LÉČIVÝCH, AROMATICKÝCH A KOŘENINOVÝCH ROSTLIN., 2023-09-06,Praha.Evropská akce.</t>
  </si>
  <si>
    <t>LEE Saet Byeol a HAVLÍK Jaroslav.  Bakterie, přátelé nebo nepřátelé včel?., 2023-05-13,Česká zemědělská univerzita v Praze.Celostátní akce.</t>
  </si>
  <si>
    <t>KOLÁŘOVÁ Michaela a JURSÍK Miroslav. 2023. Biological efficacy and selectivity of herbicides in field trials in winter oilseed rape, winter wheat and potatoes in the Czech Republic. Final reports for FMC Agro Česká republika s.r.o.. Souhrnná výzkumná zpráva.Praha:FMC Agro Česká republika s.r.o., 287 stran.</t>
  </si>
  <si>
    <t>Výzkumná zpráva</t>
  </si>
  <si>
    <t>KOLÁŘOVÁ Michaela a JURSÍK Miroslav. 2023. Biological efficacy and selectivity of herbicides in the field trial in winter wheat in the Czech Republic. Final report for Sumi Agro Czech s.r.o.. Souhrnná výzkumná zpráva.Praha:Sumi Agro Czech s.r.o., 41 stran.</t>
  </si>
  <si>
    <t>KOLÁŘOVÁ Michaela a JURSÍK Miroslav. 2023. Biological efficacy and selectivity of herbicides in winter barley, sugar beet and maize in the Czech Republic. Final reports for Bayer s.r.o.. Souhrnná výzkumná zpráva.Praha:Bayer s.r.o., 59 stran.</t>
  </si>
  <si>
    <t>KOLÁŘOVÁ Michaela a JURSÍK Miroslav. 2023. Biological efficacy and selectivity of herbicides in winter wheat and winter rape in the Czech Republic. Final reports for BASF spol. s r.o.. Souhrnná výzkumná zpráva.Praha:BASF spol. s r.o., 63 stran.</t>
  </si>
  <si>
    <t>KOLÁŘOVÁ Michaela a JURSÍK Miroslav. 2023. Biological efficacy and selectivity of herbicides in winter wheat, sugar beet and maize in the Czech Republic. Final reports for Bayer s.r.o.. Souhrnná výzkumná zpráva.Praha:Bayer s.r.o., 99 stran.</t>
  </si>
  <si>
    <t>KOŠNAROVÁ Pavlína a JURSÍK Miroslav. 2023. Biological efficacy and selectivity of herbicides in winter wheat, winter rape, maize and sunflower in the Czech Republic. Final reports for Adama CZ s.r.o.. Souhrnná výzkumná zpráva.Praha:Adama CZ s.r.o., 1731 stran.</t>
  </si>
  <si>
    <t>KOLÁŘOVÁ Michaela a JURSÍK Miroslav. 2023. Biological efficacy of selected herbicides in maize in the Czech Republic. Final report for Syngenta Czech s.r.o.. Souhrnná výzkumná zpráva.Praha:Syngenta Czech s.r.o., 36 stran.</t>
  </si>
  <si>
    <t>KOLÁŘOVÁ Michaela a JURSÍK Miroslav. 2023. Biological efficacy of selected herbicides in sugar beet in the Czech Republic. Final reports for Corteva Agriscience Czech s.r.o.. Souhrnná výzkumná zpráva.Praha:Corteva Agriscience Czech s.r.o., 136 stran.</t>
  </si>
  <si>
    <t>KOLÁŘOVÁ Michaela a JURSÍK Miroslav. 2023. Biological efficacy of selected herbicides in winter oil seed rape in the Czech Republic. Final report for Corteva Agriscience Czech s.r.o.. Souhrnná výzkumná zpráva.Praha:Corteva Agriscience Czech s.r.o., 45 stran.</t>
  </si>
  <si>
    <t>KOLÁŘOVÁ Michaela a JURSÍK Miroslav. 2023. Biological efficacy of selected herbicides in winter wheat, maize and sunflower in the Czech Republic. Final reports for Syngenta Czech s.r.o.. Souhrnná výzkumná zpráva.Praha:Syngenta Czech s.r.o., 202 stran.</t>
  </si>
  <si>
    <t>KOLÁŘOVÁ Michaela a JURSÍK Miroslav. 2023. Biologická účinnost a selektivita herbicidů v polních pokusech v pšenici ozimé a kukuřici v České republice. Závěrečné zprávy pro Bayer s.r.o.. Souhrnná výzkumná zpráva.Praha:Bayer s.r.o., 52 stran.</t>
  </si>
  <si>
    <t>KOLÁŘOVÁ Michaela; JURSÍK Miroslav a MIČÁK Libor. 2023. Evaluation of biofungicides efficacy against Fusarium sp. and Tilletia caries and Tilletia laevis in the Czech Republic. Final reports for ÚKZÚZ. Souhrnná výzkumná zpráva.Praha:ÚKZÚZ, 31 stran.</t>
  </si>
  <si>
    <t>KOLÁŘOVÁ Michaela a JURSÍK Miroslav. 2023. Evaluation of proprietary microbial seed treatments to identify any material improvements in crop yield and/or quality in sunflower/maize in drought / abiotic stress conditions in the Czech Republic. Final reports for BIOCONT LABORATORY, spol. s r.o.. Souhrnná výzkumná zpráva.Praha:BIOCONT LABORATORY, spol. s r.o., 45 stran.</t>
  </si>
  <si>
    <t>MIČÁK Libor. 2023. Výkonnostní porovnání sortimentu odrůd pšenice ozimé a pšenice jarní v režimu ekologického zemědělství. Výzkumná zpráva pro Selgen, a.s. za rok 2023. Souhrnná výzkumná zpráva.Praha:Selgen, a.s., 15 stran.</t>
  </si>
  <si>
    <t>MIČÁK Libor. 2023. Výkonnostní porovnání sortimentu odrůd pšenice ozimé, pšenice jarní a ječmene jarního v režimu ekologického zemědělství. Výzkumná zpráva pro PRO-BIO Svaz ekologických zemědělců za rok 2023. Souhrnná výzkumná zpráva.Praha:PRO-BIO – Svaz ekologických zemědělců, z.s., 10 stran.</t>
  </si>
  <si>
    <t>PULKRÁBEK Josef; MIČÁK Libor; BEČKOVÁ Lucie a VRŠŤALA Josef. 2023. Technologie pěstování řepky olejné a slunečnice roční včetně analýzy olejnatosti. Výzkumná zpráva za rok 2023 pro SPZO. Souhrnná výzkumná zpráva.Praha:SPZO, 15 stran.</t>
  </si>
  <si>
    <t>DVOŘÁK Petr; MIČÁK Libor; KRÁL Martin a MIČÁKOVÁ Alena. 2023. Ověření přípravků BioAktiv v polních pokusech - pšenice špaldy a brambor. Výzkumná zpráva pro BioAktiv CZ s.r.o.za rok 2023. Souhrnná výzkumná zpráva.Praha:BioAktiv CZ s.r.o., 18 stran.</t>
  </si>
  <si>
    <t>**KÁŠ Martin; BRANT Václav; **RYCHLÁ Andrea; PROCHÁZKA Pavel; **HABERLE Jan a HOLEJŠOVSKÝ Jiří. 2023. Efektivní systémy pěstování meziplodin využívající principy biotických intenzifikací. Průběžná zpráva za rok 2023 projektu QK21010308. Souhrnná výzkumná zpráva.Praha:NAZV (MZe), 25 stran.</t>
  </si>
  <si>
    <t>HAMOUZOVÁ Kateřina; KOŠNAROVÁ Pavlína a SOUKUP Josef. 2023. Stanovení citlivosti chundelky metlice a sveřepu jalového k vybraným herbicidům. Závěrečná zpráva pro Corteva Agriscience Czech s.r.o.. Souhrnná výzkumná zpráva.Praha:Corteva Agriscience Czech s.r.o. , 18 stran.</t>
  </si>
  <si>
    <t>BEČKOVÁ Lucie; BEČKA David; TOMÁŠEK Jaroslav a CIHLÁŘ Pavel. 2023. Porovnání úsporné a intenzivní technologie pěstování řepky ozimé u dvou odrůd společnosti KWS. Výzkumná zpráva pro KWS osiva s.r.o. za rok 2023. Souhrnná výzkumná zpráva.Praha:KWS osiva s.r.o., 54 stran.</t>
  </si>
  <si>
    <t>HAKL Josef. 2023. Výnosové pokusy s odrůdami vojtěšky pro Soufflet Agro a.s. v roce 2023. Závěrečná zpráva pro Soufflet Agro a.s. . Souhrnná výzkumná zpráva.Praha:Soufflet Agro a.s., 6 stran.</t>
  </si>
  <si>
    <t>SOUKUP Josef; KOŠNAROVÁ Pavlína a HAMOUZOVÁ Kateřina. 2023. Monitoring herbicidní rezistence v populacích vybraných plevelných druhů na území České republiky v roce 2023. Závěrečná zpráva pro Ministerstvo zemědělství ČR. Souhrnná výzkumná zpráva.Praha:Ministerstvo zemědělství ČR, 18 stran.</t>
  </si>
  <si>
    <t>BEČKA David; ČERNÝ Jindřich; BEČKOVÁ Lucie; TOMÁŠEK Jaroslav; CIHLÁŘ Pavel a MIKŠÍK Vlastimil. 2023. Výsledky přesných maloparcelkových pokusů s hodnocením efektivního využití dusíku u vybraných odrůd řepky ozimé společností Corteva/Pioneer, KWS Osiva, Limagrain, Syngenta, VP Agro v roce 2022/23. Souhrnná výzkumná zpráva.Praha:Corteva/Pioneer, KWS Osiva, Limagrain, Syngenta, VP Agro, 20 stran.</t>
  </si>
  <si>
    <t>BEČKA David; CIHLÁŘ Pavel; TOMÁŠEK Jaroslav; BEČKOVÁ Lucie a MIKŠÍK Vlastimil. 2023. Výsledky přesných maloparcelkových pokusů s insekticidními přípravky společnosti Bayer s.r.o. v roce 2022/23 u řepky ozimé. Výzkumná zpráva pro Bayer s.r.o. za rok 2023. Souhrnná výzkumná zpráva.Praha:Bayer s.r.o., 23 stran.</t>
  </si>
  <si>
    <t>BEČKA David; TOMÁŠEK Jaroslav; CIHLÁŘ Pavel; BEČKOVÁ Lucie a MIKŠÍK Vlastimil. 2023. Hodnocení vlivu osiva řepky na výnosy a kvalitu řepky ozimé. Výzkumná zpráva pro Corteva Agrisicence Czech s.r.o. za rok 2023. Souhrnná výzkumná zpráva.Praha:Corteva Agriscience Czech s.r.o., 15 stran.</t>
  </si>
  <si>
    <t>BEČKA David; TOMÁŠEK Jaroslav; CIHLÁŘ Pavel; BEČKOVÁ Lucie a MIKŠÍK Vlastimil. 2023. Sledování vlivu sucha na výnosy u řepky. Výzkumná zpráva pro Selgen, a.s. za rok 2023. Souhrnná výzkumná zpráva.Praha:Selgen, a.s., 15 stran.</t>
  </si>
  <si>
    <t>BRANT Václav; **ŠMÖGER Jindřich a **MISTR Martin. 2023. Inovační deník - zpráva o činnosti operační skupiny v roce 2023 pro VÚMOP a Statek Bureš, s.r.o.. Souhrnná výzkumná zpráva.Praha:Ministerstvo zemědělství ČR, 12 stran.</t>
  </si>
  <si>
    <t>**JANOVSKÁ Dagmar; **KONVALINA Petr; CAPOUCHOVÁ Ivana; **HUTAŘ Martin; **MÜHLBACHOVÁ Gabriela; DVOŘÁK Petr; **HODAN Petr; **TRÁVNÍČEK Petr; **BREZÁNI Adam; **VAVERA Radek; **KÁŠ Martin a **HLÁSNÁ ČEPKOVÁ Petra. 2023. Pěstování pšenice seté ve směsné kultuře za účelem optimalizace výživného stavu půdy, ochrany proti erozi, stabilizace výnosu a kvality produkce. Závěrečná zpráva z projektu QK1910046 (2019-2023). Souhrnná výzkumná zpráva.Praha:MZe (NAZV), 111 stran.</t>
  </si>
  <si>
    <t>KARP, KVZ</t>
  </si>
  <si>
    <t>**BADALÍKOVÁ Barbora; **LANG Jaroslav; **HEJÁTKOVÁ Květuše; DVOŘÁK Petr; KRÁL Martin; MIHÁLIKOVÁ Markéta; **BURG Patrik; **MAŠÁN Vladimír; **ZÁHORA Jaroslav; **SOUČEK Jiří a **PLÍVA Petr. 2023. Analýza a úpravy aplikačních schémat kompostů směřujících k posílení systému ochrany půdy v rámci stabilizace produkční schopnosti. Průběžná zpráva z projektu QK22020032 za rok 2023. Souhrnná výzkumná zpráva.Troubsko:NAZV (MZe), 111 stran.</t>
  </si>
  <si>
    <t>BEČKA David; TOMÁŠEK Jaroslav; CIHLÁŘ Pavel; SATRANSKÝ Matěj; PROCHÁZKA Pavel; BEČKOVÁ Lucie a MIKŠÍK Vlastimil. 2023. Výsledky přesných maloparcelkových pokusů s přípravky společnosti Lovochemie a.s. u řepky ozimé, pšenice ozimé, ječmene jarního, máku setého a sóji luštinaté. Výzkumná zpráva pro Lovochemie a.s. v roce 2023. Souhrnná výzkumná zpráva.Praha:Lovochemie a.s., 67 stran.</t>
  </si>
  <si>
    <t>BEČKA David; BEČKOVÁ Lucie; TOMÁŠEK Jaroslav; CIHLÁŘ Pavel a MIKŠÍK Vlastimil. 2023. Výsledky přesných maloparcelkových pokusů s přípravky společnosti Sumi Agro v roce 2022/23 u řepky ozimé. Výzkumná zpráva pro Sumi Agro za rok 2023. Souhrnná výzkumná zpráva.Praha:Sumi Agro, 23 stran.</t>
  </si>
  <si>
    <t>PROCHÁZKA Pavel; BRANT Václav; **ŠTEFEK Milan a ZIMMER Patrik. 2023. Souhrnné výsledky pokusů se sójou. Výzkumná zpráva pro SPZO za rok 2023. Souhrnná výzkumná zpráva.Praha:Svaz pěstitelů a zpracovatelů olejnin, 10 stran.</t>
  </si>
  <si>
    <t>MIČÁK Libor. 2023. Výkonnostní porovnání odrůd řepky ozimé v podmínkách lokality Praha Uhříněves. Výzkumná zpráva pro DSV Saaten za rok 2023. Souhrnná výzkumná zpráva.Praha:Deutsche Saatveredelung AG, 12 stran.</t>
  </si>
  <si>
    <t>BEČKOVÁ Lucie; BEČKA David; CIHLÁŘ Pavel a TOMÁŠEK Jaroslav. 2023. N-tester kalibrace pro pšenici ozimou. Výzkumná zpráva pro Yara Agri Czech Republic, s.r.o. za rok 2023. Souhrnná výzkumná zpráva.Praha:YARA Agri Czech Republic, s.r.o., 31 stran.</t>
  </si>
  <si>
    <t>**ZELENÝ Lubor; **BARTOŠ Jan; PAZDERŮ Kateřina a **KAREŠ Petr. 2023. Rozvoj a aplikace molekulárně genetických metod pro racionalizaci šlechtitelských postupů třešní (Prunus avium L.). Závěrečná zpráva projektu QK1910290 (2019-2023). Souhrnná výzkumná zpráva.VŠÚO Holovousy:NAZV (MZe), 111 stran.</t>
  </si>
  <si>
    <t>**KONVALINA Petr; **BOHATÁ Andrea; CAPOUCHOVÁ Ivana; DVOŘÁK Petr; PROCHÁZKA Pavel; **HODAN Petr; KRÁL Martin; **KOPECKÝ Marek; **KAVKOVÁ Miloslava; **PERNÁ Kristýna a **BÁRTA Jan. 2023. Intenzifikace ekologické produkce leguminóz prostřednictvím biologických prostředků s cílem zlepšení jejich zdravotního stavu. Průběžná zpráva z projektu QK22010255 za rok 2023. Souhrnná výzkumná zpráva.České Budějovice:MZe (NAZV), 111 stran.</t>
  </si>
  <si>
    <t>BRANT Václav; **KUBÍN Karel; KROULÍK Milan a **KŘEPČÍK Václav. 2023. Precizní zonální aplikace kapalných hnojiv. Zpráva z projektu FW06010358. Souhrnná výzkumná zpráva.Praha:TA ČR, 25 stran.</t>
  </si>
  <si>
    <t>**HOLUBÍK Ondřej; BRANT Václav; KROULÍK Milan; **SVOBODA Pavel a **PETERÁČ Jiří. 2023. SMART FARMING - Variabilní profilová aplikace hnojiv do zóny růstu kořenů konvenčních plodin. Zpráva k projektu QK21010130. Souhrnná výzkumná zpráva.Praha:NAZV (MZe), 22 stran.</t>
  </si>
  <si>
    <t>BEČKA David; TOMÁŠEK Jaroslav; CIHLÁŘ Pavel; MIKŠÍK Vlastimil a BEČKOVÁ Lucie. 2023. Výsledky přesných maloparcelkových pokusů s přípravky společnosti SYNGENTA CZECH v roce 2022/23 u řepky ozimé, pšenice ozimé, ječmene jarního a máku setého. Výzkumná zpráva pro Syngenta Czech s.r.o. za rok 2023. Souhrnná výzkumná zpráva.Praha:Syngenta Czech s.r.o., 54 stran.</t>
  </si>
  <si>
    <t>BEČKA David; TOMÁŠEK Jaroslav; CIHLÁŘ Pavel; BEČKOVÁ Lucie a MIKŠÍK Vlastimil. 2023. Odrůdová agrotechnika řepky ozimé. Výzkumná zpráva pro Bayer s.r.o. za rok 2023. Souhrnná výzkumná zpráva.Praha:Bayer s.r.o., 18 stran.</t>
  </si>
  <si>
    <t>DVOŘÁK Petr; PROCHÁZKA Pavel; TOMÁŠEK Jaroslav; SATRANSKÝ Matěj; MIČÁK Libor a MIČÁKOVÁ Alena. 2023. Ověření účinnosti listových stimulačních přípravků firmy Galleko s.r.o na výnosové a kvalitativní ukazatele. Výzkumná zpráva pro Galleko s.r.o. v roce 2023. Souhrnná výzkumná zpráva.Praha:Galleko s.r.o., 60 stran.</t>
  </si>
  <si>
    <t>KOSOVÁ Klára; PRÁŠIL Ilja; HERMUTH Jiří; KLÍMA Miroslav; MUSILOVÁ Jana; HOLKOVÁ Ludmila; SMUTNÁ Pavlína; STŘEDA Tomáš; BRADÁČOVÁ Marta; FRANTOVÁ Nikole; MOŽNÝ Martin; POTOPOVÁ Vera; TÜRKOTT Luboš a MARTÍNEK Petr. 2023. Adaptační potenciál odolnosti pšenice k suchu, horku a mrazu. Zpráva o realizaci projektu QK1910269. Souhrnná výzkumná zpráva.Praha:NAZV (MZe), 7 stran.</t>
  </si>
  <si>
    <t>KULHAVÝ Zbyněk; **JAKOUBEK Jaroslav; MATULA Svatopluk a **ŠŤASTNÁ Milada. 2023. Snižování zátěže povrchových vod  zdroji plošného zemědělského znečištění  při uplatnění regulace drenážního odtoku  na stávajících stavbách zemědělského odvodnění. Souhrnná výzkumná zpráva.Praha, Brno:Ministerstvo zemědělství ČR, 205 stran.</t>
  </si>
  <si>
    <t>AUGUSTIN Martin; **FIALOVÁ Dana; HALAMOVÁ Jana; **MAŘÍKOVÁ Martina a VANĚK Jindřich. 2023. MOCB: Metropolitní oblast České Budějovice - územní studie: 1. etapa – zpřesnění analytické části a návrh metodiky návrhu. Souhrnná výzkumná zpráva.České Budějovice:Jihočeský kraj, 38 stran.</t>
  </si>
  <si>
    <t>AUGUSTIN Martin; **FIALOVÁ Dana; HALAMOVÁ Jana; **MAŘÍKOVÁ Martina a VANĚK Jindřich. 2023. MOCB: Metropolitní oblast České Budějovice - územní studie: Návrh koncepce krajiny a vzájemné vazby, 2. etapa . Souhrnná výzkumná zpráva.České Budějovice:Jihočeský kraj, 140 stran.</t>
  </si>
  <si>
    <t>BUREŠ Daniel; **LEBEDOVÁ Nicole; NEEDHAM Tersia; KUDRNÁČOVÁ Eva; CEACERO HERRADOR Francisco a **BARTOŇ Luděk. 2023. Vliv výživy a imunokastrace na intenzitu růstu  a kvalitu masa farmově chovaných daňků evropských.</t>
  </si>
  <si>
    <t>KUDRNÁČOVÁ Eva a BUREŠ Daniel. 2023. Využití masa lovné zvěře – perspektivy, výzvy  a příležitosti.</t>
  </si>
  <si>
    <t>CHMELÍKOVÁ Eva; KHEILOVÁ Kateřina; HACKEROVÁ Lenka a HAVLÍKOVÁ Kateřina. 2023. Účinek tepelného stresu na reprodukci a produkci mléka skotu. Náš Chov, 2023/8, ISSN 0027-8068</t>
  </si>
  <si>
    <t>KHEILOVÁ Kateřina; CHMELÍKOVÁ Eva; KLUSÁČKOVÁ Barbora a HACKEROVÁ Lenka. 2023. Vliv výživy na reprodukci hospodářských zvířat. Náš Chov, 2023/11, ISSN 0027-8068</t>
  </si>
  <si>
    <t>CHALUPOVÁ, A. – JEBAVÝ, M. Analysis of public space and landscape of a Czech small town based on emotional maps. Scientia Agriculturae Bohemica, 2022, roč. 2022, č. 53, s. 40-51. ISSN: 1211-3174.</t>
  </si>
  <si>
    <t>ŠMÍD Petr; DOSKOČIL Ivo; LAMPOVÁ Barbora a **KOPEC Aneta. 2023. Changes of omega-3 and omega-6 fatty acids content in sardines and sprats after heat treatment. 7th International IMEKOFOODS Conference, 25. - 27. 11. 2023, Paříž</t>
  </si>
  <si>
    <t>Ostatní - abstrakt z konference</t>
  </si>
  <si>
    <t>RIV</t>
  </si>
  <si>
    <t>KOUŘIMSKÁ Lenka; LAMPOVÁ Barbora; PETŘÍČKOVÁ Dora; ŠKVOROVÁ Petra; KUREČKA Michal; KOTÍKOVÁ Zora; MICHLOVÁ Tereza a KULMA Martin. 2023. The effect of processing on nutritional value of insects: the case study with mealworm and Jamaican field cricket.. Book of Abstracts of the INSECTA 2023 International Conference, Magdeburg, 13th-14th September 2023, p. 74. ISSN 0947-7314.</t>
  </si>
  <si>
    <t>KCH, KMVD</t>
  </si>
  <si>
    <t>ŠMÍD Petr; LAMPOVÁ Barbora a DOSKOČIL Ivo. 2023. Changes of lipophilic vitamins content after heat treatment in sardines and sprats.</t>
  </si>
  <si>
    <t>DOSKOČIL Ivo; LAMPOVÁ Barbora a ŠMÍD Petr. 2023. Changes in Amino Acid Content During Heat Treatment of Sardines and Sprats.</t>
  </si>
  <si>
    <t>DOSKOČIL Ivo; LAMPOVÁ Barbora, ŠMÍD Petr a KOPEC A. 2023. Effect of heat treatment of sardines and sprats on immunomodulatory activity in vitro.</t>
  </si>
  <si>
    <t>LAMPOVÁ Barbora; DOSKOČIL Ivo; ŠMÍD Petr a **KOPEC Aneta. 2023. Effect of heat treatment of sardines and sprats after fattening on cellular integrity.</t>
  </si>
  <si>
    <t>ŠMÍD Petr; LAMPOVÁ Barbora; KOPECKÁ Anežka a DOSKOČIL Ivo. 2023. The effect of Cannabis extracts on the adhesion of lactic acid bacteria in in vitro intestinal model. 7th International Symposium Microorganisms and their metabolites - ON-LINE, 29.11. - 30.11. 2023, Krakow</t>
  </si>
  <si>
    <t>HOLEC Josef; JURSÍK Miroslav; HIŘMANOVÁ Dita a SOUKUP Josef. 2023. Noxious weed species in sugar beet stands in the Czech Republic. In: Workshop of the EWRS Working Group „Weed Vegetation and Biodiversity“ - Book of abstracts, Praha 10.-12.5.2023, Česká zemědělská univerzita v Praze, s. 40.</t>
  </si>
  <si>
    <t>HOLEC Josef; JURSÍK Miroslav; HIŘMANOVÁ Dita a SOUKUP Josef. 2023. Weed occurrence on soil deposits in sugar factory. In: Workshop of the EWRS working group „Weed vegetation and Biodiversity“ - Book of abstracts, Praha 10.-12.5.2023, Česká zemědělská univerzita v Praze, s. 11.</t>
  </si>
  <si>
    <t>BEČKOVÁ Lucie; BEČKA David a **KULHÁNEK Daniel. 2023. Effect of seed size and seed treatment with biostimulator on emergence, growth and yield of winter rapeseed. In: Book of Abstracts, 16th International Rapeseed Congress, Global Crop - Golden Opportunities, 24 - 27 September 2023, IRC 2023 Sydney. Poster presentation, p. 271.</t>
  </si>
  <si>
    <t>**YAMAMOTO Samantha; MIHÁLIKOVÁ Markéta; ALMAZ Cansu; KARA Recep Serdar; BÁŤKOVÁ Kamila; DVOŘÁK Petr a KRÁL Martin. 2023. Laboratory Calibration of TMS-4  Sensor for Continuous Monitoring of Soil Water Content and Evaluating Sensor Performance in Response to Compost Amendment. In: KLUMPP G., HÖLZLE L., NEUJAHR A., JUNG A. (Eds.). ELLS Scientific Student Conference &amp;quot;The Power of Science - Many Perspectives on our World&amp;quot;, 17 – 18 November 2023, University of Hohenheim, Stuttgart, Germany; https://ells-ssc2023.smart-abstract.com/eposter/#/posters Poster No: A-311.</t>
  </si>
  <si>
    <t>BEČKA David; BEČKOVÁ Lucie; TOMÁŠEK Jaroslav; CIHLÁŘ Pavel a MIKŠÍK Vlastimil. 2023. Potencial use of nitrogen fertilisers with urease and nitrification inhibitors in winter rapeseed. In: Book of Abstracts, 16th International Rapeseed Congress, Global Crop - Golden Opportunities, 24 - 27 September 2023, IRC 2023 Sydney. Poster presentation, p. 270.</t>
  </si>
  <si>
    <t>TYŠER Luděk; KOŠNAROVÁ Pavlína; KOLÁŘOVÁ Michaela; DVOŘÁK Petr a PAZDERŮ Kateřina. 2023. Teaching the MASP course at the Department of Agroecology and Crop Production of the FAFNR CZU Prague. In: Sborník příspěvků 25. odborný seminář: Aktuální aspekty pěstování, zpracování a využití léčivých, aromatických a kořeninových rostlin, Praha 6.-7.9.2023, s. 29.</t>
  </si>
  <si>
    <t>HAKL Josef; **TAVA Aldo a **KOZOVÁ Zdeňka. 2023. Variability of sapogenins among Medicago falcata entries. In: Proceedings of the 35th Meeting of the EUCARPIA Fodder Crops and Amenity Grasses Section in cooperation with the EUCARPIA Festulolium Working Group, Brno 10.-14.9.2023, s. 37-39. ISBN: 978-80-244-6341-4</t>
  </si>
  <si>
    <t>MIHÁLIKOVÁ Markéta; **YAMAMOTO Samantha; ALMAZ Cansu; KARA Recep Serdar; BÁŤKOVÁ Kamila; DVOŘÁK Petr a KRÁL Martin. 2023. CALIBRATING TMS-4 SENSORS FOR CONTINUOUS MONITORING OF SOIL WATER CONTENT AND ASSESSING EFFECTS OF COMPOST AMENDMENT ON SENSOR PERFORMANCE . In: Mammadov, G. (Ed.). Book of Abstracts. International Soil Science Congress on “Climate Change and Sustainable Soil management”. Baku, “Savad”, 21-23 June 2023, 120 p. ISBN 978-975-7636-72-4.</t>
  </si>
  <si>
    <t>MIHÁLIKOVÁ Markéta; KARA Recep Serdar; ALMAZ Cansu; BÁŤKOVÁ Kamila; **JIMENEZ Marley Whanda Figueroa; DVOŘÁK Petr a KRÁL Martin. 2023. INFLUENCE OF SURFACE-APPLIED COMPOST ON SATURATED HYDRAULIC CONDUCTIVITY AND OTHER SOIL PROPERTIES. In: Mammadov, G. (Ed.). Book of Abstracts. International Soil Science Congress on “Climate Change and Sustainable Soil management”. Baku, “Savad”, 21-23 June 2023, 120 p. ISBN 978-975-7636-72-4.</t>
  </si>
  <si>
    <t>ZEMANOVÁ Veronika; PAVLÍK Milan; PAVLÍKOVÁ Daniela; NOVÁK Milan; **DOBREV Petre Ivanov a **MOTYKA Václav. 2023. Auxin and cytokinins response to arsenic toxicity in tubers of cherry radish. Auxins and Cytokinins in Plant Development 2023 (ACPD 2023), 25.6.2023, Praha. ÚEB AVČR, Praha. s. 172-172</t>
  </si>
  <si>
    <t>**JAKLOVÁ DYTRTOVÁ Jana; JAKL Michal; **ŠTEFFL Michal a DYTRTOVÁ Radmila. 2023. DHEA and brain aging. Science-popularization conference SCIENTIA MOVENS 2023 16.5.2023, Praha. FTVS UK. s. 7-7. 978-80-87647-64-6</t>
  </si>
  <si>
    <t>HANČ Aleš; HŘEBEČKOVÁ Tereza; HRČKA Milan a SEDLÁŘ Ondřej. 2023. Effect of earthworms on the quality of organic matter and chemical properties during decomposition of a mixture of sewage sludge with moulded pulp. 21th International Conference of the IHSS – Natural organic matter and humic substances for sustainable development, 6.8.2023, Santiago de Chile. Santiago de Chile, Chile. s. 1-2</t>
  </si>
  <si>
    <t>NOVÁK Milan; ZEMANOVÁ Veronika a PAVLÍKOVÁ Daniela. 2023. Evaluation of the selected soil enzymes activity in soils contaminated with risk elements. 8th International Conference on Environmental Pollution, Treatment and Protection, 29.3.2023, Lisabon. Orleans, Canada s. 130-130. ISBN 978-1-990800-18-4</t>
  </si>
  <si>
    <t>**JAKLOVÁ DYTRTOVÁ Jana; **SOUKUPOVÁ Vendula; **KOVAČ Ishak; **ŽURMANOVÁ Jitka; **KORECKÁ Lucie; JAKL Michal; **ŠTEFFL Michal; **MIKA Tomáš a **NAVRÁTIL Tomáš. 2023. Hormonal cycles and their impact on physical exercise – introduction of the project. Science-popularization conference SCIENTIA MOVENS 2023 16.5.2023, Praha. FTVS UK. s. 26-27. 978-80-87647-64-6</t>
  </si>
  <si>
    <t>BALÍK Jiří; KULHÁNEK Martin a SURAN Pavel. 2023. Changes in glomalin content in long-term experiments on chernosem depending on organic and mineral fertilization. 55th Annual Conference 2023 of the German Society of Plant Nutrition, 25.9.2023, Stutttgart. University of Hohenheim, Stutttgart. s. 88-88</t>
  </si>
  <si>
    <t>**KOVAČ Ishak; **BABER Farwa; **JAKLOVÁ DYTRTOVÁ Jana a JAKL Michal. 2023. miRNA and physical performance. Science-popularization conference SCIENTIA MOVENS 2023 16.5.2023, Praha. FTVS UK. s. 21-21. 978-80-87647-64-6</t>
  </si>
  <si>
    <t>DYTRTOVÁ Radmila; **JAKLOVÁ DYTRTOVÁ Jana a JAKL Michal. 2023. Self-analysis of the lifestyle of future teachers of secondary vocational schools. Science-popularization conference SCIENTIA MOVENS 2023 16.5.2023, Praha. FTVS UK. s. 45-45. 978-80-87647-64-6</t>
  </si>
  <si>
    <t>**JAKLOVÁ DYTRTOVÁ Jana; JAKL Michal; **SMĚLÁ Denisa; **ZELINKOVÁ Eliška; **BÍLKOVÁ Zuzana; **KOVAČ Ishak; **MALEČEK Jan; **ŠTEFFL Michal a **KORECKÁ Lucie. 2023. The effect of short movement activity with maximum effort on miRNA expression. Science-popularization conference SCIENTIA MOVENS 2023 16.5.2023, Praha. FTVS UK. s. 40-40. 978-80-87647-64-6</t>
  </si>
  <si>
    <t>PŘIBYLOVÁ Lucie; **PILNÁ Vendula; PINC Ludvík a VOSTRÁ VYDROVÁ Hana. 2023. Ability of dog owners to identify their dogs by smell. p. 41 in 8TH CANINE SCIENCE FORUMBook of abstracts. BUDAPEST. HUNGARY. 11-14 JULY 2023. 125 p.</t>
  </si>
  <si>
    <t>**ILLMANN Gudrun; CHALOUPKOVÁ Helena a **GOUMON Sébastien. 2023. Assessment of lying down behaviour in temporarily crated lactating sows.</t>
  </si>
  <si>
    <t>SOUČKOVÁ Michaela; PŘIBYLOVÁ Lucie; JURČOVÁ Lenka a CHALOUPKOVÁ Helena. 2023. Behaviorální reakce králíků během zoorehabilitace za účasti dětí . p. 35 in 50. konference České a Slovenské etologické společnosti: program a abstrakta. 1st ed. Praha, 2023. ISBN: 978-907520-2-3. 76 p.</t>
  </si>
  <si>
    <t>VOSTRÝ Luboš; VOSTRÁ VYDROVÁ Hana; **SHIHABI Mario; HOFMANOVÁ Barbora; **KÖVÉR György; **FARKAS János; **NAGY István; **MORAVČÍKOVÁ Nina; **KASARDA Radovan a **CURIK Ino. 2023. Classical, Ancestral, and New Inbreeding of X-Chromosome in Czech Local Dairy Goat Breed. Book of Abstracts of 31th International Symposium Animal Science Days 2023, Lipica, Slovenia, 20. – 22. 9. 2023, s. 46. ISBN 978-961-6379-85-4</t>
  </si>
  <si>
    <t>PŘIBYLOVÁ Lucie; SOUČKOVÁ Michaela; FRÜHAUF KOLÁŘOVÁ Martina; VOSTRÁ VYDROVÁ Hana a CHALOUPKOVÁ Helena. 2023. Does a stronger bond with pet rabbits equate to better husbandry conditions for them?. p. 32 domestic rabbit, LAPS, bonding, welfare, animal-human relationship</t>
  </si>
  <si>
    <t>**SIMANOVÁ Veronika; SEKYROVÁ Veronika; CHALOUPKOVÁ Helena; **KOTTFEROVÁ J. a ILLMANN Gudrun. 2023. Does temporary crating affect maternal behaviour of sows?. p. 33 in 50. konference České a Slovenské etologické společnosti: program a abstrakta. 1st ed. Praha, 2023. ISBN: 978-907520-2-3. 76 p.</t>
  </si>
  <si>
    <t>VOSTRÝ Luboš; **SHIHABI Mario; **FARKAS János; **KÖVÉR György; VOSTRÁ VYDROVÁ Hana; HOFMANOVÁ Barbora; **NAGY István a **CURIK Ino. 2023. Estimation of recent and ancestral inbreeding for X-chromosome in Old Kladrub horse. Book of Abstracts of the 74nd Annual Meeting of the European Federation of Animal Science. Porto, Portugal, 26 August – 1 September, 2023, s. 395. ISBN: 978-90-8686-384-6</t>
  </si>
  <si>
    <t>ŠPINKA Marek; **HAVLÍČEK Jan; **ŠTOLHOFEROVÁ Iveta a **FRYNTA Daniel. 2023. Etologie – mechanizmy, funkce, ontogeneze a fylogeneze chování živočichů: představení připravované učebnice. p. 15 in 50. konference České a Slovenské etologické společnosti: program a abstrakta. 1st ed. Praha, 2023. ISBN: 978-907520-2-3. 76 p.</t>
  </si>
  <si>
    <t>KOUBA Marek a **BARTOŠ Luděk. 2023. Faktory ovlivňující mortalitu mláďat sýce rousného (Aegolius funereus) během období dospívání v boreálních lesích Finska. konference Zoologické Dny 2023, Brno, Česká republika, 9-10.2.2023</t>
  </si>
  <si>
    <t>CHALOUPKOVÁ Helena; SANTARIOVÁ Milena a POLÓNYIOVÁ Adéla. 2023. German Shepherds or Belgian Shepherd Malinois: comparision of the performance in scent detection tests. p. 217 in 56th Congress of the International Society for Applied Ethology: Book of Abstracts. 1st – 5th August, 2023, Tallinn, Estonia. 251 p.</t>
  </si>
  <si>
    <t>**HALVONÍK Adrián; **MORAVČÍKOVÁ Nina; **CHALUPKOVÁ Monika; VOSTRÁ VYDROVÁ Hana; VOSTRÝ Luboš a **KASARDA Radovan. 2023. Haplotype Analysis in Connection to Genes Associated with Fatty Acid Composition of Milk in Cattle. Book of Abstracts of 31th International Symposium Animal Science Days 2023, Lipica, Slovenia, 20. – 22. 9. 2023, s. 53. ISBN 978-961-6379-85-4</t>
  </si>
  <si>
    <t>MACHOVÁ Kristýna; ZÍTEK Štěpán; **JURÍČKOVÁ Veronika; PROCHÁZKOVÁ Radka; **VANÍČKOVÁ Zdislava; ŠÁMALOVÁ Magdaléna; MAKOVCOVÁ Aneta; **FLAGAROVÁ Věra a SVOBODOVÁ Ivona. 2023. Hodnocení dlouhodobého stresu u koní v hiporehabilitaci s ohledem na jejich osobnost . p. 46 in SBORNÍK ABSTRAKT ZE 14. KONFERENCE O HIPOREHABILITACI. Česká hiporehabilitační společnost. Brno, 25. 11. 2023. ISBN 978-80-908805-7-3. 80 p.</t>
  </si>
  <si>
    <t>ERETOVÁ Petra; LIU Quanxiao; PŘIBYLOVÁ Lucie; CHALOUPKOVÁ Helena; **BAKOS Viktória; **LENKEI Rita a **PONGRÁCZ Péter. 2023. Human viewers do not rely on brachycephalic dogs’ faces and tails when evaluating their behaviour. p. 22 in 50. konference České a Slovenské etologické společnosti: program a abstrakta. 1st ed. Praha, 2023. ISBN: 978-907520-2-3. 76 p.</t>
  </si>
  <si>
    <t>**BUČKOVÁ Katarína; MORAVCSÍKOVÁ Ágnes; **ŠÁROVÁ Radka a **ŠPINKA Marek. 2023. Indication of social buffering in disbudded calves. p. 23 in 56th Congress of the International Society for Applied Ethology: Book of Abstracts. 1st – 5th August, 2023, Tallinn, Estonia. 251 p.</t>
  </si>
  <si>
    <t>**COUDRAT Camille Noemie Zoe; HRADEC Michal a VOSTRÁ VYDROVÁ Hana. 2023. Investigating the unknown: distribution of the Southern white-cheeked gibbon Nomascus siki and the Northern white-cheeked gibbon N. leucogenys in central Laos. International Primatological Society - Malaysian Primatological Society (IPS - MPS) Joint Meeting 2023: Primates And People: A New Horizon, 19-25 August 2023, Borneo Convention Centre Kuching (BCCK), Malaysia</t>
  </si>
  <si>
    <t>**RUDOLFOVÁ Veronika; **ANTOŠOVÁ Eliška; **PETRÁSEK Tomáš; **VALEŠ Karel; **FRYNTA Daniel; **LANDOVÁ Eva a NEKOVÁŘOVÁ Tereza. 2023. Je kognitivní výkon laboratorních potkanů konzistentní a opakovatelný napříč kontexty? Jak ho ovlivňuje chování a personalita jedinců?. p. 65 in 50. konference České a Slovenské etologické společnosti: program a abstrakta. 1st ed. Praha, 2023. ISBN: 978-907520-2-3. 76 p.</t>
  </si>
  <si>
    <t>LUKAVSKÁ Markéta; **ŠEBÍKOVÁ Barbora; ERETOVÁ Petra a NEKOVÁŘOVÁ Tereza. 2023. Mezidruhová studie vnímání lidských emočních signálů:  Návrh metodiky. p. 60 in 50. konference České a Slovenské etologické společnosti: program a abstrakta. 1st ed. Praha, 2023. ISBN: 978-907520-2-3. 76 p.</t>
  </si>
  <si>
    <t>SANTARIOVÁ Milena; POLÓNYIOVÁ Adéla a CHALOUPKOVÁ Helena. 2023. Německý ovčák nebo belgický ovčák Malinois? Srovnání výkonnosti v testech detekce pachů . p. 30 in 50. konference České a Slovenské etologické společnosti: program a abstrakta. 1st ed. Praha, 2023. ISBN: 978-907520-2-3. 76 p.</t>
  </si>
  <si>
    <t>VOSTRÝ Luboš; VOSTRÁ VYDROVÁ Hana; **MORAVČÍKOVÁ Nina; **KASARDA Radovan; **RYCHTÁŘOVÁ Jana; HOFMANOVÁ Barbora; **DRZAIC Ivana; **CUBRIC-CURIK Vlatka; **SÖLKNER Johan a **CURIK Ino. 2023. Population structure and genomic characterisation of Czech and Slovak local goat breeds. Book of Abstracts of the 1st Regional Meeting of the European Federation of Animal Science, Nitra, Slovakia, 26-28 April, 2023, s. 58.</t>
  </si>
  <si>
    <t>ŠPINKA Marek; LIU Quanxiao; RADCHENKO Mariia a **ILČÍKOVÁ Tereza. 2023. Rat ultrasonic vocalisations during the “tickling” procedure are individually consistent and unaffected by previous intraspecific play experience. p. 75 in 56th Congress of the International Society for Applied Ethology: Book of Abstracts. 1st – 5th August, 2023, Tallinn, Estonia. 251 p.</t>
  </si>
  <si>
    <t>SOUČKOVÁ Michaela; PŘIBYLOVÁ Lucie a FRÜHAUF KOLÁŘOVÁ Martina. 2023. SOUČASNÁ SITUACE V CHOVU PET KRÁLÍKŮ V ČESKÉ REPUBLICE. Nové směry v intenzivních a zájmových chovech králíků – XVII. celostátní seminář Praha 29. 11. 2023</t>
  </si>
  <si>
    <t>**TALLET Celine; **LANTHONY Mathilde; **BRIARD Emmanuelle a ŠPINKA Marek. 2023. Sows fear of human is transmitted to their weaned piglets and impacts piglets behaviour in a spatial memory test. p. 40 in 56th Congress of the International Society for Applied Ethology: Book of Abstracts. 1st – 5th August, 2023, Tallinn, Estonia. 251 p.</t>
  </si>
  <si>
    <t>ŠPINKA Marek; LIU Quanxiao; RADCHENKO Mariia a **ILČÍKOVÁ Tereza. 2023. Ultrasonic vocalizations of laboratory rats when &amp;quot;tickled&amp;quot; by humans do not depend on prior playful experience. p. 36 in 50. konference České a Slovenské etologické společnosti: program a abstrakta. 1st ed. Praha, 2023. ISBN: 978-907520-2-3. 76 p.</t>
  </si>
  <si>
    <t>KEZCH, KCHHZ</t>
  </si>
  <si>
    <t>KRUNT Ondřej; ZITA Lukáš; MORAVCSÍKOVÁ Ágnes a BARTOŠ Luděk. 2023. Vliv genotypu a systému ustájení na agresivní chování a počet zraněných samic a králíčat v podmínkách malé farmy. Nové směry v intenzivních a zájmových chovech králíků - XVII. celostátní seminář Praha 29.11.2023, s. 28-30</t>
  </si>
  <si>
    <t>MACHOVÁ Kristýna; ZÍTEK Štěpán; **JURÍČKOVÁ Veronika; **PETROVÁ K.; **SLÁDKOVÁ B. a SVOBODOVÁ Ivona. 2023. Vliv hiporehabilitace na vnímání úzkosti u pacientů se závislostí . p. 44 in SBORNÍK ABSTRAKT ZE 14. KONFERENCE O HIPOREHABILITACI. Česká hiporehabilitační společnost. Brno, 25. 11. 2023. ISBN 978-80-908805-7-3. 80 p.</t>
  </si>
  <si>
    <t>CALTA Jan; **ŽÁKOVÁ Eliška; **KRUPA Emil; **MÉSZÁROS Gábor a VOSTRÝ Luboš. 2023. Comparison of Conventional BLUP and Single-Step GBLUP under the Linear Regression Method in Czech Pig Breeds. Book of Abstracts of 31th International Symposium Animal Science Days 2023, Lipica, Slovenia, 20. – 22. 9. 2023, s. 67. ISBN 978-961-6379-85-4</t>
  </si>
  <si>
    <t>**MORAVČÍKOVÁ Nina; **KASARDA Radovan; VOSTRÝ Luboš; **MÉSZÁROS Gábor; **MARGETÍN Milan a **PAVLÍK Ivan. 2023. Diversity Status of Slovak Population of Askanian Merino Sheep. Book of Abstracts of 31th International Symposium Animal Science Days 2023, Lipica, Slovenia, 20. – 22. 9. 2023, s. 24. ISBN 978-961-6379-85-4</t>
  </si>
  <si>
    <t>**FERME T.; **ZORC Minia; **JAMNIK CERK K.; **TANŠEK A.; **DOLINAR Mojca; VOSTRÝ Luboš a **DOVČ Peter. 2023. Estimation of genetic parameters in three horse populations using pedigree and molecular analysis. Book of Abstracts of the 1st Regional Meeting of the European Federation of Animal Science, Nitra, Slovakia, 26-28 April, 2023, s. 60.</t>
  </si>
  <si>
    <t>**DRZAIC I.; **OREHOVAČKI Vesna; **MORAVČÍKOVÁ Nina; **SHIHABI Mario; **CURIK Ino; VOSTRÝ Luboš; **KASARDA Radovan; **SÖLKNER Johan a **CUBRIC-CURIK Vlatka. 2023. Genomic assessment of population structure, admixture and conservation status of two Croatian goat breeds. Book of Abstracts of the 1st Regional Meeting of the European Federation of Animal Science Nitra, Slovakia, 26-28 April, 2023, s. 59.</t>
  </si>
  <si>
    <t>**DRZAIC I.; VOSTRÝ Luboš; **BRAJKOVIC V.; **CUBRIC-CURIK Vlatka a **CURIK Ino. 2023. The Effective Population Size and Admixture in Croatian Native Cattle Breeds. Book of Abstracts of 31th International Symposium Animal Science Days 2023, Lipica, Slovenia, 20. – 22. 9. 2023, s. 70. ISBN 978-961-6379-85-4</t>
  </si>
  <si>
    <t>**SHIHABI Mario; VOSTRÝ Luboš; **CUBRIC-CURIK Vlatka; **FERENČAKOVIĆ Maja a **CURIK Ino. 2023. The Influence of Chromosomal Position and Sex on Inbreeding Variation in Domestic Animals. Book of Abstracts of 31th International Symposium Animal Science Days 2023, Lipica, Slovenia, 20. – 22. 9. 2023, s. 17. ISBN 978-961-6379-85-4</t>
  </si>
  <si>
    <t>GAŠPARÍK Matúš; DUCHÁČEK Jaromír; KEJDOVÁ RYSOVÁ Lucie; STÁDNÍK Luděk; CODL Radim; LEGAROVÁ Veronika a PYTLÍK Jan. 2023. Challenges of applying selective dry cow treatment on Czech dairy farms. In: Book of Abstracts of the 1st Regional Meeting of the European Federation of Animal Science, 2024-01-10, SPU Nitra,  Slovakia, s.81</t>
  </si>
  <si>
    <t>DUCHÁČEK Jaromír; **BEZDÍČEK Jiří; STÁDNÍK Luděk; GAŠPARÍK Matúš; **HOLÁSEK Radek; PYTLÍK Jan a CODL Radim. 2023. Influence of metabolic status on ovum pick-up success rate and reproductive capability of cows. In: Book of Abstracts of the 1st Regional Meeting of the European Federation of Animal Science, 2024-01-10, SPU Nitra,  Slovakia, s.51</t>
  </si>
  <si>
    <t>**HARTOVÁ Adéla; VOLEK Zdeněk; ZITA Lukáš a ŠUFLIARSKÝ Peter. 2023. Využití žitných a kukuřičných otrub ve výživě králíků. Sborník referátů XVII. celostátního semináře s mezinárodní účastí „Nové směry v intenzivních a zájmových chovech králíků“ 2023, Praha, 29. 11. 2023, s. 44, ISBN 978-80-7403-298-1.</t>
  </si>
  <si>
    <t>TOMISOVÁ Kateřina; JAROŠOVÁ Veronika; MASCELLANI Anna; **CINEK Ondřej; **HLINAKOVA Lucie; KLOUČEK Pavel a HAVLÍK Jaroslav. FAECAL MICROBIAL METABOLISM OF FERULIC ACID ACROSS VARIOUS AGE GROUPS. In: Abstract Book of the 4th International Conference on Food Bioactives &amp;amp; Health (FBHC 2023). Prague:CZECH-IN s. r. o., 2023, s. 192-192, 978-80-908364-5-7.</t>
  </si>
  <si>
    <t>TOMISOVÁ Kateřina; JAROŠOVÁ Veronika; MARŠÍK Petr; MASCELLANI Anna; **HLINAKOVA Lucie; **CINEK Ondřej; **VALENTOVÁ Kateřina; KLOUČEK Pavel a HAVLÍK Jaroslav. SILYMARIN CATABOLISM IN AN IN VITRO COLON MODEL AND ITS ASSOCIATIONS WITH MICROBIOTA. In: neuvedeno. Prague:CZECH-IN s. r. o., 2023, s. 142-142, 978-80-908364-5-7.</t>
  </si>
  <si>
    <t>TOMISOVÁ Kateřina; **JAROŠOVÁ Markéta; MARŠÍK Petr; MASCELLANI Anna; **HLIŇÁKOVÁ Lucie; **CINEK Ondřej; **VALENTOVÁ Kateřina; KLOUČEK Pavel a HAVLÍK Jaroslav. The mutual interactions of silymarin and colon microbiota. Online.. In: 89. Dublin:Thieme, 2023, s. 450-450, Dostupné z: 10.1055/s-0043-1774167</t>
  </si>
  <si>
    <t>KEJDOVÁ RYSOVÁ Lucie; ŠEBOVÁ Anna; **PRACHAŘOVÁ Simona a LEGAROVÁ Veronika. 2023. Inovatívnosť fermentovaného kozieho mlieka. Aktívna prednáška</t>
  </si>
  <si>
    <t>SKALA Tomáš; Fraňková A., Kahánková Z., Janatová Kosmáková A., Tauchen J., Bernardos Bau A., Klouček P. 2023. Nanoformulations of extracts from selected genotypes of medicinal cannabis (Cannabis sativa L.). The public and health care providers are increasingly curious about the potential medical benefits of cannabis. Results from in vitro and in vivo studies demonstrated many beneficial effects of cannabis on human health, making it a potentially attractive therapeutic agent for skin diseases, such as acne, dermatitis, wound healing and inflammation. Since topical application of cannabis in the form of extract is quite challenging due to its physical properties, a nanomaterial as a carrier for cannabis extract could serve as an alternative to facilitate its application. Indeed, nanomaterials have been used in medicine and cosmetics for many years.</t>
  </si>
  <si>
    <t>KHALILI TILAMI Sarvenaz; JURKANINOVÁ Lucie; KULMA Martin a KOUŘIMSKÁ Lenka. 2023. The effect of cricket meal inclusion on the quality of bakery products. Book of Abstracts, 7th International Conference on Metrology in Food and Nutrition „7th IMEKOFOODS“, 25-27th October 2023, Maisons-Alfort/Paris, P39, p. 97.</t>
  </si>
  <si>
    <t>KOPECKÁ Anežka; KOUŘIMSKÁ Lenka; ŠKVOROVÁ Petra a KULMA Martin. 2023. The effect of temperature on the nutritional quality and growth parameters of yellow mealworm larvae (Tenebrio molitor L.). Book of Abstracts of the INSECTA 2023 International Conference, Magdeburg, 13th-14th September 2023, p. 133. ISSN 0947-7314.</t>
  </si>
  <si>
    <t>**KATEŘINA Šebelová; ŠKVOROVÁ Petra; **KATEŘINA Sonntag; KOUŘIMSKÁ Lenka; **HAJŠLOVÁ Jana a KULMA Martin. 2023. Inclusion of rapeseed meal in feed for Jamaican field crickets: effects on feed conversion, nutritional value, and metabolome. Book of Abstracts of the INSECTA 2023 International Conference, Magdeburg, 13th-14th September 2023, p. 77. ISSN 0947-7314.</t>
  </si>
  <si>
    <t>SZMEK Jan; SKŘIVANOVÁ Eva; **ENGLMAIEROVÁ Michaela a **SKŘIVAN Miloš. 2023. Dietary effect of wheat with higher levels of lutein and zeaxanthin in laying hens.</t>
  </si>
  <si>
    <t>ŠKVOROVÁ Petra; ŠVEJSTIL Roman; **ANDRLOVÁ Alice a KOUŘIMSKÁ Lenka. 2023. Microbiological quality of edible insect products.</t>
  </si>
  <si>
    <t>ŠKVOROVÁ Petra; KULMA Martin a KOUŘIMSKÁ Lenka. 2023. Influence of the effect rapeseed cake in feed on nutritional quality of Gryllus assimilis. Book of Abstracts, 7th International Conference on Metrology in Food and Nutrition „7th IMEKOFOODS“, 25-27th October 2023, Maisons-Alfort/Paris, OP34, p. 43.</t>
  </si>
  <si>
    <t>KOUŘIMSKÁ Lenka; KULMA Martin; ŠKVOROVÁ Petra; KUREČKA Michal a SABOLOVÁ Monika. 2023. Nutritional and sensory aspects of edible insects. Book of Abstracts, 7th International Conference on Metrology in Food and Nutrition „7th IMEKOFOODS“, 25-27th October 2023, Maisons-Alfort/Paris, OP37, p. 46.</t>
  </si>
  <si>
    <t>ŠKVOROVÁ Petra; KULMA Martin a KOUŘIMSKÁ Lenka. 2023. Nutritional duel of Gryllus assimilis or the effect of feed on nutritional values. . Book of Abstracts, 7th International Conference on Metrology in Food and Nutrition „7th IMEKOFOODS“, 25-27th October 2023, Maisons-Alfort/Paris, P22, p. 80.</t>
  </si>
  <si>
    <t>KOUŘIMSKÁ Lenka; **KVASNIČKA František; SABOLOVÁ Monika; **RAJCHL Aleš; **BLEHA Roman; ŠKVOROVÁ Petra; KUREČKA Michal a KULMA Martin. 2023. Selected Non-Protein Nitrogen Compounds in Insects for Food and Feed Purposes. Book of Abstracts, 2nd ISO-FOOD Symposium, 24-26th April 2023, Portorož, Slovenia, p. 81. ISBN 978-961-264-268-6</t>
  </si>
  <si>
    <t>**HEATH David; **VEHAR Anja; **KORONAIOU Lelouda-Athanasia; **LAMBROPOULOU Dimitra; **VRHOVŠEK Urška; **ZULIANI Tea; **POTOČNIK Doris; KOUŘIMSKÁ Lenka; KULMA Martin; **HEATH Ester a **OGRINC Nives. 2023. Safety and quality of farmed insects. Book of Abstracts of the INSECTA 2023 International Conference, Magdeburg, 13th-14th September 2023, p. 101. ISSN 0947-7314.</t>
  </si>
  <si>
    <t>**VEHAR Anja; **POTOČNIK Doris; **STROJNIK Lidija; **ŠTRUKELJ KUČAN F.; **ZULIANI Tea; **HEATH David; **VRHOVŠEK Urška; KOUŘIMSKÁ Lenka; KULMA Martin; **HEATH Ester a **OGRINC Nives. 2023. Characterization of Farmed Edible Insect Species. Book of Abstracts, 7th International Conference on Metrology in Food and Nutrition „7th IMEKOFOODS“, 25-27th October 2023, Maisons-Alfort/Paris, OP36, p. 45.</t>
  </si>
  <si>
    <t>**KORONAIOU Lelouda-Athanasia; **HEATH David; **HEATH Ester; **OGRINC Nives; KOUŘIMSKÁ Lenka; KULMA Martin a **LAMBROPOULOU Dimitra. 2023. Multiresidue Determination of Current-used Pesticides in Edible Insects by Orbitrap HRMS Target, Suspect and Non-target Approaches. Book of Abstracts, 2nd ISO-FOOD Symposium, 24-26th April 2023, Portorož, Slovenia, p. 83.</t>
  </si>
  <si>
    <t>KULMA Martin a KOUŘIMSKÁ Lenka. 2023. Descriptive Sensory Analysis of Edible Insects in Czechia: Tasty or Nasty? And Does Size Really Matter?.</t>
  </si>
  <si>
    <t>KOUŘIMSKÁ Lenka. 2023. Nutriční indexy pro hodnocení kvality lipidů.</t>
  </si>
  <si>
    <t>KODEŠOVÁ Tereza; ŠUBRTOVÁ SALMONOVÁ Hana; VLKOVÁ Eva a MUSILOVÁ Šárka. 2023. Růstová schopnost Listeria monocytogenes na prebioticích. Sborník přednášek 17. Sympozia Společnosti pro probiotika a prebiotika, 4.4.2023, Praha, s. 24, ISBN 978-80-213-3262-1</t>
  </si>
  <si>
    <t>CHRPOVÁ Diana a PÁNEK Jan. 2023. Čajovník čínský (Camellia sinensis) ve výživě . XXIX. Sympozium o morfologii a funkci střeva, Doksy, 27.-29.4.2023.</t>
  </si>
  <si>
    <t>MODRÁČKOVÁ Nikol; HORVÁTHOVÁ Kristýna; NEUŽIL BUNEŠOVÁ Věra; **MEKADIM Chahrazed; **ŠPLÍCHAL Igor; **ŠPLÍCHALOVÁ A.; **MRÁZEK Jakub a VLKOVÁ Eva. 2023. Defined pig bacterial mixture with a protective effect of gnotobiotic piglets infected with Salmonella Typhimurium. The 10th Beneficial Microbes Conference, Pre- and Probiotics for Lifelong Human and Animal Health, Amsterdam 27.11.2023-29.11.202, s. 96.</t>
  </si>
  <si>
    <t>SOCHACKI Adam; ŠUBRTOVÁ SALMONOVÁ Hana; MAREČKOVÁ Markéta; **BAJKACZ Sylwia a **FELIS Ewa. 2023. Degradation of sulfonamides with biogenic manganese oxides and the effect of electron shuttles (syringaldehyde). 3rd International Meeting on New Strategies in Bioremediation/Restoration Processes, 29-30th June 2023, Muttenz, Switzerland, p. 123.</t>
  </si>
  <si>
    <t>TICHÁ Denisa; VADROŇOVÁ Mariana; **VÝBORNÁ Alena; **TYROLOVÁ Yvona; HOMOLKA Petr; **KUDRNA Václav; TRAKAL Lukáš; **POHOŘELÝ Michal a JOCH Miroslav. 2023. Does Biochar Affect the Faecal Microbiome in Horses?. 11th European Equine Health &amp;amp; Nutrition Congress, Ghent, Belgie, 23. - 25. 3. 2023, s. 66.</t>
  </si>
  <si>
    <t>AREMU Tolulope Sabainah; VOLEK Zdeněk; NEEDHAM Tersia a ŠUFLIARSKÝ Peter. 2023. Hmyzí moučka jako alternativní zdroj hrubého proteinu v reprodukčních dietách králíků. Sborník referátů XVII. celostátního semináře s mezinárodní účastí „Nové směry v intenzivních a zájmových chovech králíků“ 2023, Praha, 29. 11. 2023, s. 45, ISBN 978-80-7403-298-1.</t>
  </si>
  <si>
    <t>ŠUFLIARSKÝ Peter a VOLEK Zdeněk. 2023. Chemické složení vybraných odrůd lupiny úzkolisté a perspektivy jejich využití v krmných směsích králíků. Sborník referátů XVII. celostátního semináře s mezinárodní účastí „Nové směry v intenzivních a zájmových chovech králíků“ 2023, Praha, 29. 11. 2023, s. 43, ISBN 978-80-7403-298-1.</t>
  </si>
  <si>
    <t>PÁNEK Jan; **RŮŽIČKOVÁ Markéta a CHRPOVÁ Diana. 2023. Káva. XXIX. Sympozium o morfologii a funkci střeva, Doksy, 27.-29.4.2023.</t>
  </si>
  <si>
    <t>PÁNEK Jan; **RŮŽIČKOVÁ Markéta; **DOLEŽAL Marek a CHRPOVÁ Diana. 2023. Mastné kyseliny v konzervovaných výrobcích z ryb. Sborník abstraktů XXXIX. Mezinárodní kongres SKVIMP na téma Nutriční péče jako lidské právo, 1.-3.6.2023, Hradec Králové, s. 48, ISBN 978-80-7177-046-6.</t>
  </si>
  <si>
    <t>MUSILOVÁ Šárka a VLKOVÁ Eva. 2023. Oligosacharidy mateřského mléka. Sborník abstraktů XXXIX. Mezinárodní kongres SKVIMP na téma Nutriční péče jako lidské právo, 1.-3.6.2023, Hradec Králové, s.44, ISBN 978-80-7177-046-6</t>
  </si>
  <si>
    <t>NEUŽIL BUNEŠOVÁ Věra; INGRIBELLI Eugenio; MODRÁČKOVÁ Nikol a **SCHWAB Clarissa. 2023. Screening of bifidobacteria vs. clostridial endospore-formers in developing infant gut microbiota. The 10th Beneficial Microbes Conference, Pre- and Probiotics for Lifelong Human and Animal Health, Amsterdam 27.11.2023-29.11.202, s. 97.</t>
  </si>
  <si>
    <t>CHRPOVÁ Diana a PÁNEK Jan. 2023. Vliv způsobu výživy matky na příjem nutrientů kojencem. Sborník abstraktů XXXIX. Mezinárodní kongres SKVIMP na téma Nutriční péče jako lidské právo, 1.-3.6.2023, Hradec Králové, s. 42-43, ISBN 978-80-7177-046-6.</t>
  </si>
  <si>
    <t>CHRPOVÁ Diana a PÁNEK Jan. 2023. Vliv způsobu výživy matky na příjem nutrientů kojencem. Kongres Atherosklerosa 2023, Praha, 13. - 14. září, s. 52-53, ISBN 978-80-905595-9-2.</t>
  </si>
  <si>
    <t>**BRUNETTI Giuseppe; KODEŠOVÁ Radka a **ŠIMŮNEK Jiří. 2023. A Novel Mechanistic Model to Describe the Fate of Chemicals in the Soil-plant Continuum. In: Abstract Book - SETAC EUROPE 33rd ANNUAL MEETING, 30 april - 4 may 2023, Dublin, Ireland, PRINT ISSN 2309-8031 - ONLINE ISSN 2310-3043, p. 379</t>
  </si>
  <si>
    <t>KODEŠOVÁ Radka; **ŠVECOVÁ Helena; KLEMENT Aleš; FÉR Miroslav; **FEDOROVA Ganna; NIKODEM Antonín a **GRABIC Roman. 2023. Contamination of Water, Soil and Plants by Micropollutants from Treated Wastewater and Wastewater Treatment Plant Sludge. In: Abstract Book - SETAC EUROPE 33rd ANNUAL MEETING, 30 april - 4 may 2023, Dublin, Ireland, |PRINT ISSN 2309-8031- ONLINE ISSN 2310-3043, p. 380</t>
  </si>
  <si>
    <t>NIKODEM Antonín; KODEŠOVÁ Radka; FÉR Miroslav a KLEMENT Aleš. 2023. Description of the Spatial and Temporal Variability of Soil Hydraulic Properties Using the Scaling Factors and Their Utilization in Modeling with HYDRUS Programs. In 7th International Conference HYDRUS Software Applications to Subsurface Flow and Contaminant Transport Problems, Czech University of Life Sciences Prague, ISBN 978-80-213-3264-5, 36.</t>
  </si>
  <si>
    <t>FÉR Miroslav; KODEŠOVÁ Radka; **FEDOROVA Ganna; KOČÁREK Martin; **KODEŠ Vít; KLEMENT Aleš; NIKODEM Antonín a **GRABIC Roman. 2023. Dissipation of eleven micropollutants in three soils. In: Abstract Book - SETAC EUROPE 33rd ANNUAL MEETING, 30 april - 4 may 2023, Dublin, Ireland, |PRINT ISSN 2309-8031- ONLINE ISSN 2310-3043, p. 289</t>
  </si>
  <si>
    <t>**ŠRÁMEK Vít; BORŮVKA Luboš; **NEUDERTOVÁ HELLEBRANDOVÁ Kateřina; VAŠÁT Radim; **SÁŇKA Ondřej; **FADRHONSOVÁ Věra; **NOVOTNÝ Radek a **SÁŇKA Milan. 2023. Forest soils of the Czech Republic – current state and change expected after the bark beetle outbreak. In: Šarapatka, B., Bednář, M., Netopil, P. (Eds.) 2023: Adaptation Strategies for Soil and Water Conservation in a Changing World. Proceedings of the 5th WASWAC World Conference. Palacký University Olomouc, 2023. ISBN 978-80-244-6318-36, pp. 78-79.</t>
  </si>
  <si>
    <t>**COBLINSKI Joao Augusto; REYES ROJAS Jessica; **PINDRAL Sylwia; **RODRIGO Antón; **COUSIN Isabelle; BORŮVKA Luboš; **PICCINI Chiara; **SABY N. a **CORNU Sophie. 2023. How to use soil threats bundles to assess the effects of climate change and land use changes at EU scale. In: EJP SOIL Annual Science Days 2023, Book of Abstracts, pp. 110-111.</t>
  </si>
  <si>
    <t>**FADRHONSOVÁ Věra; **ŠRÁMEK Vít; NOVOTNÝ Radek; TEJNECKÝ Václav a **VALTERA Martin. 2023. Changes of chemical properties and carbon stock in forest soils after clear-cutting. In: Šarapatka, B., Bednář, M., Netopil, P. (Eds.) 2023: Adaptation Strategies for Soil and Water Conservation in a Changing World. Proceedings of the 5th WASWAC World Conference. Palacký University Olomouc, 2023. ISBN 978-80-244-6318-36, pp. 131-132.</t>
  </si>
  <si>
    <t>**HOUŠKA Jakub; **KALAB O.; VAŠÁT Radim; PAVLŮ Lenka; PENÍŽEK Vít; **BEDNÁŘ Marek; **VÁCLAVÍK Tomáš; **ŠARAPATKA Bořivoj; BORŮVKA Luboš a **ŠIPOŠ Jan. 2023. Long-term agrochemical testing of agricultural soils related to natural and socio-economic conditions of Czech Republic. In: Šarapatka, B., Bednář, M., Netopil, P. (Eds.) 2023: Adaptation Strategies for Soil and Water Conservation in a Changing World. Proceedings of the 5th WASWAC World Conference. Palacký University Olomouc, 2023. ISBN 978-80-244-6318-36. pp. 93-95.</t>
  </si>
  <si>
    <t>REYES ROJAS Jessica; **COBLINSKI Joao Augusto; **CORNU Sophie; **PICCINI Chiara; **SABY N.; VAŠÁT Radim a BORŮVKA Luboš. 2023. Mapping of soil-based ecosystem services and soil threats of European arable lands – A systematic review and new approaches. In: Šarapatka, B., Bednář, M., Netopil, P. (Eds.) 2023: Adaptation Strategies for Soil and Water Conservation in a Changing World. Proceedings of the 5th WASWAC World Conference. Palacký University Olomouc, 2023. ISBN 978-80-244-6318-36, pp. 74-75.</t>
  </si>
  <si>
    <t>REYES ROJAS Jessica; **COBLINSKI Joao Augusto; **PICCINI Chiara; **CORNU Sophie; **SABY N. a BORŮVKA Luboš. 2023. Mapping of soil-based ecosystem services, soil threats and their evolution in European arable lands – A systematic review. In: Soil Mapping for a Sustainable Future. 2nd joint Workshop of the IUSS Working Groups Digital Soil Mapping and Global Soil Map. Orleans 2023. Abstracts. LE STUDIUM Loire Valley, Institute for Advanced Studies, Orleans; p. 154.</t>
  </si>
  <si>
    <t>KODEŠOVÁ Radka; NIKODEM Antonín; **KODEŠ Vít; **FEDOROVA Ganna; KOČÁREK Martin; FÉR Miroslav; **ŠVECOVÁ Helena; KLEMENT Aleš a **GRABIC Roman. 2023. Mobility of Selected Micropollutants in Agricultural Soils of the Czech Republic. In: Abstract Book - SETAC EUROPE 33rd ANNUAL MEETING, 30 april - 4 may 2023, Dublin, Ireland, |PRINT ISSN 2309-8031- ONLINE ISSN 2310-3043, p. 379</t>
  </si>
  <si>
    <t>KODEŠOVÁ Radka; **ŠVECOVÁ Helena; KLEMENT Aleš; FÉR Miroslav; **FEDOROVA Ganna; NIKODEM Antonín a **GRABIC Roman. 2023. Possible hazards associated with the use of wastewater and sludge from wastewater treatment plants in agriculture. In Šarapatka, B., Bednář, M., Netopil, P. (eds.) 2023: Adaptation strategies for soil and water conservation in a changing world. Proceedings. Palacký University Olomouc. ISBN 978-80-244-6318-36, pp. 49-50.</t>
  </si>
  <si>
    <t>**BRUNETTI Giuseppe; **ŠIMŮNEK Jiří a KODEŠOVÁ Radka. 2023. Re-Greening HYDRUS: Towards a Unified PhysicallyBased Soil-Plant Model. In 7th International Conference HYDRUS Software Applications to Subsurface Flow and Contaminant Transport Problems, Czech University of Life Sciences Prague, ISBN 978-80-213-3264-5, 14.</t>
  </si>
  <si>
    <t>**VAUDOUR Emmanuelle; GHOLIZADEH Asa; **CASTALDI Fabio; **SABERIOON Mohammadmehdi; BORŮVKA Luboš; **URBINA-SALAZAR Diego; **FOUAD Y.; **ARROUAYS Dominique; **RICHER-DE-FORGES Anne C.; BINEY James Kobina Mensah; **WETTERLIND J. a **WESEMAEL Bas Van. 2023. Satellite-based spectral approaches to map topsoil organic carbon content for croplands: overview of past approaches and hot topics. In: Soil Mapping for a Sustainable Future. 2nd joint Workshop of the IUSS Working Groups Digital Soil Mapping and Global Soil Map. Orleans 2023. Abstracts. LE STUDIUM Loire Valley, Institute for Advanced Studies, Orleans; p. 63.</t>
  </si>
  <si>
    <t>PAVLŮ Lenka; PENÍŽEK Vít; ZÁDOROVÁ Tereza; **ŽÍŽALA Daniel; **HOUŠKA Jakub; BORŮVKA Luboš a BINEY James Kobina Mensah. 2023. Soil cover change since Systematic Agricultural Soil Survey in the 1960s – Czech Republic. In: Šarapatka, B., Bednář, M., Netopil, P. (Eds.) 2023: Adaptation Strategies for Soil and Water Conservation in a Changing World. Proceedings of the 5th WASWAC World Conference. Palacký University Olomouc, 2023. ISBN 978-80-244-6318-36, pp. 113-114.</t>
  </si>
  <si>
    <t>VAŠÁT Radim; BORŮVKA Luboš; VACEK Oldřich a **ŠRÁMEK Vít. 2023. Soil diversity as a co-variate in digital soil mapping (DSM). In: Soil Mapping for a Sustainable Future. 2nd joint Workshop of the IUSS Working Groups Digital Soil Mapping and Global Soil Map. Orleans 2023. Abstracts. LE STUDIUM Loire Valley, Institute for Advanced Studies, Orleans; p. 132.</t>
  </si>
  <si>
    <t>REYES ROJAS Jessica; **ŽÍŽALA Daniel; **MATOUŠKOVÁ Eva a ZÁDOROVÁ Tereza. 2023. Soil organic carbon stock in a Colluvisol profile: application of hyperspectral imaging to study soil organic carbon variability in a deep soil profile. In: Šarapatka, B., Bednář, M., Netopil, P. (Eds.) 2023: Adaptation Strategies for Soil and Water Conservation in a Changing World. Proceedings of the 5th WASWAC World Conference. Palacký University Olomouc, 2023. ISBN 978-80-244-6318-36, pp. 60-61.</t>
  </si>
  <si>
    <t>KLEMENT Aleš; KODEŠOVÁ Radka; **ŠVECOVÁ Helena; KOČÁREK Martin; FÉR Miroslav; NIKODEM Antonín; **FEDOROVA Ganna a **GRABIC Roman. 2023. The Behavior of Sertraline in Soil-Plant System. In: Abstract Book - SETAC EUROPE 33rd ANNUAL MEETING, 30 april - 4 may 2023, Dublin, Ireland, |PRINT ISSN 2309-8031- ONLINE ISSN 2310-3043, p. 380</t>
  </si>
  <si>
    <t>FÉR Miroslav; KUČÍREK Marek; KLEMENT Aleš; NIKODEM Antonín a KODEŠOVÁ Radka. 2023. The effect of different cover crops on soil properties, soil compaction and yields of winter wheat. In EJP SOIL Annual Science Days 2023, Book of Abstracts, pp. 192-193.</t>
  </si>
  <si>
    <t>NIKODEM Antonín; KODEŠOVÁ Radka; FÉR Miroslav; KLEMENT Aleš; PENÍŽEK Vít a ZÁDOROVÁ Tereza. 2023. The Use of Scaling Factors for the Interpretation of Spatial Variability of Hydraulic Properties in HYDRUS Programs. In 7th International Conference HYDRUS Software Applications to Subsurface Flow and Contaminant Transport Problems, Czech University of Life Sciences Prague, ISBN 978-80-213-3264-5, p. 36.</t>
  </si>
  <si>
    <t>BORŮVKA Luboš; VAŠÁT Radim; VACEK Oldřich; **ŠRÁMEK Vít; PENÍŽEK Vít a NĚMEČEK Karel. 2023. Transferability of soil spatial prediction models between different regions of the Czech Republic. In: Soil Mapping for a Sustainable Future. 2nd joint Workshop of the IUSS Working Groups Digital Soil Mapping and Global Soil Map. Orleans 2023. Abstracts. LE STUDIUM Loire Valley, Institute for Advanced Studies, Orleans; p. 43.</t>
  </si>
  <si>
    <t>OUŘEDNÍČEK Petr; HUDCOVÁ Barbora; TRAKAL Lukáš; KODEŠOVÁ Radka; **JACQUES Diederik a **BEESLEY Luke. 2023. Transport of Zn and Pb Through Soil Treated with Biochar and its Modification Using Laboratory Columns: Investigation of a Reactive Transport Modeling Approach by Hydrus-1D. In 7th International Conference HYDRUS Software Applications to Subsurface Flow and Contaminant Transport Problems, Czech University of Life Sciences Prague, ISBN 978-80-213-3264-5, 38.</t>
  </si>
  <si>
    <t>**BRUNETTI Giuseppe; KODEŠOVÁ Radka; **ŠVECOVÁ Helena; FÉR Miroslav; NIKODEM Antonín; KLEMENT Aleš; **GRABIC Roman a **ŠIMŮNEK Jiří. 2023. Using HYDRUS for Simulating Behaviour of Six Pharmaceuticals in Soil Columns with Green Pea Plants . In 7th International Conference HYDRUS Software Applications to Subsurface Flow and Contaminant Transport Problems, Czech University of Life Sciences Prague, ISBN 978-80-213-3264-5, p. 13.</t>
  </si>
  <si>
    <t>FÉR Miroslav; KODEŠOVÁ Radka; **GOLOVKO Oksana; NIKODEM Antonín; KLEMENT Aleš a **GRABIC Roman. 2023. Using HYDRUS for Simulating the Transport of Four Pharmaceuticals in Soil Columns. In 7th International Conference HYDRUS Software Applications to Subsurface Flow and Contaminant Transport Problems, Czech University of Life Sciences Prague, ISBN 978-80-213-3264-5, p. 23.</t>
  </si>
  <si>
    <t>PAVLŮ Lenka; PENÍŽEK Vít; VAŠÁT Radim a BORŮVKA Luboš. 2023. Various approaches to agricultural soil data collecting and their use as indicators for soil-based ecosystem services in the Czech Republic. In EJP SOIL Annual Science Days 2023, Book of Abstracts, pp. 122-123.</t>
  </si>
  <si>
    <t>PINTUS Eliana; SCARINGI Maria a **ROS-SANTAELLA JoséLuis. 2023. Assessment of redox potential in the porcine ejaculate: Relationships with seminal parameters and effect of storage. REPRODUCTION IN DOMESTIC ANIMALS</t>
  </si>
  <si>
    <t>TRUNEH Lemma Adane; MATULA Svatopluk a BÁŤKOVÁ Kamila. 2023. AN IMPACT OF CLIMATIC CHANGE ON THE WATER BALANCE IN THE SELECTED SUB-BASINS IN CENTRAL RIFT VALLEY, ETHIOPIA. In: Mammadov, G. (Ed.). Book of Abstracts. International Soil Science Congress on “Climate Change and Sustainable Soil management”. Baku, “Savad”, 21-23 June 2023, 120 p. ISBN 978-975-7636-72-4.</t>
  </si>
  <si>
    <t>MIHÁLIKOVÁ Markéta; **IHIRWE Marie Grace a MATULA Svatopluk. 2023. ASSESSING SOIL QUALITY IN THE CZECH REPUBLIC: A COMPARISON OF TRADITIONAL SOIL PROTECTION CLASSES WITH SOIL QUALITY INDEX CALCULATED BY UTILIZING THE BEST-WORST METHOD . In: Mammadov, G. (Ed.). Book of Abstracts. International Soil Science Congress on “Climate Change and Sustainable Soil management”. Baku, “Savad”, 21-23 June 2023, 120 p. ISBN 978-975-7636-72-4.</t>
  </si>
  <si>
    <t>YILGAN Furkan; MATULA Svatopluk a MIHÁLIKOVÁ M. 2023. Effects of Urbanization and Vegetation Density on Land Surface Temperature Using Satellite Remote Sensing Indices in Prague, Czech Republic. In: Kizilkaya, R., Gülser, C., Dengiz, O. (Eds.). International Soil Science Symposium on Soil Science and Plant Nutrition. Book of abstracts of 9th International Scientific Meeting. 8-9th December 2023, Samsun, Türkiye, online. Federation of Eurasian Soil Science Societies and Erasmus Mundus Joint Master Degree in Soil Science (emiSS) Programme, p. 47.</t>
  </si>
  <si>
    <t>YILGAN Furkan; MATULA Svatopluk a MIHÁLIKOVÁ Markéta. 2023. Effects of Urbanization and Vegetation Density on Land Surface Temperature Using Satellite Remote Sensing Indices in Prague, Czech Republic. In: KLUMPP G., HÖLZLE L., NEUJAHR A., JUNG A. (Eds.). ELLS Scientific Student Conference &amp;quot;ELLS Scientific Student Conference&amp;quot;, 17 – 18 November 2023, University of Hohenheim, Stuttgart, Germany; https://ells-ssc2023.smart-abstract.com/eposter/#/posters Poster No: A-115.</t>
  </si>
  <si>
    <t>ABEBRESE David Kwesi; MATULA Svatopluk; BÁŤKOVÁ Kamila; KARA Recep Serdar; BINEY James Kobina Mensah a MIHÁLIKOVÁ Markéta. 2023. Evaluation of multi-tillage treatments under different soil physical and chemical signatures. In: Kizilkaya, R., Gülser, C., Dengiz, O. (Eds.). International Soil Science Symposium on Soil Science and Plant Nutrition. Book of abstracts of 9th International Scientific Meeting. 8-9th December 2023, Samsun, Türkiye, online. Federation of Eurasian Soil Science Societies and Erasmus Mundus Joint Master Degree in Soil Science (emiSS) Programme, p. 46.</t>
  </si>
  <si>
    <t xml:space="preserve">MIHÁLIKOVÁ Markéta; ALMAZ Cansu; BÁŤKOVÁ Kamila; VOPRAVIL Jan; MATULA Svatopluk; KHEL Tomáš a KARA Recep Serdar. 2023. Unlocking Field Capacity: A Reliable, Simple, and Budget-Friendly Indirect Approach. . In: Kizilkaya, R., Gülser, C., Dengiz, O. (Eds.). International Soil Science Symposium on Soil Science and Plant Nutrition. Book of abstracts of 9th International Scientific Meeting. 8-9th December 2023, Samsun, Türkiye, online. Federation of Eurasian Soil Science Societies and Erasmus Mundus Joint Master Degree in Soil Science (emiSS) Programme, p. 45.   </t>
  </si>
  <si>
    <t>JURSÍK Miroslav. 2023. Příčiny a příznaky poškození zeleniny herbicidy. Zahradnictví, roč. 22, č. 1, s. 24-26. ISSN: 1213-7596</t>
  </si>
  <si>
    <t>Ostatní - článek</t>
  </si>
  <si>
    <t>JURSÍK Miroslav. 2023. Efektivní používání herbicidů. Úroda, roč. 71, č. 5, s. 12-16. ISSN: 0139-6013</t>
  </si>
  <si>
    <t>JURSÍK Miroslav. 2023. Jak efektivně snížit spotřebu pesticidů. Agromanuál, roč. 18, č. 11-12, s. 38-39. ISSN: 1801-7673</t>
  </si>
  <si>
    <t>JURSÍK Miroslav; SOUKUP Josef a KUČERA Josef. 2023. Nové strategie regulace plevelů v kukuřici. Agromanuál, roč. 18, č. 3, s. 12-15. ISSN: 1801-7673</t>
  </si>
  <si>
    <t>JURSÍK Miroslav; SOUKUP Josef a KOLÁŘOVÁ Michaela. 2023. Opravné herbicidní zásahy v ozimých obilninách na jaře. Agromanuál, roč. 18, č. 2, s. 12-16. ISSN: 1801-7673</t>
  </si>
  <si>
    <t>JURSÍK Miroslav; PROCHÁZKA Luděk a HIŘMANOVÁ Dita. 2023. Porovnání účinnosti herbicidů v ozimé řepce v pěstitelském roce 2022/23. Agromanuál, roč. 18, č. 7, s. 12-14. ISSN: 1801-7673</t>
  </si>
  <si>
    <t>JURSÍK Miroslav a SOUKUP Josef. 2023. Současné možnosti regulace plevelů v cukrové řepě. Agromanuál, roč. 18, č. 4, s. 12-14. ISSN: 1801-7673</t>
  </si>
  <si>
    <t>JURSÍK Miroslav a SOUKUP Josef. 2023. Vliv restrikcí účinné látky glyphosate na šíření plevelů. Agromanuál, roč. 18, č. 1, s. 30-32. ISSN: 1801-7673</t>
  </si>
  <si>
    <t>JURSÍK Miroslav a SOUKUP Josef. 2023. Vliv reziduí herbicidů v půdě na následné plodiny. Úroda, roč. 71, č. 3, s. 12-16. ISSN: 0139-6013</t>
  </si>
  <si>
    <t>JURSÍK Miroslav; HIŘMANOVÁ Dita a PROCHÁZKA Luděk. 2023. Význam podzimního herbicidního ošetření ozimých obilnin. Agromanuál, roč. 18, č. 8, s. 12-14. ISSN: 1801-7673</t>
  </si>
  <si>
    <t>KOŠNAROVÁ Pavlína; JURSÍK Miroslav; HAMOUZOVÁ Kateřina a SOUKUP Josef. 2023. Změny v herbicidní ochraně v důsledku restrikcí a rezistence. Úroda, roč. 71, č. 6, s. 27-30. ISSN: 0139-6013</t>
  </si>
  <si>
    <t>BRANT Václav; **KŘEPČÍK Václav; KROULÍK Milan; **KUBÍN Karel a CHÁRA Josef. 2023. Modifikace systému CULTAN pro přesné zonální aplikace. Úroda, roč. 71, č. 9, s. 44-46. ISSN: 0139-6013</t>
  </si>
  <si>
    <t>BRANT Václav; KROULÍK Milan; **KŘEPČÍK Václav a **KUBÍN Karel. 2023. Zonální aplikace kapalných látek. Zemědělec, roč. 31, č. 51, s. 17. ISSN: 1211-3816</t>
  </si>
  <si>
    <t>MOŽNÝ Martin; TÜRKOTT Luboš; OPATRNÝ Martin; **HÁJKOVÁ Lenka; POTOPOVÁ Vera; **VLACH Vojtěch; **MUSILOVÁ Adéla a **OUŠKOVÁ Veronika. 2023. Agropočasí - podrobný přehled a předpověď počasí nejen pro zemědělce. Agromanuál, roč. 18, č. 4, s. 148-149. ISSN: 1801-7673</t>
  </si>
  <si>
    <t>**VAŠÁK Jan; **BOKOR Peter a BEČKA David. 2023. Čo s repkou na jar. Naše pole, roč. 27, č. 1, s. 18-20. ISSN: 1335-2466</t>
  </si>
  <si>
    <t>PROCHÁZKA Pavel; **SOUČEK František; **ŠTRANC Přemysl a **VOSTŘEL Radek. 2023. Inokulace a fungicidní ošetření osiva sóji. Agromanuál, roč. 18, č. 2, s. 94-97. ISSN: 1801-7673</t>
  </si>
  <si>
    <t>**ANTOŠOVSKÝ Jiří; **RYANT Pavel; **ŠKARPA Petr a BEČKA David. 2023. Listová hnojiva na bázi ledku vápenatého. Zemědělec, roč. 31, č. 19, s. 47. ISSN: 1211-3816</t>
  </si>
  <si>
    <t>SZABÓ Ondřej a HAKL Josef. 2023. Možnosti úpravy osiv vojtěšky seté pro zvýšení vzcházivosti. Pícninářské a trávníkářské listy, roč. 29, s. 38-39. ISBN: 978-80-88610-01-4</t>
  </si>
  <si>
    <t>HOLEC Josef. 2023. Nově se šířící plevele v porostech ozimé řepky. Agromanuál, roč. 18, č. 7, s. 20-21. ISSN: 1801-7673</t>
  </si>
  <si>
    <t>BEČKA David. 2023. Ohlédnutí za řepkovým rokem 2021/2022 a výhled do nové sezóny. Úroda, roč. 71, č. 2, s. 40-43. ISSN: 0139-6013</t>
  </si>
  <si>
    <t>HAKL Josef a TOCAUEROVÁ Štěpánka. 2023. Podpora využití N z píce přežvýkavci. Zemědělec, roč. 31, č. 7, s. 13-15. ISSN: 1211-3816</t>
  </si>
  <si>
    <t>HAKL Josef a TOCAUEROVÁ Štěpánka. 2023. Potenciál jetelovinotravních směsí pro zvýšení výnosů a využití N z píce. Pícninářské a trávníkářské listy, roč. 29, s. 32-34. ISBN: 978-80-88610-01-4</t>
  </si>
  <si>
    <t>**VAŠÁK Jan; **BOKOR Peter a BEČKA David. 2023. Príprava na zber a vlastný zber porastov repky. Naše pole, roč. 27, č. 7, s. 20-22. ISSN: 1335-2466</t>
  </si>
  <si>
    <t>FUKSA Pavel; **CHÁRA Jiří a HREVUŠOVÁ Zuzana. 2023. Regenerace fotbalového trávníku pomocí drnování a dosevu. Pícninářské a trávníkářské listy, roč. 29, s. 28-31. ISBN: 978-80-88610-01-4</t>
  </si>
  <si>
    <t>BEČKA David a **VAŠÁK Jan. 2023. Řepky zatím nadějné, rozhodne jaro. Agromanuál, roč. 18, č. 2, s. 108-111. ISSN: 1801-7673</t>
  </si>
  <si>
    <t>TOMÁŠEK Jaroslav a KŘOVÁČEK Jan. 2023. Současná situace s cukrovou řepou a možnosti stimulace růstu. Agromanuál, roč. 18, č. 5, s. 82-84. ISSN: 1801-7673</t>
  </si>
  <si>
    <t>HOLEC Josef. 2023. Sto padesát let sóji a počátky jejího pěstování u nás (1. část). Úroda, roč. 71, č. 9, s. 41-43. ISSN: 0139-6013</t>
  </si>
  <si>
    <t>HOLEC Josef. 2023. Sto padesát let sóji a počátky jejího pěstování u nás (2. část). Úroda, roč. 71, č. 10, s. 38-41. ISSN: 0139-6013</t>
  </si>
  <si>
    <t>TOMÁŠEK Jaroslav. 2023. Test podpůrných postupů a hnojiv při pěstování kukuřice. Agromanuál, roč. 18, č. 4, s. 110-113. ISSN: 1801-7673</t>
  </si>
  <si>
    <t>**LŽIČAŘ Lukáš; BEČKOVÁ Lucie a BEČKA David. 2023. Vliv hnojení dusíkem a sírou na výnos a olejnatost u řepky ozimé. Agromanuál, roč. 18, č. 4, s. 100-102. ISSN: 1801-7673</t>
  </si>
  <si>
    <t>BRANT Václav; **VORŠILKA Tomáš; PROCHÁZKA Pavel; **CHVALOVÁ Lenka; **TRHLÍK Vít; ZÁBRANSKÝ Petr; KROULÍK Milan a ŽAMBOCH Martin. 2023. Vliv výše výsevku ozimého ječmene na výnos zrna. Agromanuál, roč. 18, č. 8, s. 90-93. ISSN: 1801-7673</t>
  </si>
  <si>
    <t>BEČKA David; BEČKOVÁ Lucie; TOMÁŠEK Jaroslav; MIKŠÍK Vlastimil a CIHLÁŘ Pavel. 2023. Výběrem odrůd řepky to opět začíná. Agromanuál, roč. 18, č. 5, s. 102-105. ISSN: 1801-7673</t>
  </si>
  <si>
    <t>HOLEC Josef. 2023. Výskyt jednoletých mléčů v ozimých plodinách. Úroda, roč. 71, č. 5, s. 58-60. ISSN: 0139-6013</t>
  </si>
  <si>
    <t>BRANT Václav; **ŠMÖGER Jindřich; **ČEJKA Josef a **NETRVAL Pavel. 2023. Vývoj pěstebních technologií ozimé řepky. Úroda, roč. 71, č. 6, s. 94-98. ISSN: 0139-6013</t>
  </si>
  <si>
    <t>BRANT Václav; KROULÍK Milan a **BÍLEK Josef. 2023. Založení porostů kukuřice seté bez předseťové přípravy půdy. Úroda, roč. 71, č. 1, s. 42-44. ISSN: 0139-6013</t>
  </si>
  <si>
    <t>ČERNÝ Jindřich; BALÍK Jiří; KULHÁNEK Martin; SEDLÁŘ Ondřej a PROCHÁZKOVÁ Simona. 2023. Efektivita využitia živín poľnými plodinami. Naše pole, roč. 27, č. 5, s. 20-22. ISSN: 1335-2466</t>
  </si>
  <si>
    <t>ČERNÝ Jindřich; BALÍK Jiří; SEDLÁŘ Ondřej; KULHÁNEK Martin a PROCHÁZKOVÁ Simona. 2023. Funkce bóru ve výživě a ochraně rostlin. Zemědělec, roč. 31, č. 11, s. 10-13. ISSN: 1211-3816</t>
  </si>
  <si>
    <t>ČERNÝ Jindřich; BALÍK Jiří; PROCHÁZKOVÁ Simona; SEDLÁŘ Ondřej a KULHÁNEK Martin. 2023. Jarní hnojení ozimé řepky dusíkem. Květy olejnin, roč. 28, č. 2, s. 2-4. ISSN: 1213-1989</t>
  </si>
  <si>
    <t>**NAVRÁTILOVÁ Zdeňka; **PATOČKA Jiří; **JELÍNKOVÁ Romana; **PLUCAR Bohumír a MALÍK Matěj. 2023. Locikové opium. Drugs &amp;amp; Forensics Bulletin Národní protidrogové centrály, roč. 29, č. 3, s. 13-18. ISSN: 1211-8834</t>
  </si>
  <si>
    <t>ČERNÝ Jindřich; BALÍK Jiří; PROCHÁZKOVÁ Simona; KULHÁNEK Martin a SEDLÁŘ Ondřej. 2023. Možnosti hnojení ozimé řepky před setím. Agromanuál, roč. 18, č. 7, s. 64-66. ISSN: 1801-7673</t>
  </si>
  <si>
    <t>GAŠPARÍK Matúš; STÁDNÍK Luděk; DUCHÁČEK Jaromír a SZÁKOVÁ Jiřina. 2023. Selenizované mléko – Se krmiva do krávy a Se krávy do mléka . Náš chov, 83, 4/2023, 44 - 46, ISSN 0027-8068.</t>
  </si>
  <si>
    <t>ČERNÝ Jindřich; BALÍK Jiří; SEDLÁŘ Ondřej; KULHÁNEK Martin a PROCHÁZKOVÁ Simona. 2023. Vliv kejdy na výnos silážní kukuřice. Zemědělec, roč. 31, č. 17, s. 18-20. ISSN: 1211-3816</t>
  </si>
  <si>
    <t>ČERNÝ Jindřich; BALÍK Jiří; SEDLÁŘ Ondřej; KULHÁNEK Martin a PROCHÁZKOVÁ Simona. 2023. Vliv zeolitů na hospodaření s vodou v půdě. Agromanuál, roč. 18, č. 8, s. 60-62. ISSN: 1801-7673</t>
  </si>
  <si>
    <t>ČERNÝ Jindřich; BALÍK Jiří; KULHÁNEK Martin; SEDLÁŘ Ondřej a PROCHÁZKOVÁ Simona. 2023. Využití dusíku rostlinami ozimé řepky. Agromanuál, roč. 18, č. 2, s. 86-88. ISSN: 1801-7673</t>
  </si>
  <si>
    <t>ČERNÝ Jindřich; BALÍK Jiří; KULHÁNEK Martin a SEDLÁŘ Ondřej. 2023. Využití zeolitů jako součásti hnojiv. Agromanuál, roč. 18, č. 3, s. 96-98. ISSN: 1801-7673</t>
  </si>
  <si>
    <t>ČERNÝ Jindřich; BALÍK Jiří; KULHÁNEK Martin; SEDLÁŘ Ondřej a PROCHÁZKOVÁ Simona. 2023. Význam a přeměny organické hmoty v půdě - 1. díl. Úroda, roč. 71, č. 2, s. 18-22. ISSN: 0139-6013</t>
  </si>
  <si>
    <t>ČERNÝ Jindřich; BALÍK Jiří; PROCHÁZKOVÁ Simona; KULHÁNEK Martin a SEDLÁŘ Ondřej. 2023. Význam a přeměny organické hmoty v půdě - 2. díl. Úroda, roč. 71, č. 3, s. 68-70. ISSN: 0139-6013</t>
  </si>
  <si>
    <t>ČERNÝ Jindřich; BALÍK Jiří; SEDLÁŘ Ondřej; KULHÁNEK Martin a PROCHÁZKOVÁ Simona. 2023. Význam a přeměny organické hmoty v půdě - 3. díl. Úroda, roč. 71, č. 10, s. 29-32. ISSN: 0139-6013</t>
  </si>
  <si>
    <t>ČERNÝ Jindřich; BALÍK Jiří; SEDLÁŘ Ondřej; KULHÁNEK Martin a PROCHÁZKOVÁ Simona. 2023. Význam a přeměny organické hmoty v půdě - 4. díl. Úroda, roč. 71, č. 11, s. 33-36. ISSN: 0139-6013</t>
  </si>
  <si>
    <t>HNILIČKA František; RÝGL Tomáš a HNILIČKOVÁ Helena. Možnosti snížení dopadů abiotických stresorů na rostliny. Úroda. Praha: Sedláček Martin Ing., roč. 63 (2023), s. 27-28. 0139-6013</t>
  </si>
  <si>
    <t>SEKYROVÁ Veronika; ILLMANN Gudrun; **ŠÁROVÁ Radka a **BARTOŠOVÁ Hana. 2023. Kanibalismus u prasat: Okusování ocásků a proč jsou ocásky u prasat tak důležité? I. díl. p. 30-31 in Selská revue. 2023. 6. ISSN 2533-3607.</t>
  </si>
  <si>
    <t>SEKYROVÁ Veronika; ILLMANN Gudrun a **ŠÁROVÁ Radka. 2023. Kanibalismus u prasat: Prevence okusování ocásků a možná řešení II. díl. p. 103-105 in Selská revue. 2023. 7. ISSN 2533-3607.</t>
  </si>
  <si>
    <t>**LITSCHMANN Tomáš; **HAUSVATER Ervín; **DOLEŽAL Petr a SEDLÁK Petr. 2023. Prognóza alternariových skvrnitostí u brambor v ČR. Agromanuál 2023, č. 5, s. 40-42</t>
  </si>
  <si>
    <t>**DOLEŽAL Petr; **HAUSVATER Ervín; SEDLÁKOVÁ Vladimíra; **BAŠTOVÁ Petra a SEDLÁK Petr. 2023. Výsledky pokusů s insekticidy proti mandelince bramborové. Úroda 71, č. 10, s. 55 - 59</t>
  </si>
  <si>
    <t>KRUNT Ondřej; ZITA Lukáš a CHMELÍKOVÁ Eva. 2023. Kvalita života kachen pižmových v různých podmínkách ustájení. Náš chov, 83, 2/2023, 29 - 30, ISSN 0027-8068</t>
  </si>
  <si>
    <t>PTÁČEK Martin; SAVVULIDI Filipp; **MIROSLAV Hrdlička; MÁLKOVÁ Anežka; **UHLÍŘOVÁ Johana a **RANNÁ Tereza. 2023. Reprodukční ukazatele koz po cervikální inseminaci. Náš chov, 83, 2/2023, 58 - 60, ISSN 0027-8068.</t>
  </si>
  <si>
    <t>GAŠPARÍK Matúš; DUCHÁČEK Jaromír; LEGAROVÁ Veronika; KEJDOVÁ RYSOVÁ Lucie; STÁDNÍK Luděk a **NEJESCHLEBOVÁ Hana. 2023. Vliv selektivního zaprahování na zdraví vemene a kvalitu mléka . Náš chov, 83, 12/2023, 16 - 17, ISSN 0027-8068</t>
  </si>
  <si>
    <t>**BEZDÍČEK Jiří; STÁDNÍK Luděk a DUCHÁČEK Jaromír. 2023. Vliv tepelného stresu na reprodukci skotu - z pohledu jedince a na buněčné úrovni. Výzkum v chovu skotu 4/2023, s. 38 - 41, ISSN 0139-7265</t>
  </si>
  <si>
    <t>MUSILOVÁ Šárka a VLKOVÁ Eva. 2023. 17. Sympozium Společnosti pro probiotika a prebiotika. Výživa a potraviny 3/2023, s. 6, ISSN 1211-846X.</t>
  </si>
  <si>
    <t>ŠVEJSTIL Roman. 2023. Budeme muset jíst hmyz? Na internetu psali, že ano!. Potravinářská revue 2/2023, s. 28-29, ISSN 1801-9102.</t>
  </si>
  <si>
    <t>JOCH Miroslav; VADROŇOVÁ Mariana; **KUDRNA Václav; **VÝBORNÁ Alena; **TYROLOVÁ Yvona a TICHÁ Denisa. 2023. Doplňkové látky snižující produkci metanu. Krmivářství 4/2023, s. 33-36, ISSN 1212-9992.</t>
  </si>
  <si>
    <t>RŮŽEK Lubomír; **TINTĚROVÁ Tereza; **POLCAR Luděk; **KUNC Jiří; **HOLCINGR Zdeněk a **ŠVEC Robert. 2023. Listový a půdní kondicionér Synergin E-Vital jako součást úspěšných tank mixů. Chmelařství 9-10/2023, s. 94-97, ISSN 0373-403X.</t>
  </si>
  <si>
    <t>**GAISLEROVÁ Marie; HOMOLKA Petr a **KOUKOLOVÁ Veronika. 2023. Nové poznatky v oblasti tepelného stresu u skotu. Krmivářství, 2023, roč. 27(3), s. 30-31, ISSN 1212-9992.</t>
  </si>
  <si>
    <t>**GAISLEROVÁ Marie; HOMOLKA Petr a **KOUKOLOVÁ Veronika. 2023. Pastva zvierat a vol´ba pastevných systémov. Roľnícke noviny 22/2023, s. 39-40, ISSN 0231-6617.</t>
  </si>
  <si>
    <t>TICHÁ Denisa. 2023. Statková krmiva vs. hotové směsi. Speciál Koně&amp;amp;Peníze 1/2023, s. 54-63 , ISSN: 2694-9741, ISBN: 978-80-88452-13-3</t>
  </si>
  <si>
    <t>KAZDA Jan; STEJSKALOVÁ Martina; VANCOVÁ Veronika a VOSPĚLOVÁ Jaroslava. 2023. Biologická ochrana zeleniny proti houbovým chorobám – I. díl. Zahradnictví, roč. 22, č. 3, s. 40–41. ISSN 1213-7596</t>
  </si>
  <si>
    <t>KAZDA Jan; STEJSKALOVÁ Martina; VANCOVÁ Veronika a VOSPĚLOVÁ Jaroslava. 2023. Biologická ochrana zeleniny proti houbovým chorobám – II. díl. Zahradnictví, roč. 22, č. 4, s. 50–52. ISSN1213-7596</t>
  </si>
  <si>
    <t>KAZDA Jan a STEJSKALOVÁ Martina. 2023. Faktory ovlivňující návštěvnost opylovatelů ve slunečnici. Moderní včelař, roč. 20, č. 9, s. 22–24. ISSN 1214-5793</t>
  </si>
  <si>
    <t>NOVÁK Matěj. 2023. Insekticidní účinky esenciálního oleje z fenyklu obecného na hmyz. Agromanuál, roč. 18, č. 7, s. 39–41. ISSN 1801-7673</t>
  </si>
  <si>
    <t>KONRADYOVÁ Veronika. 2023. Nádorovitost kořenů brukvovitých – skrytý problém, který nezmizí. Úroda, roč. 71, č. 6, s. 57–60. ISSN 0139-6013</t>
  </si>
  <si>
    <t>KAZDA Jan. 2023. Ochrana proti krytonosci řepkovému a čtyřzubému v roce 2023. Květy olejnin, roč. 28, č. 3, s. 2–4. ISSN 1213-1989</t>
  </si>
  <si>
    <t>KAZDA Jan; BOKŠOVÁ Aneta; STEJSKALOVÁ Martina; TITĚRA Dalibor a BARTOŠKA Jan. 2023. Sledování včel pomocí čipů. Moderní včelař, roč. 20, č. 11, s. 30–33. ISSN 1214-5793</t>
  </si>
  <si>
    <t>RYŠÁNEK Pavel; MAŇASOVÁ Marie; **KUMAR Jiban; **CHOCHOLA Jaromír; GRIMOVÁ Lenka a ZOUHAR Miloslav. 2023. Virové žloutenky cukrové řepy. Úroda, roč. 71, č. 9, s. 79–82. ISSN 0139-6013</t>
  </si>
  <si>
    <t>MAŇASOVÁ Marie; RYŠÁNEK Pavel; ZOUHAR Miloslav; GRIMOVÁ Lenka; **KUMAR Jiban; **CHOCHOLA Jaromír; RAŠKA Jan; SAMKOVÁ Alena; **DOUDA Ondřej; **PAVLŮ Klára a VALÍK Hynek**. 2023. Viry žloutenek řepy cukrové a dopad na její pěstování. Agromanuál, roč. 18, č. 6, s. 24–25. ISSN 1801-7673</t>
  </si>
  <si>
    <t>KAZDA Jan; STEJSKALOVÁ Martina; **HALEŠOVÁ Taťána; BOKŠOVÁ Aneta a VOSPĚLOVÁ Jaroslava. 2023. Vlastnosti pesticidů aplikovaných do květu řepky a jejich vliv na včely. Agromanuál, roč. 18, č. 4, s. 96–99. ISSN 1801-7673</t>
  </si>
  <si>
    <t>BOKŠOVÁ Aneta; KAZDA Jan; STEJSKALOVÁ Martina; TITĚRA Dalibor; VENC Martin a VOSPĚLOVÁ Jaroslava. 2023. Využití včel při monitoringu pesticidních reziduí. Moderní včelař, roč. 20, č. 12, s. 22–29. ISSN 1214–5793</t>
  </si>
  <si>
    <t>NAČERADSKÁ Martina. 2023. Ne každý ascites u koček musí  být FIP. Veterinářství 1/23</t>
  </si>
  <si>
    <t>ČECHOVÁ Kateřina; KUNT Miroslav; JEBAVÝ Matouš a KOZÁKOVÁ Dagmar. Assortment of plants for growing in vertical gardens of Central Europe. Online. Scientia Agriculturae Bohemica. Praha:Česká zemědělská univerzita v Praze, roč. 54 (2023), s. 1-10. 1211-3174 Dostupné z: 10.7160/sab.2023.540101</t>
  </si>
  <si>
    <t>**DRIMAJ Jakub; **ŠKORPÍKOVÁ Lucie; **ILGOVÁ Jana; **KAŠNÝ Martin; **RESLOVÁ Nikol a VADLEJCH Jaroslav. 2023. Motolice obrovská  poznává Evropu. A pomalu se zabydluje…. 1. Původ a rozšíření 2. Biologie a vývoj 3. Hostitelé 4. Diagnostika 5. Možnosti tlumení 6. Prognóza</t>
  </si>
  <si>
    <t>**SULISTIONO, S. – **AFFANDI, R. – **WILDAN, D. – **JUSADI, D. – **SAMSON, S. – AKMAL, S. – **YONVITNER, Y. – PATOKA, J. Artificial Feeding of Birgus latro (L., 1767) (Anomura: Coenobitidae) As an Alternative to Natural Diet: Perspective for Conservation Breeding. Scientia Agriculturae Bohemica, 2022, roč. 53, č. 2, s. 33-39. ISSN: 1211-3174.</t>
  </si>
  <si>
    <t>ZELENÝ Martin; KRAUS Kamil; **EKL Šimon; HNILIČKOVÁ Helena a HNILIČKA František. 2023. Sacharidy a jejich vliv na fyziologický stav rostlin při vodním stresu.</t>
  </si>
  <si>
    <t>Ostatní - článek z konference</t>
  </si>
  <si>
    <t>KUBEŠ Jan; **BUREŠOVÁ Barbora; HNILIČKA František a POPOV Marek. 2023. Vliv NSAID na sekundární metabolismus lociky seté in vitro.</t>
  </si>
  <si>
    <t>HNILIČKA František; TUNKLOVÁ Barbora; KUDRNA Jiří a RÝGL Tomáš. 2023. Změny rychlosti výměny plynů u vybraného sortimentu ovocných dřevin.</t>
  </si>
  <si>
    <t>HNILIČKA František; TUNKLOVÁ Barbora; KUBEŠ Jan a RÝGL Tomáš. 2023. Vliv vodního deficitu na fyziologické charakteristiky révy vinné.</t>
  </si>
  <si>
    <r>
      <t>TUNKLOVÁ Barbora; VELEBIL Jan; MALAŤÁK Jan a HNILIČKA František. 2023. Studium fytotoxicity biouhlu z pomerančové kůry (</t>
    </r>
    <r>
      <rPr>
        <i/>
        <sz val="11"/>
        <color rgb="FF000000"/>
        <rFont val="Calibri"/>
        <family val="2"/>
        <charset val="238"/>
      </rPr>
      <t>Citrus sinensis L.)</t>
    </r>
    <r>
      <rPr>
        <sz val="11"/>
        <color rgb="FF000000"/>
        <rFont val="Calibri"/>
        <family val="2"/>
        <charset val="238"/>
      </rPr>
      <t xml:space="preserve"> na klíčení semen řerichy seté </t>
    </r>
    <r>
      <rPr>
        <i/>
        <sz val="11"/>
        <color rgb="FF000000"/>
        <rFont val="Calibri"/>
        <family val="2"/>
        <charset val="238"/>
      </rPr>
      <t>(Lepidium sativum L.</t>
    </r>
    <r>
      <rPr>
        <sz val="11"/>
        <color rgb="FF000000"/>
        <rFont val="Calibri"/>
        <family val="2"/>
        <charset val="238"/>
      </rPr>
      <t>)</t>
    </r>
  </si>
  <si>
    <t>KOZLU Ali; MUIZ Abdul; NGASAKUL Nujamee; KLOJDOVÁ Iveta; MASCELLANI Anna; HAVLÍK Jaroslav a BAIGTS ALLENDE Diana Karina. 2023. DEVELOPMENT OF CHITOSAN FILMS FROM  EDIBLE LESSER MEALWORMS (ALPHITOBIUS  DIAPERINUS); 19 th International Conference on  POLYSACCHARIDES-GLYCOSCIENCE. str. 14 Praha, 8.-10.11.</t>
  </si>
  <si>
    <t>TASKIN Bilge. 2023. PHYSICAL PROPERTIES AND ANTIOXIDANT  ACTIVITY OF SODIUM ALGINATE-BASED  EDIBLE FILMS INCORPORATED WITH  KOMBUCHA; 19th International Conference on POLYSACCHARIDES-GLYCOSCIENCE . 13.-15.11.2023 Praha str. 19</t>
  </si>
  <si>
    <t>MUIZ Abdul; KLOJDOVÁ Iveta; BAIGTS ALLENDE Diana Karina; NGASAKUL Nujamee a KOZLU Ali. 2023. PICKERING O/W EMULSIONS STABILIZED BY  BREWERS&amp;#39; SPENT GRAIN; 19th International Conference on Polysaccharides and Glycoscience (ICPG) 2023. str. 16 Praha 8.-10.11.2023</t>
  </si>
  <si>
    <t>NGASAKUL Nujamee; KLOJDOVÁ Iveta; MUIZ Abdul; KOZLU Ali; BAIGTS ALLENDE Diana Karina; **STATHOPOULOS Constantinos a CHOCKCHAISAWASDEE Suwimol. 2023. RECOVERY OF BIOACTIVE COMPOUNDS  FROM BREWER SPENT GRAINS USING DEEP  EUTECTIC SOLVENT EXTRACTION; 19th International Conference on Polysaccharides and Glycoscience (ICPG) 2023 . str. 16 Praha, 8.-10.11.2023</t>
  </si>
  <si>
    <t>KLOJDOVÁ Iveta; MUIZ Abdul; NGASAKUL Nujamee; KOZLU Ali a BAIGTS ALLENDE Diana Karina. 2023. THE USE OF POLYSACCHARIDES IN THE  EMULSION TECHNOLOGY; 19 th International Conference on  POLYSACCHARIDES-GLYCOSCIENCE. str. 12 Praha, 8.-10.11.2023</t>
  </si>
  <si>
    <t>HREVUŠOVÁ Zuzana; LUDVÍKOVÁ Vendula a HAKL Josef. 2023. Effect of mineral fertilization on root distribution in temperate grasslands. In: Proceedings 22nd EGF Symposium, Vilnius 11.-14.6.2023, s. 143-145. eISBN: 978-609-451-008-3</t>
  </si>
  <si>
    <t>POTOPOVÁ Vera. 2023. Innovative conception of using geospatial artificial intelligence for operational risks assessment of compound climate extreme events. In: International Congress Research – Innovation – Innovative Entrepreneurship, Chisinau 13.-14.10.2023, s. 44-49. ISBN: 978-9975-46-831-2</t>
  </si>
  <si>
    <t>HOLEC Josef. 2023. Jednoleté mléče a hulevník vysoký - nové plevele v porostech ozimé řepky. In: Sborník pěstování olejnin v sezóně 2022/23. 40. vyhodnocovací sborník: Systém výroby řepky - Systém výroby slunečnice, Hluk 22.-23.11.2023, SPZO Praha, s. 95-98. ISBN: 978-80-88410-21-8</t>
  </si>
  <si>
    <t>PROCHÁZKA Pavel; BRANT Václav; **ŠTEFEK Milan; **MIČKA Mojmír a PROCHÁZKA Antonín. 2023. Pěstování sóji v širších řádcích s využitím pomocných plodin. In: 40. vyhodnocovací sborník Systém výroby řepky - Systém výroby slunečnice: Výsledky pokusů SPZO v sezóně 2022/23, Hluk, 22.-23.11. 2023, roč. 40, s. 147-152. ISBN: 978-80-88410-20-1</t>
  </si>
  <si>
    <t>KAZDA Jan a SATRANSKÝ Matěj. 2023. Využití přípravků na bázi mikroorganizmů při pěstování máku. In: 22. makový občasník: Mák v roce 2023, sborník z odborného semináře. 7.2. 2023, roč. 22, s.55-60. ISBN: 978-80-213-3247-8</t>
  </si>
  <si>
    <t>PROCHÁZKA Pavel; **DRAPAČ Stanislav; VOSTŘEL Jan a FRAŇKOVÁ Adéla. 2023. Využití přírodních látek při moření osiva máku. In: 22. Makový občasník: Mák v roce 2023. Větrný Jeníkov, 7.2. 2023, roč. 22, s. 61-64. ISBN: 978-80-213-3247-8</t>
  </si>
  <si>
    <t>HLEIBIEH Maha; HANČ Aleš a MÍCHAL Pavel. 2023. Effect of different proportion of fish sludge on pH and earthworms numbers in vermicompost. Racionální použití hnojiv 30.11.2023, Praha. ČZU v Praze. s. 95-98. ISBN 978-80-213-3334-5</t>
  </si>
  <si>
    <t>ČERNÝ Jindřich; BALÍK Jiří; PROCHÁZKOVÁ Simona; SEDLÁŘ Ondřej a KULHÁNEK Martin. 2023. Hodnocení faktorů výživy rostlin ovlivňujících výnosovou stabilitu ozimé řepky. 40. vyhodnocovací seminář Systém výroby řepky, systém výroby slunečnice, 22.11.2023, Hluk. SPZO Praha. s. 118-125. ISBN: 978-80-88410-21-8</t>
  </si>
  <si>
    <t>NOVÁK Milan; ZEMANOVÁ Veronika a PAVLÍKOVÁ Daniela. 2023. Hodnocení rizika konzumace špenátu setého rostoucího v kontaminované půdě. Racionální použití hnojiv 30.11.2023, Praha. ČZU v Praze. s. 115-118. ISBN 978-80-213-3334-5</t>
  </si>
  <si>
    <t>TEJNECKÝ Václav; **DAVÍDEK Tomáš; PAVLŮ Lenka; DRÁBEK Ondřej; NĚMEČEK Karel; VOKURKOVÁ Petra; BORŮVKA Luboš; **FADRHONSOVÁ Věra; **VALTERA Martin; PRAUS Lukáš a **NOVOTNÝ Radek. 2023. Jak ovlivňuje lesnické hospodaření mobilitu potenciálně rizikových prvků v silně kontaminované půdě? . In: Těžba a její dopady na životní prostředí X, Černá Hora 21.9.-22.9. 2023, Ed.: Petráková Kánská K., ISBN 978-80-88238-29-4, s. 57-60</t>
  </si>
  <si>
    <t>HŘEBEČKOVÁ Tereza; HRČKA Milan a HANČ Aleš. 2023. Kompostování a vermikompostování směsí čistírenských kalů a nasávané kartonáže. Racionální použití hnojiv 30.11.2023, Praha. ČZU v Praze. s. 99-102. ISBN 978-80-213-3334-5</t>
  </si>
  <si>
    <t>BALÍK Jiří; ČERNÝ Jindřich; **OLFS Hans-Werner; **JAVOR Tomáš; SURAN Pavel a VANĚK Václav. 2023. Moderní trendy ve výživě a hnojení kukuřice. Racionální použití hnojiv 30.11.2023, Praha. ČZU v Praze. s. 39-48. ISBN 978-80-213-3334-5</t>
  </si>
  <si>
    <t>ČERNÝ Jindřich; BALÍK Jiří; SEDLÁŘ Ondřej; KULHÁNEK Martin a PROCHÁZKOVÁ Simona. 2023. Moderní trendy ve výživě a hnojení ozimé řepky. Racionální použití hnojiv 30.11.2023, Praha. ČZU v Praze. s. 11-20. ISBN 978-80-213-3334-5</t>
  </si>
  <si>
    <t>PAUL Chandra Sekhar; MERCL Filip; **ROBLEDO-MAHÓN Tatiana; SZÁKOVÁ Jiřina; NANG Sreynet a TLUSTOŠ Pavel. 2023. Mutual effect of sewage sludge derived biochar and beneficial soil fungi on maize plant growth. Racionální použití hnojiv 30.11.2023, Praha. ČZU v Praze. s. 119-122. ISBN 978-80-213-3334-5</t>
  </si>
  <si>
    <t>SEDLÁŘ Ondřej; ČERNÝ Jindřich; KULHÁNEK Martin; BIHUN Tetiana; **SMATANOVÁ Michaela a BALÍK Jiří. 2023. Organický uhlík v půdě ve vztahu k dlouhodobému hnojení. Racionální použití hnojiv 30.11.2023, Praha. ČZU v Praze. s. 127-130. ISBN 978-80-213-3334-5</t>
  </si>
  <si>
    <t>**YESSENBAYEVA Zhanar; HANČ Aleš; **AKBASOVA Amankul a **KURBANOVA Gulnara. 2023. Prospective application of calcium peroxide in the process of vermicomposting. 2nd International Scientific Conference European Research Materials, 6.4.2023, Amsterdam. Amsterdam, Netherlands. s. 274-276. ISBN 978-7-1961-8471-4</t>
  </si>
  <si>
    <t>KOŠNÁŘ Zdeněk a TLUSTOŠ Pavel. 2023. Snížení obsahu polychlorovaných bifenylů v půdě a podíl ředkve seté na celkovém odstranění. Racionální použití hnojiv 30.11.2023, Praha. ČZU v Praze. s. 103-106. ISBN 978-80-213-3334-5</t>
  </si>
  <si>
    <t>PROCHÁZKOVÁ Simona; ČERNÝ Jindřich a BALÍK Jiří. 2023. Stanovení dusíku extrahovatelného horkou vodou na rozdílných půdách. Racionální použití hnojiv 30.11.2023, Praha. ČZU v Praze. s. 123-126. ISBN 978-80-213-3334-5</t>
  </si>
  <si>
    <t>KUKLINA Aleksandra; MALÍK Matěj a TLUSTOŠ Pavel. 2023. Substrate impact on yield and nutrient content in hydroponic medical cannabis cultivation. Racionální použití hnojiv 30.11.2023, Praha. ČZU v Praze. s. 107-110. ISBN 978-80-213-3334-5</t>
  </si>
  <si>
    <t>HANČ Aleš; GARI Bayu a MÍCHAL Pavel. 2023. The fate of selected pharmaceutical residues during composting of sewage sludge. 10th International Conference on Sustainable Solid Waste Management, 21.6.2023, Chania. Chania, Greece. s. 1-2.</t>
  </si>
  <si>
    <t>KAVR, KMVD</t>
  </si>
  <si>
    <t>MALÍKOVÁ Lucie; SKŘIVANOVÁ Eva a MALÍK Matěj. 2023. Vliv výživy a vegetační fáze konopí na antistafylokokovou aktivitu. Sborník z konference Aktuální poznatky ve výživě a zdraví zvířat a bezpečnosti produktů 2023, Praha  - Uhříněves, 3. 11. 2023, s. 15 - 20, ISBN 978-80-7403-305-6.</t>
  </si>
  <si>
    <t>**ŠOTEK Pavlína Eliška; NOVÁK Milan; **NAWAZ Ammara a **MOLNÁROVÁ Marianna. 2023. Vplyv medi na rast a fotosyntetické pigmenty žaburinky menšej (Lemna minor L.). Študentská vedecká konferencia PriF UK 2023, 26.4.2023, Bratislava. Univerzita Komenského v Bratislavě, Bratislava, Slovakia. s. 1075-1080. ISBN 978-80-223-5608-4</t>
  </si>
  <si>
    <t>MRŠTINA Tomáš; PRAUS Lukáš; SZÁKOVÁ Jiřina; KAPLAN Lukáš a TLUSTOŠ Pavel. 2023. Změny obsahu selenu v siláži z fortifikované kukuřice seté (Zea mays L.) v průběhu postfermentační fáze. Racionální použití hnojiv 30.11.2023, Praha. ČZU v Praze. s. 111-114. ISBN 978-80-213-3334-5</t>
  </si>
  <si>
    <t>ZEMANOVÁ Veronika; PAVLÍKOVÁ Daniela; NOVÁK Milan; PAVLÍK Milan; **DOBREV Petre Ivanov a **MOTYKA Václav. 2023. Změny v profilu stresových hormonů Raphanus sativus var. sativus pers. vlivem toxicity arsenu. Vliv abiotických a biotických stresorů na vlastnosti rostlin 2023, 13.9.2023, Praha. ČZU v Praze, SAV, Praha. s. 118-121. ISBN: 978-80-89408-37-5</t>
  </si>
  <si>
    <t>BUREŠ Daniel; NEEDHAM Tersia; **LEBEDOVÁ Nicole a **BARTOŇ Luděk. Effects of Wet and Dry Ageing on the Physical, Chemical and Sensory Quality of Fleckvieh Cattle Meat. In: Proceedings of the 69th International Congress of Meat Science and Technology. Padova, Itálie:Sistema Congressi, Padova, 2023, s. 347-348, 00000000.</t>
  </si>
  <si>
    <t>HERMANOVÁ Soňa; KEJDOVÁ RYSOVÁ Lucie; LEGAROVÁ Veronika; ŠEBOVÁ Anna a **HANUŠ Oto. 2023. Hygienická kvalita a profil mastných kyselin buvolího a kravského mléka. Poster s názvem Hygienická kvalita a profil mastných kyselin buvolího a kravského mléka a jeho aktivní prezentace na konferenci 51. Symposium o nových směrech výroby a hodnocení potravin CzechFoodChem 2023. http://www.czechfoodchem.cz/Sbornik_2023.pdf</t>
  </si>
  <si>
    <t>JURKANINOVÁ Lucie a BOŽIK Matěj. 2023. Use of essential oils in the production of bakery products. Proceedings of the 19th International Conference on Polysaccharides-Glycoscience, ISBN 978-80-88307-17-4, ISSN 2336-6796. Bakery products have become integral to people&amp;#39;s daily diets worldwide due to rapid socioeconomic development1. These products, constituting staple foods globally, are produced at a staggering rate of over 9 billion kilograms annually, with an average consumption of about 70 kilograms per person each year. The primary ingredients for bakery products are flour, water, leavening agents like yeast, and salt. To enhance dough handling and create specialty items with improved nutritional value, optional ingredients are added. The process of making bakery products can be simplified into dough preparation, maturation, and baking. The optimal procedure varies depending on the specific product and the desired final properties. Key quality aspects for baked goods encompass a substantial loaf volume, uniform texture, and an extended shelf life.</t>
  </si>
  <si>
    <t>ČEŇKOVÁ Michaela; PRUCHOVÁ Marie; KODEŠOVÁ Tereza; ŠVEJSTIL Roman; ŠKVOROVÁ Petra; KOUŘIMSKÁ Lenka; VLKOVÁ Eva a ŠUBRTOVÁ SALMONOVÁ Hana. 2023. Detekce faktorů virulence u bakterií skupiny Bacillus cereus.</t>
  </si>
  <si>
    <t>KOPECKÁ Anežka; KOUŘIMSKÁ Lenka; ŠKVOROVÁ Petra a KULMA Martin. 2023. Vliv teploty na nutriční hodnotu potemníka moučného (Tenebrio molitor L.). Sborník příspěvků, 51. symposium o nových směrech výroby a hodnocení potravin CzechFoodChem 2023, 22.-24. 5. 2023, s. 18-24, ISBN 978-80-7592-231-1</t>
  </si>
  <si>
    <t>KOUŘIMSKÁ Lenka; **KVASNIČKA František; KUREČKA Michal; **RAJCHL Aleš; ŠKVOROVÁ Petra a KULMA Martin. 2023. Taurin v hmyzu jako potravina a krmivo.</t>
  </si>
  <si>
    <t>ŠKVOROVÁ Petra; ŠVEJSTIL Roman a KOUŘIMSKÁ Lenka. 2023. Vliv kulinárního zpracování na mikrobiologickou kvalitu potemníka moučného (Tenebrio molitor).</t>
  </si>
  <si>
    <t>ŠKVOROVÁ Petra a KOUŘIMSKÁ Lenka. 2023. Změny stability potravin vůči žluknutí po ošetření mikrovlnným zářením.</t>
  </si>
  <si>
    <t>KOUŘIMSKÁ Lenka a **BENEŠOVÁ Michaela. 2023. Pozitivní a negativní aspekty entomofágie.</t>
  </si>
  <si>
    <t>**ŠMÍDOVÁ Zuzana; **LAKNEROVÁ Ivana; **URBAN Marian; KOUŘIMSKÁ Lenka a **HAJŠLOVÁ Jana. 2023. Infrastruktura pro propagaci metrologie v potravinářství a výživě v ČR.</t>
  </si>
  <si>
    <t>KODEŠOVÁ Tereza; ŠUBRTOVÁ SALMONOVÁ Hana a VLKOVÁ Eva. 2023. Prebiotika jako substrát pro růst Listeria monocytogenes. Sborník posterů XX. VEDECKÁ KONFERENCIA S MEDZINÁRODNOU ÚČASŤOU pod záštitou Ministerstva pôdohospodárstva a rozvoja vidieka SR, BEZPEČNOSŤ A KONTROLA POTRAVÍN, 29.-31.3.2023, Piešťany, s. 8, ISBN 978-80-8266-028-2.</t>
  </si>
  <si>
    <t>VOLEK Zdeněk a ŠUFLIARSKÝ Peter. 2023. Krmení a nutriční potřeby králic. Sborník referátů XVII. celostátního semináře s mezinárodní účastí „Nové směry v intenzivních a zájmových chovech králíků“ 2023, Praha, 29. 11. 2023, s. 20-22, ISBN 978-80-7403-298-1.</t>
  </si>
  <si>
    <t xml:space="preserve">**ENGLMAIEROVÁ, PH.D. Ing. Michaela; **TAUBNER Tomáš; **SKŘIVAN Miloš a MALÍKOVÁ Lucie. 2023. Vliv konopného a lněného semínka na enzymovou aktivitu trávicího traktu kuřat. Sborník z konference Aktuální poznatky ve výživě a zdraví zvířat a bezpečnosti produktů 2023, Praha  - Uhříněves, 3. 11. 2023, s. 21-27, ISBN 978-80-7403-305-6.  </t>
  </si>
  <si>
    <t>KODEŠOVÁ Radka. 2023. Chování organických mikropolutantů původem z čistíren odpadních vod v půdním prostředí a jejich akumulace v rostlinách. In Sborník příspěvků z konference na téma Podíl zoologických zahrad při environmentálním vzdělávání, výchově a osvětě, 17. ROČNÍK, ZOO Ostrava, 21-23.</t>
  </si>
  <si>
    <t>MIHÁLIKOVÁ Markéta; THET Bunthorn; MATULA Svatopluk; BÁŤKOVÁ Kamila; ALMAZ Cansu a KARA Recep Serdar. 2023. INFLUENCE OF LOCAL FACTORS ON MICROCLIMATIC VARIABILITY WITHIN A UNIVERSITY CAMPUS: A COMPARATIVE ANALYSIS OF METEOROLOGICAL TRENDS IN PRAGUE-SUCHDOL. In: Pekárová, P., Sleziak, L., Toková, L., Botyanszká, L. Current problems in hydrology. Book of Extended Abstracts and Posters. 70th Anniversary of the establishment of the Institute of Hydrology SAS, 27-29 Sept, 2023, Smolenice. Institute of Hydrology of the Slovak Academy of Sciences in Bratislava, Electronic Book, p. 24-25, pdf ISBN: 978-80-89139-56-9.</t>
  </si>
  <si>
    <t>KODEŠOVÁ Radka; KLEMENT Aleš; **FEDOROVA Ganna; FÉR Miroslav; NIKODEM Antonín; KOČÁREK Martin; **GRABIC Roman a **ŠVECOVÁ Helena. 2023. Leaching of Micropollutants from Soils Irrigated with Treated Wastewater or Enriched with Biosolids, and their Uptake by Plants. In Sborník konference Magdeburský seminář o ochraně vod 2023, Magdeburger Gewässerschutzseminar 2023, Povodí Ohře, státní podnik, ISBN: 978-80-11-03292-0, 147.</t>
  </si>
  <si>
    <t>KODEŠOVÁ Radka; **BRUNETTI Giuseppe; **ŠVECOVÁ Helena; KLEMENT Aleš; FÉR Miroslav; NIKODEM Antonín; **GRABIC Roman a **ŠIMŮNEK Jiří. 2023. Modelování transportu a transformace mikropolutantů v systému půda-rostlina. In: Hydrologie malého povodí 2023, 30.5.-1.6.2023, Praha, vydal Ústav pro hydrodynamiku AV ČR,v.v.i. jako elektronickou knihu ve formátu .pdf., ISBN:978-80-87117-22-4, s.280-283</t>
  </si>
  <si>
    <t>FÉR Miroslav; KLEMENT Aleš; NIKODEM Antonín a KODEŠOVÁ Radka. 2023. Vliv kalu z ČOV a kompostu na hydraulické vlastnosti půd, kvalitu rostlin a jejich transpiraci, a na emisi vody a CO2 z půdy. In: Hydrologie malého povodí 2023, 30.5.-1.6.2023, Praha; Ústav pro hydrodynamiku AV ČR, v.v.i., ISBN:978-80-87117-22-4, s. 291-298.</t>
  </si>
  <si>
    <t>KLEMENT Aleš; FÉR Miroslav; NIKODEM Antonín a KODEŠOVÁ Radka. 2023. Vliv různého půdního pokryvu na vodní a teplotní režim třech odlišných půd. In: Hydrologie malého povodí 2023, 30.5.-1.6.2023, Praha, Ústav pro hydrodynamiku AV ČR, v.v.i., ISBN:978-80-87117-22-4, s.352-354</t>
  </si>
  <si>
    <t>NIKODEM Antonín; FÉR Miroslav; KLEMENT Aleš a KODEŠOVÁ Radka. 2023. Vliv úpravy půdního povrchu na vodní a teplotní režim půdy. In: Hydrologie malého povodí 2023, 30.5.-1.6.2023, Praha, Ústav pro hydrodynamiku AV ČR, v.v.i., ISBN:978-80-87117-22-4, s. 355-358</t>
  </si>
  <si>
    <t>KODEŠOVÁ Radka; **ŠVECOVÁ Helena; KLEMENT Aleš; **FEDOROVA Ganna; FÉR Miroslav; NIKODEM Antonín; KOČÁREK Martin; **SADCHENKO Alina a **GRABIC Roman. 2023. Vyplavování mikropolutantů z půd zavlažovaných vyčištěnou odpadní vodou nebo obohacených biosolidy, a jejich příjem rostlinami. In Sborník příspěvků 15. bienální konference CzWA 2023. Asociace pro vodu ČR z.s., ISBN 978-80-908629-3-7, 113-116.</t>
  </si>
  <si>
    <t>**HEČKOVÁ Petra; **KOESTEL John; KLEMENT Aleš; KODEŠOVÁ Radka a **SNĚHOTA Michal. 2023. Vývoj struktury půdního profilu filtru vsakovacího průlehu sledovaný rentgenovou výpočetní tomografií. In: Hydrologie malého povodí 2023, 30.5.-1.6.2023, Praha, Ústav pro hydrodynamiku AV ČR,v.v.i., ISBN:978-80-87117-22-4, s. 265-271.</t>
  </si>
  <si>
    <t>TEJNECKÝ Václav; **DAVÍDEK Tomáš; PAVLŮ Lenka; DRÁBEK Ondřej; NĚMEČEK Karel; VOKURKOVÁ Petra; BORŮVKA Luboš; **FADRHONSOVÁ Věra; **VALTERA Martin a **NOVOTNÝ Radek. 2023. Změny v distribuci potenciálně rizikových prvků v kontaminovaných lesních půdách po kalamitní těžbě. In: Zborník vedeckých príspevkov z konferencie, Geochémia 2023, Stará Lesná 26,4.-28.4.2023, Ed.: Jurkovič, Kordík a Čičáková, ISBN 978-80-8174-071-8, s.102-104</t>
  </si>
  <si>
    <t xml:space="preserve">TRUNEH Lemma Adane; MATULA Svatopluk a BÁŤKOVÁ Kamila. 2023. A STUDY OF THE WATER BALANCE IN TREE SELECTED SUB-BASINS OF THE CENTRAL RIFT VALLEY, ETHIOPIA INFLUENCED BY CLIMATIC CHANGE. In: Pekárová, P., Sleziak, L., Toková, L., Botyanszká, L. Current problems in hydrology. Book of Extended Abstracts and Posters. 70th Anniversary of the establishment of the Institute of Hydrology SAS, 27-29 Sept, 2023, Smolenice. Institute of Hydrology of the Slovak Academy of Sciences in Bratislava, Electronic Book, p. 19-23, pdf ISBN: 978-80-89139-56-9.  </t>
  </si>
  <si>
    <t xml:space="preserve">BÁŤKOVÁ Kamila; MATULA Svatopluk; MIHÁLIKOVÁ Markéta; HRÚZOVÁ Eva; ABEBRESE David Kwesi; KARA Recep Serdar a ALMAZ Cansu. 2023. PREDICTING THE SATURATED HYDRAULIC CONDUCTIVITY OF AGRICULTURAL SOIL BY PEDOTRANSFER FUNCTIONS OF DIFFERENT PRINCIPLE. In: Pekárová, P., Sleziak, L., Toková, L., Botyanszká, L. Current problems in hydrology. Book of Extended Abstracts and Posters. 70th Anniversary of the establishment of the Institute of Hydrology SAS, 27-29 Sept, 2023, Smolenice. Institute of Hydrology of the Slovak Academy of Sciences in Bratislava, Electronic Book, p. 9-11, pdf ISBN: 978-80-89139-56-9.  </t>
  </si>
  <si>
    <t>PILAŘOVÁ, A. – VRABEC, V. Ant communities in meadows inhabited by Large Blue Butterflies Phengaris in the vicinity of Přelouč (Czech republic).  In 13th Workshop on biodiversity, Jevany 08.07.2021, Jevany. Praha: Česká zemědělská univerzita v Praze, 2021. s. 27-44</t>
  </si>
  <si>
    <t>KAREŠOVÁ, V. – JANKOVSKÁ, I. – MICHLOVÁ, T. – ŠEVČÍK, R. – LANGROVÁ, I. Mercury concentration in the muscle tissue of small mammals with respect to host sex and intestinal helminth infection.  In 13th Workshop on biodiversity, Jevany 08.07.2021, Jevany. Praha: Česká zemědělská univerzita v Praze, 2021. s. 5-11.</t>
  </si>
  <si>
    <t>**VERVES, Y. – BARTÁK, M. New faunistic data on Phytosarcophagina Verves, 1989 and Kozloveina Verves, 1989 (Sarcophagidae) from Afrotropical region.  In 13th Workshop on biodiversity, Jevany 08.07.2021, Jevany. Praha: Česká zemědělská univerzita v Praze, 2021. s. 80-88.</t>
  </si>
  <si>
    <t>AKMAL, S. – **YONVITNER, Y. – PATOKA, J. Ornamental aquaculture: Regulation and implementation of digital platforms to support fish trade pathways in Indonesia.  In 13th Workshop on biodiversity, Jevany 08.07.2021, Jevany. Praha: Česká zemědělská univerzita v Praze, 2021. s. 93-98.</t>
  </si>
  <si>
    <t>VALCHÁŘOVÁ, T. – SVITAČOVÁ, K. Parasitism and behaviour in fish.  In 13th Workshop on biodiversity, Jevany 08.07.2021, Jevany. Praha: Česká zemědělská univerzita v Praze, 2021. s. 66-70.</t>
  </si>
  <si>
    <t>**VERVES, Y. – BARTÁK, M. – **KHROKALO, L. Review of distribution and ecological peculiarities of Liosarcophaga (s. str.) idmais (Séguy, 1934) (Diptera: Sarcophagidae).  In 13th Workshop on biodiversity, Jevany 08.07.2021, Jevany. Praha: Česká zemědělská univerzita v Praze, 2021. s. 89-92.</t>
  </si>
  <si>
    <t>SEHNAL, R. Revision of the genus Medeotrogus (Coleoptera: Scarabaeidae: Melolonthinae).  In 13th Workshop on biodiversity, Jevany 08.07.2021, Jevany. Praha: Česká zemědělská univerzita v Praze, 2021. s. 45-65.</t>
  </si>
  <si>
    <t>KUMKAR, P. – PISE, M. – VERMA, C. – KALOUS, L. Sand extraction for growing cities destroying habitat for benthic fishes: a case study from northern Western Ghats, India.  In 13th Workshop on biodiversity, Jevany 08.07.2021, Jevany. Praha: Česká zemědělská univerzita v Praze, 2021. s. 18-26.</t>
  </si>
  <si>
    <t>VERMA, C. – KUMKAR, P. – PISE, M. – KALOUS, L. Shelter or Danger? Benthic fishes hiding behind plastic waste.  In 13th Workshop on biodiversity, Jevany 08.07.2021, Jevany. Praha: Česká zemědělská univerzita v Praze, 2021. s. 71-79.</t>
  </si>
  <si>
    <t>KLIMKOVÁ, Z. – ČADKOVÁ, Z. The record of Sorex araneus (Linnaeus, 1758), (Eulipotyphla) with abnormal coloured coat in Ore Mountains.  In 13th Workshop on biodiversity, Jevany 08.07.2021, Jevany. Praha: Česká zemědělská univerzita v Praze, 2021. s. 12-17.</t>
  </si>
  <si>
    <t>HALAMOVÁ Jana; JEBAVÝ Matouš; VANĚK Jindřich; VANĚK Jan; JAKUBCOVÁ Eva; PŠIKALOVÁ Lucie; BUTTRY Ivana; GRULICH Jiří; HOLASOVÁ Lenka; KOSTYUNICHEVA Yuliana; ROITH Matyáš a TURBA Maxim. 2023. Katalog studentských ateliérových prací - akademický rok 2022/23. Česká zemědělská univerzita v Praze, s. 64, ISBN: 978-80-213-3321-5</t>
  </si>
  <si>
    <t>Ostatní - katalog studentský prací</t>
  </si>
  <si>
    <t>BOŽIK Matěj a KLOUČEK Pavel. 2023. 25. ODBORNÝ SEMINÁŘ S MEZINÁRODNÍ ÚČASTÍ: AKTUÁLNÍ ASPEKTY PĚSTOVÁNÍ, ZPRACOVÁNÍ A VYUŽITÍ LÉČIVÝCH, AROMATICKÝCH A KOŘENINOVÝCH ROSTLIN - sborník příspěvků.</t>
  </si>
  <si>
    <t>Ostatní - organizace semináře?</t>
  </si>
  <si>
    <t>BARTOŠOVÁ Jitka. 2023. Desatero výcviku koně podle Equitation Science je základem pro všechny. článek pro jezdci.cz - https://www.jezdci.cz/clanky/desatero-vycviku-kone-podle-equitation-science-je-zakladem-pro-vsechny/</t>
  </si>
  <si>
    <t>Ostatní - podcast</t>
  </si>
  <si>
    <t>BARTOŠOVÁ Jitka. 2023. Jak nahlížet na životní pohodu koní? Welfare má pět definovaných domén. online obsah na jezdci.cz - https://www.jezdci.cz/clanky/jak-nahlizet-na-zivotni-pohodu-koni-welfare-ma-pet-definovanych-domen/</t>
  </si>
  <si>
    <t>LIŠKOVÁ Anna. 2023. Detection and characterization of Listeria monocytogenes in foods. ELLS Scientific Student Conference 2023, 17. - 18. 11. 2023, Stuttgart, p. 111.</t>
  </si>
  <si>
    <t>Ostatní - poster</t>
  </si>
  <si>
    <t>DRIFT-FOOD, KKBP</t>
  </si>
  <si>
    <t>JURKANINOVÁ Lucie; KLOJDOVÁ Iveta a NĚMCOVÁ Karolína. 2023. Uživatelské charakteristiky pšenice ze sklizně 2023 a zpracovatelská kvalita špaldy. Náplň konference Jakost obilovin Kroměříž: kvalita obilovin sklizně 2023, aktuální situace na trhu s obilovinami, adrůdy pšenice a jejich kvalita, dopady změny klimatu na zemědělství, netradiční obiloviny.</t>
  </si>
  <si>
    <t>Ostatní - prezentace z konference</t>
  </si>
  <si>
    <t>BARTOŠOVÁ Jitka. 2023. Koně můžeme vyrvat z přírody, ale nevyrveme přírodu z koně. EQS Magazín, online na adrese: https://www.eqsmagazin.cz/kone-muzeme-vyrvat-z-prirody-ale-nevyrveme-prirodu-z-kone-ok-jen-chybi-fotky/</t>
  </si>
  <si>
    <t>Ostatní - rozhovor</t>
  </si>
  <si>
    <t>BUŠINA Tomáš. 2023. Sýček, dříve považovaný za pošla špatných zpráv, jednu takovou opravdu přináší. p. 53-55 in Živá univerzita. 2023. 1-2.</t>
  </si>
  <si>
    <t xml:space="preserve">CHALOUPSKÝ Radovan; JURSÍK Miroslav a TOUŠ Jan. 2023. ČZU v Praze – FAPPZ – DEP – Pozemek. Polní den - 22. 6. 2023.   </t>
  </si>
  <si>
    <t>Ostatní - uspořádání akce / workshopu / konference</t>
  </si>
  <si>
    <t>BEČKA David; TOMÁŠEK Jaroslav; CIHLÁŘ Pavel; BEČKOVÁ Lucie a MIKŠÍK Vlastimil. 2023. Polní den se zaměřením na řepku ozimou (odrůdy, agrotechnika, hnojení) na lokalitě Červený Újezd. Den plný poznatků. Uspořádání akce - polní den na Výzkumné stanici FAPPZ Červený Újezd dne 3.5.2023, celkem 115 účastníků.</t>
  </si>
  <si>
    <t>BEČKA David a **BOKOR Peter. 2023. Polní dny - odrůdy řepky ozimé 2023, agrotechnika, poloprovozní pokusy na lokalitách Humburky, Hrotovice, Chrášťany, Kelč, Koloveč, Litice, Petrovice, Nové Město na Moravě, Velké Hoštice v termínech od 20.dubna do 19.května 2023. Polní dny poloprovozní pokusy - odrůdy řepky ozimé, agrotechnika, úsporné technologie: Litice 20.4.2023, 80 účastníků; Petrovice 27.4.2023, 53 účastníků; Humburky 4.5.2023, 85 účastníků; Chrášťany 5. 5.2023, 125 účastníků; Hrotovice 10.5.2023, 120 účastníků; Velké Hoštice 11.5.2023, 48 účastníků; Kelč 12.5.2023, 65 účastníků; Koloveč 17.5.2023, 92 účastníků; Nové Město na Moravě 19.5.2023, 63 účastníků</t>
  </si>
  <si>
    <t>BALÍK Jiří; VANĚK Václav; PAVLÍKOVÁ Daniela a TLUSTOŠ Pavel. 2023. Racionální použití hnojiv. Uspořádání akcí; 29th International Conference on Reasonable Use of Fertilizers. 2023, Praha: ČZU v Praze, 30.11.2023, 239 účastníků, kolektiv autorů. ISBN 978-80-213-3334-5</t>
  </si>
  <si>
    <t>**BILČÍK Boris; ERETOVÁ Petra; **FIŠER Ondřej; CHALOUPKOVÁ Helena; **KOŠŤÁL Ľubor; MORAVCSÍKOVÁ Ágnes; **NIEDEROVÁ Ľubica; **PICHOVÁ Katarína; **RADIČ Rebecca; **ROUBALOVÁ Tereza a **ŠTOLHOFEROVÁ Iveta.  50. konference České a Slovenské etologické společnosti - program a abstrakta., 2023-11-02,Stará Lesná - Tatranská Lomnica.Evropská akce.</t>
  </si>
  <si>
    <t>Tab.10  Seznam tvůrčích výstupů v roce 2022 (k 20. 3. 2023)</t>
  </si>
  <si>
    <t>Tvůrčí výstup (název, autor / autoři, rok, časopis, …...)</t>
  </si>
  <si>
    <t>Kvartil dle AIS (u WoS)</t>
  </si>
  <si>
    <r>
      <t xml:space="preserve">**GERHARDS, R. – **SANCHEZ, D. – HAMOUZ, P. – **PETEINATOS, G. – **CHRISTENSEN, S. – **FERNANDEZ-QUINTANILLA, C. Advances in site-specific weed management in agriculture—A review. </t>
    </r>
    <r>
      <rPr>
        <i/>
        <sz val="11"/>
        <rFont val="Calibri"/>
        <family val="2"/>
        <charset val="238"/>
      </rPr>
      <t xml:space="preserve">Weed Research, </t>
    </r>
    <r>
      <rPr>
        <sz val="11"/>
        <rFont val="Calibri"/>
        <family val="2"/>
        <charset val="238"/>
      </rPr>
      <t>2022, roč. 62, č. 2, s. 123-133. ISSN: 0043-1737.</t>
    </r>
  </si>
  <si>
    <r>
      <t xml:space="preserve">HAMOUZ, P. – HAMOUZOVÁ, K. Analysis of sampling precision in low-density weed populations. </t>
    </r>
    <r>
      <rPr>
        <i/>
        <sz val="11"/>
        <rFont val="Calibri"/>
        <family val="2"/>
        <charset val="238"/>
      </rPr>
      <t xml:space="preserve">Precision Agriculture, </t>
    </r>
    <r>
      <rPr>
        <sz val="11"/>
        <rFont val="Calibri"/>
        <family val="2"/>
        <charset val="238"/>
      </rPr>
      <t>2022, roč. 23, č. 2, s. 603-621. ISSN: 1385-2256.</t>
    </r>
  </si>
  <si>
    <r>
      <t xml:space="preserve">CHAWDHERY, R. – **AL-MUEED, M. – **WAZED, M. – **EMRAN, S. – **CHOWDHURY, M. – **HUSSAIN, S. Climate Change Impacts Assessment Using Crop Simulation Model Intercomparison Approach in Northern Indo-Gangetic Basin of Bangladesh. </t>
    </r>
    <r>
      <rPr>
        <i/>
        <sz val="11"/>
        <rFont val="Calibri"/>
        <family val="2"/>
        <charset val="238"/>
      </rPr>
      <t xml:space="preserve">International Journal of Environmental Research and Public Health, </t>
    </r>
    <r>
      <rPr>
        <sz val="11"/>
        <rFont val="Calibri"/>
        <family val="2"/>
        <charset val="238"/>
      </rPr>
      <t>2022, roč. 19, č. 23, s. 0-0. ISSN: 1660-4601.</t>
    </r>
  </si>
  <si>
    <r>
      <t xml:space="preserve">ROUBÍK, H. – LOŠŤÁK, M. – KETUAMA, C. – PROCHÁZKA, P. – SOUKUPOVÁ, J. – HAKL, J. – KARLÍK, P. – HEJCMAN, M. Current coronavirus crisis and past pandemics - What can happen in post-COVID-19 agriculture? . </t>
    </r>
    <r>
      <rPr>
        <i/>
        <sz val="11"/>
        <rFont val="Calibri"/>
        <family val="2"/>
        <charset val="238"/>
      </rPr>
      <t xml:space="preserve">Sustainable Production and Consumption, </t>
    </r>
    <r>
      <rPr>
        <sz val="11"/>
        <rFont val="Calibri"/>
        <family val="2"/>
        <charset val="238"/>
      </rPr>
      <t>2022, roč. 2022, č. 30, s. 752-760. ISSN: 2352-5509.</t>
    </r>
  </si>
  <si>
    <r>
      <t xml:space="preserve">DVOŘÁK, M. – SMUTKA, L. – PULKRÁBEK, J. České cukrovarnické společnosti v procesu transformace Evropského trhu s cukrem. </t>
    </r>
    <r>
      <rPr>
        <i/>
        <sz val="11"/>
        <rFont val="Calibri"/>
        <family val="2"/>
        <charset val="238"/>
      </rPr>
      <t xml:space="preserve">Listy cukrovarnické a řepařské, </t>
    </r>
    <r>
      <rPr>
        <sz val="11"/>
        <rFont val="Calibri"/>
        <family val="2"/>
        <charset val="238"/>
      </rPr>
      <t>2022, roč. 138, č. 2, s. 73-80. ISSN: 1210-3306.</t>
    </r>
  </si>
  <si>
    <r>
      <t xml:space="preserve">VONDRÁČEK, M. – SMUTKA, L. – VACEK, T. – PULKRÁBEK, J. – **TIMOSHENKOVA, I. – MAITAH, K. Distribuce komparativních výhod na trhu s cukrem v zemích EU a specifické postavení českých exportů. </t>
    </r>
    <r>
      <rPr>
        <i/>
        <sz val="11"/>
        <rFont val="Calibri"/>
        <family val="2"/>
        <charset val="238"/>
      </rPr>
      <t xml:space="preserve">Listy cukrovarnické a řepařské, </t>
    </r>
    <r>
      <rPr>
        <sz val="11"/>
        <rFont val="Calibri"/>
        <family val="2"/>
        <charset val="238"/>
      </rPr>
      <t>2022, roč. 138, č. 11, s. 374-384. ISSN: 1210-3306.</t>
    </r>
  </si>
  <si>
    <r>
      <t xml:space="preserve">POLÁKOVÁ, J. – HOLEC, J. – JANKŮ, J. – MAITAH, M. – SOUKUP, J. Effects of Agri-Environment Schemes in Terms of the Results for Soil, Water and Soil Organic Matter in Central and Eastern Europe. </t>
    </r>
    <r>
      <rPr>
        <i/>
        <sz val="11"/>
        <rFont val="Calibri"/>
        <family val="2"/>
        <charset val="238"/>
      </rPr>
      <t xml:space="preserve">Agronomy, </t>
    </r>
    <r>
      <rPr>
        <sz val="11"/>
        <rFont val="Calibri"/>
        <family val="2"/>
        <charset val="238"/>
      </rPr>
      <t>2022, roč. 12, č. 7, s. 0-0. ISSN: 2073-4395.</t>
    </r>
  </si>
  <si>
    <t>KARP, KCh</t>
  </si>
  <si>
    <r>
      <t xml:space="preserve">SATRANSKÝ, M. – CAPOUCHOVÁ, I. – BUREŠOVÁ, B. – PROCHÁZKA, P. Effects of various poppy seed pre-sowing treatments on the dynamics of field emergence, structure of yield parameters, oil content and yield of seed. </t>
    </r>
    <r>
      <rPr>
        <i/>
        <sz val="11"/>
        <rFont val="Calibri"/>
        <family val="2"/>
        <charset val="238"/>
      </rPr>
      <t xml:space="preserve">Plant, Soil and Environment, </t>
    </r>
    <r>
      <rPr>
        <sz val="11"/>
        <rFont val="Calibri"/>
        <family val="2"/>
        <charset val="238"/>
      </rPr>
      <t>2022, roč. 68, č. 11, s. 533-541. ISSN: 1214-1178.</t>
    </r>
  </si>
  <si>
    <r>
      <t xml:space="preserve">PISARČIK, M. – HAKL, J. – SZABÓ, O. – **NERUŠIL, P. Efficacy of Pythium oligandrum on improvement of lucerne yield, root development and disease score under field conditions. </t>
    </r>
    <r>
      <rPr>
        <i/>
        <sz val="11"/>
        <rFont val="Calibri"/>
        <family val="2"/>
        <charset val="238"/>
      </rPr>
      <t xml:space="preserve">Frontiers in Plant Science, </t>
    </r>
    <r>
      <rPr>
        <sz val="11"/>
        <rFont val="Calibri"/>
        <family val="2"/>
        <charset val="238"/>
      </rPr>
      <t>2022, roč. 13, č. December, s. 0-0. ISSN: 1664-462X.</t>
    </r>
  </si>
  <si>
    <r>
      <t xml:space="preserve">**TÓTH, M. – **POKRIVČÁK, J. – SMUTKA, L. – DVOŘÁK, M. – PULKRÁBEK, J. Ekonomické aspekty pestovania cukrovej repy a biodiverzita: dopady zákazu používania neonikotinoidov. </t>
    </r>
    <r>
      <rPr>
        <i/>
        <sz val="11"/>
        <rFont val="Calibri"/>
        <family val="2"/>
        <charset val="238"/>
      </rPr>
      <t xml:space="preserve">Listy cukrovarnické a řepařské, </t>
    </r>
    <r>
      <rPr>
        <sz val="11"/>
        <rFont val="Calibri"/>
        <family val="2"/>
        <charset val="238"/>
      </rPr>
      <t>2022, roč. 138, č. 3, s. 116-120. ISSN: 1210-3306.</t>
    </r>
  </si>
  <si>
    <r>
      <t xml:space="preserve">KORENKO, S. – SÝKORA, J. – **ČERNECKÁ, Ľ. – **GAJDOŠ, P. – **PURGAT, P. – **ČERNECKÝ, J. – **HOLÝ, K. – **HENEBERG, P. – **AGNARSSON, I. Elevation gradient affects the distribution and host utilisation of Zatypota anomala (Hymenoptera, Ichneumonidae) associated with mesh web weaving spiders (Araneae, Dictynidae). </t>
    </r>
    <r>
      <rPr>
        <i/>
        <sz val="11"/>
        <rFont val="Calibri"/>
        <family val="2"/>
        <charset val="238"/>
      </rPr>
      <t xml:space="preserve">JOURNAL OF HYMENOPTERA RESEARCH, </t>
    </r>
    <r>
      <rPr>
        <sz val="11"/>
        <rFont val="Calibri"/>
        <family val="2"/>
        <charset val="238"/>
      </rPr>
      <t>2022, roč. 93, č. OCT 31 2022, s. 89-100. ISSN: 1070-9428.</t>
    </r>
  </si>
  <si>
    <t>KARP, KZR</t>
  </si>
  <si>
    <r>
      <t xml:space="preserve">SÝKORA, J. – BARTÁK, M. – **HENEBERG, P. – KORENKO, S. Evolutionary aspects of the parasitoid life strategy, with a particular emphasis on fly–spider interactions. </t>
    </r>
    <r>
      <rPr>
        <i/>
        <sz val="11"/>
        <rFont val="Calibri"/>
        <family val="2"/>
        <charset val="238"/>
      </rPr>
      <t xml:space="preserve">Biological Journal of the Linnean Society, </t>
    </r>
    <r>
      <rPr>
        <sz val="11"/>
        <rFont val="Calibri"/>
        <family val="2"/>
        <charset val="238"/>
      </rPr>
      <t>2022, roč. 137, č. 4, s. 569-582. ISSN: 0024-4066.</t>
    </r>
  </si>
  <si>
    <r>
      <t xml:space="preserve">DVOŘÁK, P. – CAPOUCHOVÁ, I. – KRÁL, M. – **KONVALINA, P. – **JANOVSKÁ, D. – SATRANSKÝ, M. Grain yield and quality of wheat in wheat-legumes intercropping under organic and conventional growing systems. </t>
    </r>
    <r>
      <rPr>
        <i/>
        <sz val="11"/>
        <rFont val="Calibri"/>
        <family val="2"/>
        <charset val="238"/>
      </rPr>
      <t xml:space="preserve">Plant, Soil and Environment, </t>
    </r>
    <r>
      <rPr>
        <sz val="11"/>
        <rFont val="Calibri"/>
        <family val="2"/>
        <charset val="238"/>
      </rPr>
      <t>2022, roč. 68, č. 12, s. 553-559. ISSN: 1214-1178.</t>
    </r>
  </si>
  <si>
    <r>
      <t xml:space="preserve">SEN, M. – HAMOUZOVÁ, K. – KOŠNAROVÁ, P. – ROY, A. – SOUKUP, J. Herbicide resistance in grass weeds: Epigenetic regulation matters too. </t>
    </r>
    <r>
      <rPr>
        <i/>
        <sz val="11"/>
        <rFont val="Calibri"/>
        <family val="2"/>
        <charset val="238"/>
      </rPr>
      <t xml:space="preserve">Frontiers in Plant Science, </t>
    </r>
    <r>
      <rPr>
        <sz val="11"/>
        <rFont val="Calibri"/>
        <family val="2"/>
        <charset val="238"/>
      </rPr>
      <t>2022, roč. 13, č. NOV 10 2022, s. 0-0. ISSN: 1664-462X.</t>
    </r>
  </si>
  <si>
    <r>
      <t xml:space="preserve">HOLÍK, M. – **KUNZOVÁ, E. – LUDVÍKOVÁ, V. – HAKL, J. Impact of long-term manure and mineral fertilization on accumulation of non-structural carbohydrates in lucerne forage. </t>
    </r>
    <r>
      <rPr>
        <i/>
        <sz val="11"/>
        <rFont val="Calibri"/>
        <family val="2"/>
        <charset val="238"/>
      </rPr>
      <t xml:space="preserve">Agronomy, </t>
    </r>
    <r>
      <rPr>
        <sz val="11"/>
        <rFont val="Calibri"/>
        <family val="2"/>
        <charset val="238"/>
      </rPr>
      <t>2022, roč. 12, č. 3, s. 0-0. ISSN: 2073-4395.</t>
    </r>
  </si>
  <si>
    <t>KARP, KMVD, KKBP</t>
  </si>
  <si>
    <r>
      <t xml:space="preserve">POKHREL, K. – KOUŘIMSKÁ, L. – PAZDERŮ, K. – CAPOUCHOVÁ, I. – BOŽIK, M. Lipid content and fatty acid profile of various European and Canadian hulled and naked oat genotypes. </t>
    </r>
    <r>
      <rPr>
        <i/>
        <sz val="11"/>
        <rFont val="Calibri"/>
        <family val="2"/>
        <charset val="238"/>
      </rPr>
      <t xml:space="preserve">JOURNAL OF CEREAL SCIENCE, </t>
    </r>
    <r>
      <rPr>
        <sz val="11"/>
        <rFont val="Calibri"/>
        <family val="2"/>
        <charset val="238"/>
      </rPr>
      <t>2022, roč. 108, č. NOV 2022, s. 0-0. ISSN: 0733-5210.</t>
    </r>
  </si>
  <si>
    <r>
      <t xml:space="preserve">**JAAGUS, J. – **AASA, A. – **ANISKEVICH, S. – **BOINCEAN, B. – **BOJARIU, R. – **BRIEDE, A. – **DANILOVICH, I. – **CASTRO, F. – **DUMITRESCU, A. – **LABUDA, M. – **LABUDOVÁ, L. – **LOHMUS, K. – **MELNIK, V. – **MOISJA, K. – **PONGRACZ, R. – POTOPOVÁ, V. – **ŘEZNÍČKOVÁ, L. – **RIMKUS, E. – **SEMENOVA, I. – **STONEVIČIUS, E. – **ŠTĚPÁNEK, P. – **TRNKA, M. – **VICENTE-SERRANO, S. – **WIBIG, J. – **ZAHRADNÍČEK, P. Long-term changes in drought indices in eastern and central Europe. </t>
    </r>
    <r>
      <rPr>
        <i/>
        <sz val="11"/>
        <rFont val="Calibri"/>
        <family val="2"/>
        <charset val="238"/>
      </rPr>
      <t xml:space="preserve">INTERNATIONAL JOURNAL OF CLIMATOLOGY, </t>
    </r>
    <r>
      <rPr>
        <sz val="11"/>
        <rFont val="Calibri"/>
        <family val="2"/>
        <charset val="238"/>
      </rPr>
      <t>2022, roč. 42, č. 1, s. 225-249. ISSN: 0899-8418.</t>
    </r>
  </si>
  <si>
    <r>
      <t xml:space="preserve">BERANOVÁ, K. – BHARATI, R. – **ŽIAROVSKÁ, J. – **BILČÍKOVÁ, J. – HAMOUZOVÁ, K. – **KLÍMA, M. – FERNÁNDEZ CUSIMAMANI, E. Morphological, Cytological, and Molecular Comparison between Diploid and Induced Autotetraploids of Callisia fragrans (Lindl.) Woodson. </t>
    </r>
    <r>
      <rPr>
        <i/>
        <sz val="11"/>
        <rFont val="Calibri"/>
        <family val="2"/>
        <charset val="238"/>
      </rPr>
      <t xml:space="preserve">Agronomy, </t>
    </r>
    <r>
      <rPr>
        <sz val="11"/>
        <rFont val="Calibri"/>
        <family val="2"/>
        <charset val="238"/>
      </rPr>
      <t>2022, roč. 12, č. 10, s. 0-0. ISSN: 2073-4395.</t>
    </r>
  </si>
  <si>
    <r>
      <t xml:space="preserve">**ZHAO, J. – **BINDI, M. – **EITZINGER, J. – **FERRISE, R. – **GAILE, Z. – **GOBIN, A. – **HOLZKÄMPER, A. – **KERSEBAUM, K. – **KOZYRA, J. – **KRIAUČIUNIENE, Z. – **LOIT, E. – **NEJEDLIK, P. – **NENDEL, C. – **NIINEMETS, Ü. – **PALOSUO, T. – **PELTONEN-SAINIO, P. – POTOPOVÁ, V. – **RUIZ-RAMOS, M. – **REIDSMA, P. – **RIJK, B. – **TRNKA, M. – **VAN ITTERSUM, M. – **OLESEN, J. Priority for climate adaptation measures in European crop production systems. </t>
    </r>
    <r>
      <rPr>
        <i/>
        <sz val="11"/>
        <rFont val="Calibri"/>
        <family val="2"/>
        <charset val="238"/>
      </rPr>
      <t xml:space="preserve">European Journal of Agronomy, </t>
    </r>
    <r>
      <rPr>
        <sz val="11"/>
        <rFont val="Calibri"/>
        <family val="2"/>
        <charset val="238"/>
      </rPr>
      <t>2022, roč. 138, č. AUG 2022, s. 0-0. ISSN: 1161-0301.</t>
    </r>
  </si>
  <si>
    <r>
      <t xml:space="preserve">POTOPOVÁ, V. – **TRNKA, M. – VIZINA, A. – **SEMERÁDOVÁ, D. – **BALEK, J. – CHAWDHERY, R. – MUSIOLKOVÁ, M. – PAVLÍK, P. – MOŽNÝ, M. – **ŠTĚPÁNEK, P. – **CLOTHIER, B. Projection of 21st century irrigation water requirements for sensitive agricultural crop commodities across the Czech Republic. </t>
    </r>
    <r>
      <rPr>
        <i/>
        <sz val="11"/>
        <rFont val="Calibri"/>
        <family val="2"/>
        <charset val="238"/>
      </rPr>
      <t xml:space="preserve">AGRICULTURAL WATER MANAGEMENT, </t>
    </r>
    <r>
      <rPr>
        <sz val="11"/>
        <rFont val="Calibri"/>
        <family val="2"/>
        <charset val="238"/>
      </rPr>
      <t>2022, roč. 262, č. MAR 31 2022, s. 0-0. ISSN: 0378-3774.</t>
    </r>
  </si>
  <si>
    <r>
      <t xml:space="preserve">BHARATI, R. – SEN, M. – KUMAR, R. – GUPTA, A. – **SUR, V. – MELNIKOVOVÁ, I. – FERNÁNDEZ CUSIMAMANI, E. Selection and Validation of the Most Suitable Reference Genes for Quantitative Real-Time PCR Normalization in Salvia rosmarinus under In Vitro Conditions. </t>
    </r>
    <r>
      <rPr>
        <i/>
        <sz val="11"/>
        <rFont val="Calibri"/>
        <family val="2"/>
        <charset val="238"/>
      </rPr>
      <t xml:space="preserve">Plants-BASEL, </t>
    </r>
    <r>
      <rPr>
        <sz val="11"/>
        <rFont val="Calibri"/>
        <family val="2"/>
        <charset val="238"/>
      </rPr>
      <t>2022, roč. 11, č. 21, s. 0-0. ISSN: 2223-7747.</t>
    </r>
  </si>
  <si>
    <r>
      <t xml:space="preserve">KORENKO, S. – **ČERNECKÁ, Ľ. – DORKOVÁ, M. – SÝKORA, J. – **GAJDOŠ, P. Sinarachna nigricornis and genus-specific host utilization of Araneus spiders by the genus Sinarachna (Hymenoptera: Ichneumonidae). </t>
    </r>
    <r>
      <rPr>
        <i/>
        <sz val="11"/>
        <rFont val="Calibri"/>
        <family val="2"/>
        <charset val="238"/>
      </rPr>
      <t xml:space="preserve">JOURNAL OF ARACHNOLOGY, </t>
    </r>
    <r>
      <rPr>
        <sz val="11"/>
        <rFont val="Calibri"/>
        <family val="2"/>
        <charset val="238"/>
      </rPr>
      <t>2022, roč. 50, č. 1, s. 51-55. ISSN: 0161-8202.</t>
    </r>
  </si>
  <si>
    <r>
      <t xml:space="preserve">KAJZROVÁ, K. – TEKA, T. – PAVLŮ, L. – PAVLŮ, V. – **FRASER, M. The effect of 19 years of restoration managements on forage quality and herbage-soil relationships within improved upland grassland. </t>
    </r>
    <r>
      <rPr>
        <i/>
        <sz val="11"/>
        <rFont val="Calibri"/>
        <family val="2"/>
        <charset val="238"/>
      </rPr>
      <t xml:space="preserve">Grass and Forage Science, </t>
    </r>
    <r>
      <rPr>
        <sz val="11"/>
        <rFont val="Calibri"/>
        <family val="2"/>
        <charset val="238"/>
      </rPr>
      <t>2022, roč. 77, č. 3, s. 167-174. ISSN: 0142-5242.</t>
    </r>
  </si>
  <si>
    <r>
      <t xml:space="preserve">KORENKO, S. – SÝKORA, J. – **KOSTRO-AMBROZIAK, A. – **PEKÁR, S. Two lines of defense in the pupas of ichneumonid wasp parasitoids associated with spider hosts. </t>
    </r>
    <r>
      <rPr>
        <i/>
        <sz val="11"/>
        <rFont val="Calibri"/>
        <family val="2"/>
        <charset val="238"/>
      </rPr>
      <t xml:space="preserve">Frontiers in Ecology and Evolution, </t>
    </r>
    <r>
      <rPr>
        <sz val="11"/>
        <rFont val="Calibri"/>
        <family val="2"/>
        <charset val="238"/>
      </rPr>
      <t>2022, roč. 10, č. NOV 22 2022, s. 0-0. ISSN: 2296-701X.</t>
    </r>
  </si>
  <si>
    <r>
      <t xml:space="preserve">**BÜRGER, J. – **KÜZMIČ, F. – **ŠILC, U. – **JANSEN, F. – **BERGMEIER, E. – **CHYTRÝ, M. – **CIRUJEDA, A. – **FOGLIATTO, S. – **FRIED, G. – **DOSTATNY, D. – **GEROWITT, B. – **GLEMNITZ, M. – **GONZÁLEZ-ANDÚJAR, J. – **PLAZA, E. – **IZQUIERDO, J. – KOLÁŘOVÁ, M. – **LOSOSOVÁ, Z. – **METCALFE, H. – **NEČAJEVA, J. – **PETIT, S. – **PINKE, G. – **RAŠOMAVIČIUS, V. – **REDWITZ, C. – **SCHUMACHER, M. – **ULBER, L. – **VIDOTTO, F. Two sides of one medal: Arable weed vegetation of Europe in phytosociological data compared to agronomical weed surveys. </t>
    </r>
    <r>
      <rPr>
        <i/>
        <sz val="11"/>
        <rFont val="Calibri"/>
        <family val="2"/>
        <charset val="238"/>
      </rPr>
      <t xml:space="preserve">Applied Vegetation Science, </t>
    </r>
    <r>
      <rPr>
        <sz val="11"/>
        <rFont val="Calibri"/>
        <family val="2"/>
        <charset val="238"/>
      </rPr>
      <t>2022, roč. 25, č. 1, s. 0-0. ISSN: 1402-2001.</t>
    </r>
  </si>
  <si>
    <r>
      <t xml:space="preserve">PROCHÁZKA, P. – ŘEHOŘ, J. – VOSTŘEL, J. – FRAŇKOVÁ, A. Use of botanicals to protect early stage growth of hop plants against Pseudoperonospora humuli. </t>
    </r>
    <r>
      <rPr>
        <i/>
        <sz val="11"/>
        <rFont val="Calibri"/>
        <family val="2"/>
        <charset val="238"/>
      </rPr>
      <t xml:space="preserve">Crop Protection, </t>
    </r>
    <r>
      <rPr>
        <sz val="11"/>
        <rFont val="Calibri"/>
        <family val="2"/>
        <charset val="238"/>
      </rPr>
      <t>2022, roč. 157, č. JUL 2022, s. 0-0. ISSN: 0261-2194.</t>
    </r>
  </si>
  <si>
    <r>
      <t>KARP</t>
    </r>
    <r>
      <rPr>
        <sz val="11"/>
        <rFont val="Calibri"/>
        <family val="2"/>
        <charset val="238"/>
      </rPr>
      <t>, KPOP</t>
    </r>
  </si>
  <si>
    <r>
      <t xml:space="preserve">JANKŮ, J. – KOSÁNOVÁ, M. – KOZÁK, J. – **HERZA, T. – JEHLIČKA, J. – MAITAH, M. – **VOPRAVIL, J. – NĚMEČEK, K. – **TOTH, D. – **JACKO, K. – **VÁCHA, R. – POLÁKOVÁ, J. Using soil quality indicators to assess their production and ecological functions. </t>
    </r>
    <r>
      <rPr>
        <i/>
        <sz val="11"/>
        <rFont val="Calibri"/>
        <family val="2"/>
        <charset val="238"/>
      </rPr>
      <t xml:space="preserve">Soil and Water Research, </t>
    </r>
    <r>
      <rPr>
        <sz val="11"/>
        <rFont val="Calibri"/>
        <family val="2"/>
        <charset val="238"/>
      </rPr>
      <t>2022, roč. 17, č. 1, s. 45-58. ISSN: 1801-5395.</t>
    </r>
  </si>
  <si>
    <t>bez afiliace ke KARP</t>
  </si>
  <si>
    <r>
      <t xml:space="preserve">REINHARDT PISKACKOVA, T. – **LEON, R. Using weed emergence and phenology models to determine critical control windows for winter-grown carinata (Brassica carinata). </t>
    </r>
    <r>
      <rPr>
        <i/>
        <sz val="11"/>
        <rFont val="Calibri"/>
        <family val="2"/>
        <charset val="238"/>
      </rPr>
      <t xml:space="preserve">Weed Science, </t>
    </r>
    <r>
      <rPr>
        <sz val="11"/>
        <rFont val="Calibri"/>
        <family val="2"/>
        <charset val="238"/>
      </rPr>
      <t>2022, roč. 70, č. 4, s. 495-502. ISSN: 0043-1745.</t>
    </r>
  </si>
  <si>
    <r>
      <t xml:space="preserve">KRIVKO, M. – SMUTKA, L. – PULKRÁBEK, J. – **TIMOSHENKOVA, I. Vývoj ruského trhu s cukrem v letech 2010 - 2019 v kontextu evropských ekonomických sankcí a zákazu dovozu. </t>
    </r>
    <r>
      <rPr>
        <i/>
        <sz val="11"/>
        <rFont val="Calibri"/>
        <family val="2"/>
        <charset val="238"/>
      </rPr>
      <t xml:space="preserve">Listy cukrovarnické a řepařské, </t>
    </r>
    <r>
      <rPr>
        <sz val="11"/>
        <rFont val="Calibri"/>
        <family val="2"/>
        <charset val="238"/>
      </rPr>
      <t>2022, roč. 138, č. 5-6, s. 206-211. ISSN: 1210-3306.</t>
    </r>
  </si>
  <si>
    <r>
      <t xml:space="preserve">**BAURI, S. – SEN, M. – **DAS, R. – **MONDAL, S. In-silico investigation of the efficiency of microbial dioxygenases in degradation of sulfonylurea group herbicides. </t>
    </r>
    <r>
      <rPr>
        <i/>
        <sz val="11"/>
        <rFont val="Calibri"/>
        <family val="2"/>
        <charset val="238"/>
      </rPr>
      <t xml:space="preserve">Bioremediation Journal, </t>
    </r>
    <r>
      <rPr>
        <sz val="11"/>
        <rFont val="Calibri"/>
        <family val="2"/>
        <charset val="238"/>
      </rPr>
      <t>2022, roč. 26, č. 1, s. 76-87. ISSN: 1088-9868.</t>
    </r>
  </si>
  <si>
    <r>
      <t xml:space="preserve">KRÁL, M. – DVOŘÁK, P. Aspekty použití kompostu jako mulče při pěstování brambor. </t>
    </r>
    <r>
      <rPr>
        <i/>
        <sz val="11"/>
        <rFont val="Calibri"/>
        <family val="2"/>
        <charset val="238"/>
      </rPr>
      <t xml:space="preserve">Úroda, </t>
    </r>
    <r>
      <rPr>
        <sz val="11"/>
        <rFont val="Calibri"/>
        <family val="2"/>
        <charset val="238"/>
      </rPr>
      <t>2022, roč. 70, č. 12, s. 309-314. ISSN: 0139-6013.</t>
    </r>
  </si>
  <si>
    <r>
      <t xml:space="preserve">DVOŘÁK, P. – CAPOUCHOVÁ, I. – KRÁL, M. – **KONVALINA, P. – **JANOVSKÁ, D. Využití intercroppingu leguminóz a pšenice ke zvýšení výnosu a kvality zrna. </t>
    </r>
    <r>
      <rPr>
        <i/>
        <sz val="11"/>
        <rFont val="Calibri"/>
        <family val="2"/>
        <charset val="238"/>
      </rPr>
      <t xml:space="preserve">Úroda, </t>
    </r>
    <r>
      <rPr>
        <sz val="11"/>
        <rFont val="Calibri"/>
        <family val="2"/>
        <charset val="238"/>
      </rPr>
      <t>2022, roč. 70, č. 12, s. 241-248. ISSN: 0139-6013.</t>
    </r>
  </si>
  <si>
    <r>
      <t xml:space="preserve">**VICIANOVÁ, M. – **DUCSAY, L. – **VARGA, L. – **ERNST, D. – BEČKA, D. Fertilization of oilseed rape with and without autumn nitrogen dose. </t>
    </r>
    <r>
      <rPr>
        <i/>
        <sz val="11"/>
        <rFont val="Calibri"/>
        <family val="2"/>
        <charset val="238"/>
      </rPr>
      <t xml:space="preserve">Acta Fytotechnica et Zootechnica:Online, </t>
    </r>
    <r>
      <rPr>
        <sz val="11"/>
        <rFont val="Calibri"/>
        <family val="2"/>
        <charset val="238"/>
      </rPr>
      <t>2022, roč. 25, č. 1, s. 46-53. ISSN: 1336-9245.</t>
    </r>
  </si>
  <si>
    <t>KARP, DEP, KOR</t>
  </si>
  <si>
    <r>
      <t xml:space="preserve">BRANT, V. – **RYCHLÁ, A. – HOLEC, J. – HAMOUZ, P. – JURSÍK, M. – FUKSA, P. – KAZDA, J. – PROCHÁZKA, P. – TYŠER, L. – ZÁBRANSKÝ, P. – KROULÍK, M. – **VRBOVSKÝ, V. – **KUNTE, J. </t>
    </r>
    <r>
      <rPr>
        <i/>
        <sz val="11"/>
        <rFont val="Calibri"/>
        <family val="2"/>
        <charset val="238"/>
      </rPr>
      <t xml:space="preserve">Brukvovité meziplodiny. </t>
    </r>
    <r>
      <rPr>
        <sz val="11"/>
        <rFont val="Calibri"/>
        <family val="2"/>
        <charset val="238"/>
      </rPr>
      <t xml:space="preserve">Praha: Agrární komora České republiky, 2022, 176s. ISBN 978-80-88351-23-8. </t>
    </r>
  </si>
  <si>
    <t>KARP, DEP, KOR, KZ</t>
  </si>
  <si>
    <r>
      <t xml:space="preserve">KOCOUREK, F. – **DOUDA, O. – **HARAŠTA, P. – HAMOUZ, P. – HOLEC, J. – **HORSKÁ, T. – HOVORKA, T. – JURSÍK, M. – KAZDA, J. – KOLÁŘOVÁ, M. – KOUDELA, M. – **KREJZAR, V. – **KUMAR, J. – MAZÁKOVÁ, J. – **NOVOTNÝ, D. – **PÁNKOVÁ, I. – **PLUHAŘ, I. – **PRÁŠIL, J. – **PSOTA, V. – **PULTAR, R. – **ROD, J. – **RŮŽIČKA, T. – RYŠÁNEK, P. – **SEIDENGLANZ, M. – **SLAVÍKOVÁ, L. – **STARÁ, J. – **VÍCHOVÁ, J. </t>
    </r>
    <r>
      <rPr>
        <i/>
        <sz val="11"/>
        <rFont val="Calibri"/>
        <family val="2"/>
        <charset val="238"/>
      </rPr>
      <t xml:space="preserve">Integrovaná ochrana zeleniny. </t>
    </r>
    <r>
      <rPr>
        <sz val="11"/>
        <rFont val="Calibri"/>
        <family val="2"/>
        <charset val="238"/>
      </rPr>
      <t xml:space="preserve">Praha: Profi Press s. r. o., 2022, 416s. ISBN 978-80-88306-24-5. </t>
    </r>
  </si>
  <si>
    <r>
      <t xml:space="preserve">MUSIOLKOVÁ, M. – POTOPOVÁ, V. </t>
    </r>
    <r>
      <rPr>
        <i/>
        <sz val="11"/>
        <rFont val="Calibri"/>
        <family val="2"/>
        <charset val="238"/>
      </rPr>
      <t xml:space="preserve">Metodika hodnocení spotřeby vody hospodářskými zvířaty v letech 2002–2020 a predikce vývoje spotřeby vody hospodářskými zvířaty v letech 2030, 2035, 2040, 2045 a 2050 v jednotlivých krajích ČR. </t>
    </r>
    <r>
      <rPr>
        <sz val="11"/>
        <rFont val="Calibri"/>
        <family val="2"/>
        <charset val="238"/>
      </rPr>
      <t xml:space="preserve">Praha: Česká zemědělská univerzita v Praze, 2022, 96s. ISBN 978-80-213-3202-7. </t>
    </r>
  </si>
  <si>
    <t>**DOUDA, O. – **HOLÝ, K. – ZOUHAR, M. – MAŇASOVÁ, M. – WENZLOVÁ, J. – HOLEC, J. – JURSÍK, M. – HAMOUZOVÁ, K. – MAZÁKOVÁ, J. – SAMKOVÁ, A. – RAŠKA, J. – RYŠÁNEK, P. – **ZVĚŘINA, Š. – **CHALUPNÝ, K. – **PAVLŮ, K. – **CHOCHOLA, J. Technologie ochrany řepy proti škodlivým organismům rezistentním vůči dosud používaným insekticidům, herbicidům a fungicidům, Technology of sugar beet protection against harmful organisms resistant to insecticides, herbicides and fungicides, sugar beet; herbicides; insecticides; fungicides; resistance, 2022, XX - Nepřiřazeno, B - Ověřená technologie, Technologie antirezistent, 00000, Svaz pěstitelů  cukrovky Čech, IČO 00508811, 14. 12. 2022, Ing. Otakar Šašek, Semčice 69, 294 46, Semčice, Uplatnění výsledku lze očekávat ve vyšším výnosu řepy cukrové u pěstitelů obhospodařujících 38 tis. ha řepy smluvních ploch aplikačního garanta., Tereos TTD, a.s;  Česká zemědělská univerzita v Praze; Výzkumný ústav rostlinné výroby, v.v.i.;  Řepařský institut, spol. s r.o., 16193741, CZ - Česká republika, A - K využití výsledku jiným subjektem je vždy nutné nabytí licence, A - Povinné vždy, A - Výše vyčerpané části z celkových uznaných nákladů na dosažení výsledku je menší nebo rovna 5 mil. Kč</t>
  </si>
  <si>
    <t>**DOUDA, O. – **HOLÝ, K. – ZOUHAR, M. – MAŇASOVÁ, M. – WENZLOVÁ, J. – HOLEC, J. – JURSÍK, M. – MAZÁKOVÁ, J. – SAMKOVÁ, A. – RAŠKA, J. – **ZVĚŘINA, Š. – **CHALUPNÝ, K. – **PAVLŮ, K. – **CHOCHOLA, J. Technologie pěstování řepy cukrové v podmínkách omezení spektra účinných látek  herbicidů, insekticidů a fungicidů, Technology for reduction of spreading of weeds including weed beets, pests and diseases by waste soils produced during processing of sugar beet, Sugar beet; herbicides; insecticides; fungicides, 2022, XX - Nepřiřazeno, B - Ověřená technologie, Technologie komplex, 00000, Svaz pěstitelů  cukrovky Čech, IČO 00508811, 14. 12. 2022, Ing. Otakar Šašek, Semčice 69, 294 46, Semčice, Uplatnění výsledku lze očekávat ve vyšším výnosu řepy cukrové u pěstitelů obhospodařujících 38 tis. ha řepy smluvních ploch aplikačního garanta., Tereos TTD, a.s;  Česká zemědělská univerzita v Praze; Výzkumný ústav rostlinné výroby, v.v.i.;  Řepařský institut, spol. s r.o., 16193741, CZ - Česká republika, A - K využití výsledku jiným subjektem je vždy nutné nabytí licence, A - Povinné vždy, A - Výše vyčerpané části z celkových uznaných nákladů na dosažení výsledku je menší nebo rovna 5 mil. Kč</t>
  </si>
  <si>
    <t>**DOUDA, O. – ZOUHAR, M. – MAŇASOVÁ, M. – WENZLOVÁ, J. – HOLEC, J. – **ZVĚŘINA, Š. – **CHALUPNÝ, K. – **PAVLŮ, K. – **CHOCHOLA, J. Technologie pro zamezení šíření plevelů, plevelné řepy, škůdců a chorob odpadní půdou produkovanou při zpracování  řepy cukrové, Technology for reduction of spreading of weeds including weed beets, pests and diseases by waste soils produced during processing of sugar beet, suger beet; Heterodera schachtii; weeds; Cercospora beticola; waste soil, 2022, XX - Nepřiřazeno, B - Ověřená technologie, Technologie kaly, není relevantní, Tereos TTD, a.s, IČO: 16193741, Palackého náměstí 1, 294 41, Dobrovice, V cukrovaru se vyprodukuje odpadní půdy až 300 000 ročně. Při produkci ozdravené odpadní půdy - ornice v množství cca 100 000 tun ročně se jedná o tržbu pro cukrovar ve výši 60 – 80 mil. Kč. , Tereos TTD, a.s;  Česká zemědělská univerzita v Praze; Výzkumný ústav rostlinné výroby, v.v.i.;  Řepařský institut, spol. s r.o., 16193741, CZ - Česká republika, A - K využití výsledku jiným subjektem je vždy nutné nabytí licence, A - Povinné vždy, A - Výše vyčerpané části z celkových uznaných nákladů na dosažení výsledku je menší nebo rovna 5 mil. Kč</t>
  </si>
  <si>
    <t xml:space="preserve">**VOPRAVIL, J. – BRANT, V. – KROULÍK, M. – **KABELKA, D. – **KROFTA, K. – DREKSLER, J. – PROCHÁZKA, P. – **KINCL, D. – ZÁBRANSKÝ, P. Optimalizace zpracování půdy ve chmelnicích za účelem podpory infiltrace vody a ochrany půdy před degradačními procesy, Optimizing soil tillage in hop gardens for the purpose of support water infiltration and soil protection from degradation processes, soil tillage; water infiltration; soil protection; hop, 2022, XX - Nepřiřazeno, A - Certifikovaná metodika (NmetC), ISBN: 978-80-88323-73-0, Technologie zpracování půdy. Smlouva o využití metodiky není uzavřena., Náklady jsou kompenzovány environmentálními přínosy meziplodin. V první řadě je to ochrana půdy před vodní a větrnou erozí, zejména na svažitých pozemcích. Dalším ekonomickým přínosem může být využití bobovitých rostlin v meziřadí, na jejichž kořenech žijí nitrofilní hlízkovité bakterie. Ty jsou schopny obohatit půdu až o 100 kg dusíku na hektar za rok. To samo o sobě přináší vyčíslitelný přínos v podobě nižší následné dávky dusíku v minerálních hnojivech. , C - Výsledek je využíván bez omezení okruhu uživatelů, Ministerstvo zemědělství ČR, Praha, 23.08.2022, </t>
  </si>
  <si>
    <t xml:space="preserve">HABART, J. – TLUSTOŠ, P. – **DAJČL, J. – MÍCHAL, P. – FUKSA, P. – HAKL, J. – **NETÍK, Š. Řízení procesu anaerobní digesce s využitím surovin na bázi látek s vysokým obsahem dusíku, zejména bobovitých rostlin, Control of the anaerobic digestion process using raw materials based on substances with a high nitrogen content, particularly legumes, anaerobic digestion; nitrogen; leguminous plants; biogas; fertilizer , 2022, XX - Nepřiřazeno, A - Certifikovaná metodika (NmetC), KAVR ČZU v Praze, Osvědčení č. j. MZE-56343/2022-13123, Podstatným benefitem pěstování jetelovin v porovnání s pěstováním kukuřice je úspora vycházející z fixace dusíku pomocí hlízkových bakterií přítomných u těchto plodin. Autoři této studie se pokusili v tabulce 12 kalkulovat jeho úsporu, přičemž pro vlastní výpočet bylo počítáno s fixací 150 až 200 kg dusíku na hektar a cenou dusíku 21 Kč/kg. Z těchto kalkulací tedy vyplývá, že při pěstování jetelovin lze uspořit minimálně 3 150 Kč až 4 200 Kč na hektar. Neposledním benefitem je též úspora za dopravu a aplikaci hnojiva na pozemku, v potaz je třeba brát i snížení pojezdů zemědělské techniky na pozemku. Tyto úvahy však nebyly při výpočtu kalkulovány, obdobně jako benefit zvýšeného obsahu dusíku v digestátu z jetelovin, který je téměř dvojnásobný v porovnání s obsahem dusíku s využitím kukuřičné siláže při anaerobní digesci., C - Výsledek je využíván bez omezení okruhu uživatelů, Odbor rostlinných komodit MZe ČR, Praha, 06.10.2022, </t>
  </si>
  <si>
    <t xml:space="preserve">**BADALÍKOVÁ, B. – **LANG, J. – **HEJÁTKOVÁ, K. – PRUDIL, J. - DVOŘÁK, P. – KRÁL, M. – MIHÁLIKOVÁ, M. – **BURG, P. – **MAŠÁN, V. – **ZÁHORA, J. – **SOUČEK, J. – **PLÍVA, P. &lt;i&gt;Analýza a úpravy aplikačních schémat kompostů směřujících k posílení systému ochrany půdy v rámci stabilizace produkční schopnosti. Průběžná zpráva za rok 2022 o postupu prací a dosažených výsledcích z projektu QK22020032 (2022-2024)&lt;/i&gt;. Troubsko: NAZV (MZe), 2022, 17s. ISBN: neuveden, </t>
  </si>
  <si>
    <t>KARP, DEP</t>
  </si>
  <si>
    <t xml:space="preserve">KOLÁŘOVÁ, M. – JURSÍK, M. &lt;i&gt;Biological efficacy and selectivity of herbicides in sunflower, winter wheat, maize and winter rape in the Czech Republic. Final reports for BASF spol. s r.o.&lt;/i&gt;. Praha: BASF spol. s r.o., 2022, 138s. ISBN: neuveden, </t>
  </si>
  <si>
    <t xml:space="preserve">KOŠNAROVÁ, P. – JURSÍK, M. &lt;i&gt;Biological efficacy and selectivity of herbicides in winter rape, maize and sunflower in the Czech Republic. Final reports for Adama CZ s.r.o.&lt;/i&gt;. Praha: Adama CZ s.r.o., 2022, 777s. ISBN: neuveden, </t>
  </si>
  <si>
    <t xml:space="preserve">KOLÁŘOVÁ, M. – JURSÍK, M. &lt;i&gt;Biological efficacy and selectivity of herbicides in winter wheat, sugar beet and spring barley in the Czech Republic. Final reports for Bayer s.r.o.&lt;/i&gt;. Praha: Bayer s.r.o., 2022, 250s. ISBN: neuveden, </t>
  </si>
  <si>
    <t xml:space="preserve">KOLÁŘOVÁ, M. – JURSÍK, M. &lt;i&gt;Biological efficacy of selected herbicides in winter wheat, maize and sunflower in the Czech Republic. Final reports for Syngenta Czech s.r.o.&lt;/i&gt;. Praha: Syngenta Czech s.r.o., 2022, 241s. ISBN: neuveden, </t>
  </si>
  <si>
    <t xml:space="preserve">KOLÁŘOVÁ, M. – JURSÍK, M. &lt;i&gt;Biological efficacy of selected herbicides in winter wheat, winter oil seed rape and sugar beet in the Czech Republic. Final reports for Corteva Agriscience Czech s.r.o.&lt;/i&gt;. Praha: Corteva Agriscience Czech s.r.o., 2022, 271s. ISBN: neuveden, </t>
  </si>
  <si>
    <t xml:space="preserve">KOLÁŘOVÁ, M. – JURSÍK, M. &lt;i&gt;Biologická účinnost a selektivita herbicidů v polních pokusech v pšenici ozimé a kukuřici a v nádobových pokusech v České republice. Závěrečné zprávy pro Bayer s.r.o.&lt;/i&gt;. Praha: Bayer s.r.o., 2022, 94s. ISBN: neuveden, </t>
  </si>
  <si>
    <t xml:space="preserve">KOLÁŘOVÁ, M. – JURSÍK, M. – MIČÁK, L. &lt;i&gt;Evaluation of biofungicides efficacy against Fusarium sp. and Tilletia caries and Tilletia laevis in the Czech Republic. Final reports for ÚKZÚZ.&lt;/i&gt;. Praha: ÚKZÚZ, 2022, 27s. ISBN: neuveden, </t>
  </si>
  <si>
    <t xml:space="preserve">BEČKA, D. – TOMÁŠEK, J. – CIHLÁŘ, P. – BEČKOVÁ, L. – MIKŠÍK, V. &lt;i&gt;Hodnocení vlivu osiva řepky na výnosy a kvalitu řepky ozimé. Výzkumná zpráva pro Corteva Agrisicence Czech s.r.o. za rok 2022&lt;/i&gt;. Praha: Corteva Agriscience Czech s.r.o., 2022, 16s. ISBN: neuveden, </t>
  </si>
  <si>
    <t xml:space="preserve">BRANT, V. – **ŠMÖGER, J. – **MISTR, M. &lt;i&gt;Inovační deník - zpráva o činnosti operační skupiny pro Statek Bureš, s.r.o.&lt;/i&gt;. Praha: Statek Bureš, s.r.o., 2022, 13s. ISBN: neuveden, </t>
  </si>
  <si>
    <t xml:space="preserve">DVOŘÁK, P. – PULKRÁBEK, J. – TOMÁŠEK, J. – PROCHÁZKA, P. – KRÁL, M. – **KROPÁČEK, M. – **NETRVAL, P. &lt;i&gt;Inovativní technologie precizního zemědělství omezující erozi a zvyšující výnos širokořádkových plodin. Závěrečná zpráva o řešení projektu pro Pošumaví, a.s. v roce 2022&lt;/i&gt;. Praha: Pošumaví, a.s., 2022, 46s. ISBN: neuveden, </t>
  </si>
  <si>
    <t xml:space="preserve">BEČKA, D. – CIHLÁŘ, P. – TOMÁŠEK, J. – MIKŠÍK, V. – BEČKOVÁ, L. &lt;i&gt;Insekticidní a stimulační ošetření osiva řepky ozimé, pšenice ozimé, a ječmene jarního přípravky společnosti Corteva. Výzkumná zpráva pro Corteva Agriscience Czech s.r.o. v roce 2022&lt;/i&gt;. Praha: Corteva Agriscience Czech s.r.o., 2022, 22s. ISBN: neuveden, </t>
  </si>
  <si>
    <t xml:space="preserve">**KONVALINA, P. – CAPOUCHOVÁ, I. – **KAVKOVÁ, M. – **HODAN, J. &lt;i&gt;Intenzifikace ekologické produkce leguminóz prostřednictvím biologických prostředků s cílem zlepšení jejich zdravotního stavu. Periodická zpráva grantu NAZV MZe QK22010255 za rok 2022&lt;/i&gt;. České Budějovice: NAZV MZe, 2022, 50s. ISBN: neuveden, </t>
  </si>
  <si>
    <t xml:space="preserve">BEČKA, D. – TOMÁŠEK, J. – CIHLÁŘ, P. – BEČKOVÁ, L. – MIKŠÍK, V. &lt;i&gt;Odrůdová agrotechnika řepky ozimé. Výzkumná zpráva pro Bayer s.r.o. v roce 2022&lt;/i&gt;. Praha: Bayer s.r.o., 2022, 16s. ISBN: neuveden, </t>
  </si>
  <si>
    <t xml:space="preserve">DVOŘÁK, P. – PROCHÁZKA, P. – TOMÁŠEK, J. – SATRANSKÝ, M. – MIČÁKOVÁ, A. – MIČÁK, L. &lt;i&gt;Ověření účinnosti listových stimulačních přípravků firmy Galleko s.r.o na výnosové a kvalitativní ukazatele. Výzkumná zpráva pro Galleko s.r.o. za rok 2022&lt;/i&gt;. Praha: Galleko s.r.o., 2022, 51s. ISBN: neuveden, </t>
  </si>
  <si>
    <t xml:space="preserve">**JANOVSKÁ, D. – CAPOUCHOVÁ, I. – **KONVALINA, P. – **HODAN, J. – **TRÁVNÍČEK, J. &lt;i&gt;Pěstování pšenice seté ve směsné kultuře za účelem optimalizace výživného stavu půdy, ochrany proti erozi, stabilizace výnosu a kvality produkce. Periodická zpráva ke grantu QK1910046 za rok 2022&lt;/i&gt;. Praha: NAZV (MZe), 2022, 60s. ISBN: neuveden, </t>
  </si>
  <si>
    <t xml:space="preserve">TOMÁŠEK, J. &lt;i&gt;Porovnání hybridů slunečnice roční ve výnosu semen a ranosti. Výzkumná zpráva pro společnost Agrofinal s.r.o. za rok 2022&lt;/i&gt;. Praha: Agrofinal, spol. s r.o., 2022, 11s. ISBN: neuveden, </t>
  </si>
  <si>
    <t xml:space="preserve">BEČKA, D. – BEČKOVÁ, L. – KUCHTOVÁ, P. – TOMÁŠEK, J. – CIHLÁŘ, P. &lt;i&gt;Porovnání úsporné a intenzivní technologie pěstování řepky ozimé u dvou odrůd společnosti KWS. Výzkumná zpráva pro KWS Osiva s.r.o. v roce 2022&lt;/i&gt;. Praha: KWS Osiva s.r.o., 2022, 54s. ISBN: neuveden, </t>
  </si>
  <si>
    <t xml:space="preserve">**ZELENÝ, L. – **BARTOŠ, J. – PAZDERŮ, K. – **KAREŠ, P. &lt;i&gt;Rozvoj a aplikace molekulárně genetických metod pro racionalizaci šlechtitelských postupů třešní (Prunus avium L.). Periodická zpráva za rok 2022 projektu QK1910290&lt;/i&gt;. VŠÚO Holovousy: NAZV (MZe), 2022, 47s. ISBN: neuveden, </t>
  </si>
  <si>
    <t xml:space="preserve">BEČKA, D. – TOMÁŠEK, J. – CIHLÁŘ, P. – BEČKOVÁ, L. – MIKŠÍK, V. &lt;i&gt;Sledování vlivu sucha na výnosy u řepky. Výzkumná zpráva pro Selgen, a.s. za rok 2022&lt;/i&gt;. Praha: Selgen, a.s., 2022, 14s. ISBN: neuveden, </t>
  </si>
  <si>
    <t xml:space="preserve">HAMOUZOVÁ, K. – KOŠNAROVÁ, P. – SOUKUP, J. &lt;i&gt;Stanovení citlivosti Festulolia k vybraným herbicidům s různými mechanismy účinku. Závěrečná zpráva pro BASF spol. s r.o.&lt;/i&gt;. Praha: BASF spol. s r.o., 2022, 7s. ISBN: neuveden, </t>
  </si>
  <si>
    <t xml:space="preserve">KOŠNAROVÁ, P. – HAMOUZOVÁ, K. – SOUKUP, J. &lt;i&gt;Stanovení citlivosti chundelky metlice k vybraným herbicidům. Závěrečná zpráva pro Corteva Agriscience Czech s.r.o.&lt;/i&gt;. Praha: Corteva Agriscience Czech s.r.o., 2022, 11s. ISBN: neuveden, </t>
  </si>
  <si>
    <t xml:space="preserve">PULKRÁBEK, J. – BEČKOVÁ, L. – BRINAR, J. &lt;i&gt;Technologie pěstování řepky olejné a slunečnice roční včetně analýzy olejnatosti. Výzkumná zpráva pro SPZO s.r.o. za rok 2022&lt;/i&gt;. Praha: SPZO s.r.o., 2022, 10s. ISBN: neuveden, </t>
  </si>
  <si>
    <t xml:space="preserve">KOŠNAROVÁ, P. – HAMOUZOVÁ, K. – SOUKUP, J. &lt;i&gt;Testování vzorku ježatky kuří nohy (Echinochloa crus-galli) na rezistenci. Závěrečná zpráva pro Syngenta Czech s.r.o.&lt;/i&gt;. Praha: Syngenta Czech s.r.o., 2022, 3s. ISBN: neuveden, </t>
  </si>
  <si>
    <t xml:space="preserve">HAMOUZOVÁ, K. – KOŠNAROVÁ, P. – SOUKUP, J. &lt;i&gt;Účinnost herbicidů proti spektru problémových trav. Závěrečná zpráva pro Bayer s.r.o.&lt;/i&gt;. Praha: Bayer s.r.o., 2022, 9s. ISBN: neuveden, </t>
  </si>
  <si>
    <t xml:space="preserve">BEČKA, D. – BEČKOVÁ, L. – TOMÁŠEK, J. – MIKŠÍK, V. – CIHLÁŘ, P. &lt;i&gt;Úsporné technologie u vybraných odrůd řepky ozimé od společnosti KWS. Výzkumná zpráva pro KWS Osiva s.r.o. v roce 2022&lt;/i&gt;. Praha: KWS Osiva s.r.o., 2022, 20s. ISBN: neuveden, </t>
  </si>
  <si>
    <t xml:space="preserve">PROCHÁZKA, P. – ŘEHOŘ, J. – HOLEJŠOVSKÝ, J. – **VOSTŘEL, J. – **RYGLOVÁ, M. &lt;i&gt;Vliv přípravků Fertipen C, Mecomba, Altela a Fertipen S na produkční schopnosti chmele, cukrovky a brambor. Výzkumná zpráva pro Biocont Laboratory, spol. s r.o. za rok 2022&lt;/i&gt;. Praha: Biocont Laboratory, spol. s r.o., 2022, 26s. ISBN: neuveden, </t>
  </si>
  <si>
    <t xml:space="preserve">MIČÁK, L. &lt;i&gt;Výkonnostní porovnání odrůd řepky ozimé v podmínkách lokality Praha Uhříněves. Výzkumná zpráva pro DSV Saaten za rok 2022&lt;/i&gt;. Praha: Deutsche Saatveredelung AG, 2022, 12s. ISBN: neuveden, </t>
  </si>
  <si>
    <t xml:space="preserve">MIČÁK, L. &lt;i&gt;Výkonnostní porovnání sortimentu odrůd pšenice ozimé a pšenice jarní v režimu ekologického zemědělství. Výzkumná zpráva pro Selgen, a.s. za rok 2022&lt;/i&gt;. Praha: Selgen, a.s., 2022, 16s. ISBN: neuveden, </t>
  </si>
  <si>
    <t xml:space="preserve">MIČÁK, L. &lt;i&gt;Výkonnostní porovnání sortimentu odrůd pšenice ozimé, pšenice jarní a ječmene jarního v režimu ekologického zemědělství. Výzkumná zpráva pro PRO-BIO Svaz ekologických zemědělců za rok 2022&lt;/i&gt;. Praha: PRO-BIO – Svaz ekologických zemědělců, z.s., 2022, 9s. ISBN: neuveden, </t>
  </si>
  <si>
    <t xml:space="preserve">BEČKA, D. – TOMÁŠEK, J. – CIHLÁŘ, P. – PROCHÁZKA, P. – BEČKOVÁ, L. – MIKŠÍK, V. &lt;i&gt;Výsledky přesných maloparcelkových pokusů s přípravky společnosti Lovochemie u řepky ozimé, pšenice  ozimé, ječmene jarního, sóji luštinaté a máku setého. Výzkumná zpráva pro společnost Lovochemie, a.s. za rok 2022&lt;/i&gt;. Praha: Lovochemie, a.s., 2022, 64s. ISBN: neuveden, </t>
  </si>
  <si>
    <t xml:space="preserve">BEČKA, D. – CIHLÁŘ, P. – TOMÁŠEK, J. – MIKŠÍK, V. – BEČKOVÁ, L. &lt;i&gt;Výsledky přesných maloparcelkových pokusů s přípravky společnosti Syngenta Czech v roce 2022 u řepky ozimé, pšenice ozimé, ječmene jarního a máku setého. Výzkumná zpráva pro Syngenta Czech s.r.o. za rok 2022&lt;/i&gt;. Praha: Syngenta Czech, s.r.o., 2022, 59s. ISBN: neuveden, </t>
  </si>
  <si>
    <t xml:space="preserve">**DVOŘÁČEK, V. – CAPOUCHOVÁ, I. – **KONVALINA, P. – **HUTAŘ, M. – **CHOUR, V. &lt;i&gt;Vývoj perspektivních genotypů ovsa s nízkou celiakální reaktivitou a vysokou nutriční kvalitou. Závěrečná zpráva ke grantu QK1810102 za rok 2022&lt;/i&gt;. Praha: NAZV (MZe), 2022, 58s. ISBN: neuveden, </t>
  </si>
  <si>
    <t>**PRÁŠIL, I. – **HERMUTH, J. – **MUSILOVÁ, J. – **VÍTÁMVÁS, P. – **KLÍMA, M. – **KOSOVÁ, K. – MOŽNÝ, M. – POTOPOVÁ, V. – TÜRKOTT, L. – **HOLKOVÁ, L. – **SMUTNÁ, P. – **STŘEDA, T. – **BRADÁČOVÁ, M. – **MARTINEK, P. &lt;i&gt;Adaptační potenciál odolnosti pšenice k suchu, horku a mrazu. Průběžná zpráva o realizaci projektu QK1910269 za rok 2022&lt;/i&gt;. Praha: NAZV (MZe), 2022, 20s. ISBN: neuveden,</t>
  </si>
  <si>
    <t>**KÁŠ, M. – **KUREŠOVÁ, G. – **RAIMANOVÁ, I. – **HABERLE, J. – **SVOBODA, P. – **ŠIMON, T. – BRANT, V. – KROULÍK, M. – PROCHÁZKA, P. – **VRBOVSKÝ, V. – **RYCHLÁ, A. – **GALIŠOVÁ, V. – **JAVOR, T. – **DOSTÁL, J. – **BERANOVÁ, L. – **SUCHODOL, J. – **VELETA, V. – **VELETA, V. &lt;i&gt;Efektivní systémy pěstování meziplodin využívající principy biotických intenzifikací. Odborná zpráva za rok 2022 projektu QK21010308&lt;/i&gt;. Praha: NAZV (MZe), 2022, 99s. ISBN: neuveden,</t>
  </si>
  <si>
    <t>**HOLUBÍK, O. – **SVOBODA, P. – BRANT, V. – **PETERÁČ, J. – **MILATA, P. – **JACKO, K. &lt;i&gt;SMART FARMING - Variabilní profilová aplikace hnojiv do zóny růstu kořenů konvenčních plodin. Odborná zpráva za rok 2022 projektu QK21010130&lt;/i&gt;. Praha: NAZV (MZe), 2022, 14s. ISBN: neuveden,</t>
  </si>
  <si>
    <t>JURSÍK, M. – SOUKUP, J. – KOLÁŘOVÁ, M. – PROCHÁZKA, L.Benefits and risks of Conviso® Smart technology for sugar beet growers in conditions of Central Europe. 2022, In: Book of Abstracts - 19th European Weed Research Society Symposium, Athens, Greece 20.-23.6.2022, s. 155.</t>
  </si>
  <si>
    <t>HOLEC, J.Biologická regulace plevelů. 2022, Úroda, roč. 70, č. 5, s. 12-16. ISSN: 0139-6013.</t>
  </si>
  <si>
    <t>POTOPOVÁ, V. – **CASTRAVET, T. – CHAWDHERY, R.Climate change, modelling, and adaptation measures. 2022, Lectures for students. Chisinau: Artpoligraf, 217 s. ISBN: 978-9975-3395-5-1.</t>
  </si>
  <si>
    <t>Ostatní - lekce?</t>
  </si>
  <si>
    <t>HAKL, J. – TOCAUEROVÁ, Š.Čekanka a jitrocel v pícních směsích. 2022, Zemědělec, roč. 30, č. 7, s. 16. ISSN: 1211-3816.</t>
  </si>
  <si>
    <t>BEČKA, D. – TOMÁŠEK, J. – CIHLÁŘ, P. – BEČKOVÁ, L. – MIKŠÍK, V.Den plný poznatků. Uspořádání akce - polní den na Výzkumné stanici FAPPZ Červený Újezd 2022. 2022, Polní den se zaměřením na řepku ozimou (odrůdy, agrotechnika, hnojení) na lokalitě Červený Újezd dne 3.5. 2022, celkem 77 účastníků.</t>
  </si>
  <si>
    <t>Ostatní - uspořádání akce</t>
  </si>
  <si>
    <t>JURSÍK, M. – SOUKUP, J.Důležitost správného načasování herbicidního ošetření. 2022, Úroda, roč. 70, č. 4, s. 77-80. ISSN: 0139-6013.</t>
  </si>
  <si>
    <t>**YAMAMOTO, S. – MIHÁLIKOVÁ, M. – ALMAZ, C. – KARA, R. – BÁŤKOVÁ, K. – DVOŘÁK, P. – KRÁL, M.Effect of compost surface application without incorporation on soil temperature, air temperature above the soil surface and water content. 2022, In: International soil science symposium on soil science &amp; plant nutrition. Samsun, Türkiye 2.-3.12.2022, Federation of Eurasian Soil Science Socitietes, s. 46. ISBN: 978-605-63090-7-6.</t>
  </si>
  <si>
    <t>CIHLÁŘ, P. – SATRANSKÝ, M. – TOMÁŠEK, J.Eliminace rizikových faktorů v pěstitelské technologii máku v roce 2021. 2022, In: 21. makový občasník: Mák v roce 2022. 22.2. 2022, ČZU Praha, roč. 21, s. 34-35. ISBN: 978-80-213-3163-1.</t>
  </si>
  <si>
    <t>JANKŮ, J. – **TOTH, D. – KOZÁK, J. – BORŮVKA, L. – MAITAH, M. – POLÁKOVÁ, J.Evaluation of soil ecosystem services through soil quality indicators. 2022, In: EJP SOIL - Annual Science Days, Book of Abstracts, 8.-9. June 2022, 1 s.</t>
  </si>
  <si>
    <t>JURSÍK, M. – SOUKUP, J.Herbicidní regulace problematických plevelů na podzim. 2022, Agromanuál, roč. 17, č. 8, s. 12-14. ISSN: 1801-7673.</t>
  </si>
  <si>
    <t>BEČKA, D. – **ŠIMKA, J. – BEČKOVÁ, L.Hledání úspor v pěstitelské technologii ozimé řepky. 2022, Úroda, roč. 70, č. 3, s. 38-42. ISSN: 0139-6013.</t>
  </si>
  <si>
    <t>**HONSOVÁ, H. – SATRANSKÝ, M. – CIHLÁŘ, P.Klíčivost a vitalita osiva máku ve vztahu k produktivitě porostu v roce 2021. 2022, In: 21. makový občasník: Mák v roce 2022. 22.2. 2022, ČZU Praha, roč. 21, s. 44-46. ISBN: 978-80-213-3163-1.</t>
  </si>
  <si>
    <t>HAMOUZOVÁ, K. – JURSÍK, M. – **PROŠKOVÁ, B. – KOŠNAROVÁ, P.Kostřavojílky - nově se šířící trávy. 2022, Agromanuál, roč. 17, č. 9-10, s. 26-27. ISSN: 1801-7673.</t>
  </si>
  <si>
    <t>SZABÓ, O.Kvalitní silážování. 2022, Zemědělec, roč. 30, č. 15, s. 19. ISSN: 1211-3816.</t>
  </si>
  <si>
    <t xml:space="preserve">Ostatní - článek </t>
  </si>
  <si>
    <t>Krátký článek, spíše poznámka</t>
  </si>
  <si>
    <t>DVOŘÁK, P. – KRÁL, M. – PULKRÁBEK, J. – **KROPÁČEK, M.Limity při použití slaměného mulče, kompostu či směsi separátu a řezané slámy při pěstování brambor. 2022, Agromanuál, roč. 17, č. 4, s. 152-155. ISSN: 1801-7673.</t>
  </si>
  <si>
    <t>PROCHÁZKA, P. – PROCHÁZKA, A. – BRANT, V. – KROULÍK, M. – **KASL, V. – **ŠTEFEK, M.Možnosti pěstování sóji v širších řádcích. 2022, Úroda, roč. 70, č. 1, s. 54-57. ISSN: 0139-6013.</t>
  </si>
  <si>
    <t>JURSÍK, M. – HAMOUZOVÁ, K.Možnosti regulace trávovitých plevelů v porostech ozimých obilnin na jaře. 2022, Agromanuál, roč. 17, č. 2, s. 12-15. ISSN: 1801-7673.</t>
  </si>
  <si>
    <t>JURSÍK, M. – HOLEC, J. – HAMOUZOVÁ, K.Mrvka myší ocásek - nově se šířící trávovitý plevel. 2022, Agromanuál, roč. 17, č. 9-10, s. 14-15. ISSN: 1801-7673.</t>
  </si>
  <si>
    <t>**ŠTRANC, P. – PROCHÁZKA, P. – **ŠTRANC, D.Ochrana a stimulace sóji v roce 2022. 2022, In: Sborník 39. vyhodnocovacího semináře: Systém výroby řepky - Systém výroby slunečnice, Hluk 23.-24.11.2022, s. 158-169. ISBN: 978-80-88410-14-0.</t>
  </si>
  <si>
    <t>Ostatní - článek ve sborníku</t>
  </si>
  <si>
    <t>SATRANSKÝ, M.Ošetření osiva a fungicidní ochrana porostů máku - vybrané výsledky z pokusů. 2022, In: 21. makový občasník: Mák v roce 2022. 22.2. 2022, ČZU Praha, roč. 21, s. 40-43. ISBN: 978-80-213-3163-1.</t>
  </si>
  <si>
    <t>PROCHÁZKA, P. – **ŠTRANC, P. – HOLEJŠOVSKÝ, J. – **ZAVŘELOVÁ, P. – **VOSTŘEL, R.Perspektivní ošetření osiva luskovin. 2022, Agromanuál, roč. 17, č. 1, s. 42-44. ISSN: 1801-7673.</t>
  </si>
  <si>
    <t>PULKRÁBEK, J. – BEČKOVÁ, L. – KUCHTOVÁ, P.Perspektivní technologie hlubokého kypření pro cukrovou řepu. 2022, Agromanuál, roč. 17, č. 3, s. 150-153. ISSN: 1801-7673.</t>
  </si>
  <si>
    <t>SATRANSKÝ, M.Pěstitelské technologie máku a vybrané výsledky z pokusů. 2022, Agromanuál, roč. 17, č. 3, s. 146-148. ISSN: 1801-7673.</t>
  </si>
  <si>
    <t>SATRANSKÝ, M.Pěstování máku setého v podmínkách České republiky. 2022, In: Sborník 39. vyhodnocovacího semináře: Systém výroby řepky - Systém výroby slunečnice, Hluk 23.-24.11.2022, s. 184-188. ISBN: 978-80-88410-14-0.</t>
  </si>
  <si>
    <t>CAPOUCHOVÁ, I. – DVOŘÁK, P.Pěstování pšenice seté ve směsné kultuře s leguminózou. 2022, Agromanuál, roč. 17, č. 9-10, s. 100-101. ISSN: 1801-7673.</t>
  </si>
  <si>
    <t>**ŠTRANC, P. – PROCHÁZKA, P. – **ŠTRANC, D.Počasí a výsledky odrůdových pokusů se sójou v roce 2021. 2022, Agromanuál, roč. 17, č. 1, s. 74-76. ISSN: 1801-7673.</t>
  </si>
  <si>
    <t>BEČKA, D. – **BOKOR, P. – **VAŠÁK, J.Polní dny řepka ozimá 2022. Uspořádání akce - poloprovozní pokusy na lokalitách Humburky, Hrotovice, Chrášťany, Kelč, Koloveč, Litice, Petrovice, Nové Město na Moravě, Velké Hoštice. 2022, Polní dny poloprovozní pokusy - odrůdy řepky ozimé, agrotechnika, úsporné technologie: Litice 14.4.2022, 85 účastníků; Petrovice 28.4.2022, 40 účastníků; Koloveč 4.5.2022, 90 účastníků; Humburky 5.5.2022, 90 účastníků; Kelč 10.5.2022, 60 účastníků; Velké Hoštice 11.5.2022, 60 účastníků; Hrotovice 12.5.2022, 150 účastníků; Nové Město na Moravě 20.5.2022, 59 účastníků; Chrášťany 8.6.2022, 135 účastníků.</t>
  </si>
  <si>
    <t>**HONSOVÁ, H. – BEČKA, D. – BEČKOVÁ, L.Polní vzcházivost řepky i výnosy lze zvýšit stimulací osiva. 2022, Agromanuál, roč. 17, č. 5, s. 86-88. ISSN: 1801-7673.</t>
  </si>
  <si>
    <t>BRANT, V. – **ŠMÖGER, J. – **ČEJKA, J. – KROULÍK, M. – **PLACHÝ, P.Pomocné plodiny proti plevelům. 2022, Agromanuál, roč. 17, č. 7, s. 102-104. ISSN: 1801-7673.</t>
  </si>
  <si>
    <t>JURSÍK, M. – PROCHÁZKA, L. – HIŘMANOVÁ, D.Porovnání účinnosti herbicidů v ozimé řepce v pěstitelském roce 2021/22. 2022, Agromanuál, roč. 17, č. 7, s. 12-15. ISSN: 1801-7673.</t>
  </si>
  <si>
    <t>BARANYK, P. - BEČKA, D.Pozdní setí ozimé řepky - ano, nebo ne?. 2022, Úroda, roč. 70, č. 9, s. 8. ISSN: 0139-6013.</t>
  </si>
  <si>
    <t>FUKSA, P. – HREVUŠOVÁ, Z. – **KELLEROVÁ, V.Poznatky z dosevu odpališť na golfovém hřišti. 2022, Pícninářské a trávníkářské listy, roč. 28, s. 24-27. ISBN: 978-80-87091-97-5.</t>
  </si>
  <si>
    <t>BRANT, V. – **KAPIČKA, J. – KROULÍK, M. – **VÁŇOVÁ, V. – **LANG, J. – **TRÁVNÍČEK, J. – **BREZÁNI, A.Precizní postupy v ekologickém zemědělství. 2022, Úroda, roč. 70, č. 2, s. 28-32. ISSN: 0139-6013.</t>
  </si>
  <si>
    <t>BEČKA, D.Problematika bílé hniloby řepky (hlízenky) a možnosti využití šlechtění. 2022, In: Vyšší a stabilnější výnosy řepky ozimé a obilovin díky novým přípravkům, technologiím a informacím - sborník ze symposia Corteva Agriscience, 6.1. 2022, s. 37-45.</t>
  </si>
  <si>
    <t>**ŠTRANC, P. – PROCHÁZKA, P. – **ŠTRANC, D.Průběh počasí a výsledky odrůdových pokusů se sójou v roce 2021/2022. 2022, In: Sborník 39. vyhodnocovacího semináře: Systém výroby řepky - Systém výroby slunečnice, Hluk 23.-24.11.2022, s. 149-157. ISBN: 978-80-88410-14-0.</t>
  </si>
  <si>
    <t>HOLEJŠOVSKÝ, J. – PROCHÁZKA, P. – **VOSTŘEL, J. – ŘEHOŘ, J. – FRAŇKOVÁ, A. Přírodní látky v ochraně brambor proti plísni bramborové. 2022, Úroda, roč. 70, č. 5, s. 80-82. ISSN: 0139-6013.</t>
  </si>
  <si>
    <t>SZABÓ, O.Rady pro pěstování kukuřice. 2022, Zemědělec, roč. 30, č. 34, s. 20. ISSN: 1211-3816.</t>
  </si>
  <si>
    <t>KOŠNAROVÁ, P. – HAMOUZOVÁ, K. – JURSÍK, M. – SOUKUP, J.Regulace trávovitých plevelů s odolností a rezistencí k herbicidům. 2022, Úroda, roč. 70, č. 4, s. 83-86. ISSN: 0139-6013.</t>
  </si>
  <si>
    <t>**VAŠÁK, J. – **BOKOR, P. – BEČKA, D.Repková politika, zber a zakladanie porastov repky. 2022, Naše pole, roč. 26, č. 9, s. 18-21. ISSN: 1335-2466.</t>
  </si>
  <si>
    <t>JURSÍK, M. – SOUKUP, J.Rezidua herbicidů v půdě a jejich vliv na následné plodiny. 2022, Agromanuál, roč. 17, č. 1, s. 10-12. ISSN: 1801-7673.</t>
  </si>
  <si>
    <t>HABART, J. – TLUSTOŠ, P. – MÍCHAL, P. – FUKSA, P. – HAKL, J. – **NETÍK, Š.Řízení procesu anaerobní digesce s využitím surovin s vysokým obsahem dusíku, zejména bobovitých rostlin. 2022, In: Racionální použití hnojiv 1.12.2022, Praha. ČZU v Praze. s. 127-130. ISBN: 978-80-213-3226-3.</t>
  </si>
  <si>
    <t>JURSÍK, M. – PROCHÁZKA, L. – **MÁLEK, B.Současné možnosti desikace slunečnice. 2022, In: Sborník 39. vyhodnocovacího semináře: Systém výroby řepky - Systém výroby slunečnice, Hluk 23.-24.11.2022, s. 143-145. ISBN: 978-80-88410-14-0.</t>
  </si>
  <si>
    <t>SZABÓ, O.Specifický druh krmiva. 2022, Zemědělec, roč. 30, č. 36, s. 35. ISSN: 1211-3816.</t>
  </si>
  <si>
    <t>SZABÓ, O.Správná sklizeň pícnin. 2022, Zemědělec, roč. 30, č. 12, s. 40. ISSN: 1211-3816.</t>
  </si>
  <si>
    <t>BEČKA, D.Stav porostů a jarní hnojení řepky. 2022, Zemědělec, roč. 30, č. 8, s. 46. ISSN: 1211-3816.</t>
  </si>
  <si>
    <t>BEČKA, D. – **BOKOR, P. – **VAŠÁK, J.Stav porostů řepky a první jarní práce. 2022, Agromanuál, roč. 17, č. 2, s. 110-113. ISSN: 1801-7673.</t>
  </si>
  <si>
    <t>**BOKOR, P. – BEČKA, D.Stav repkových porastov na Slovensku a v Českej republike pred prezimovaním na jeseň v roku 2021. 2022, Repka - odborná príloha Rolnické noviny, roč. 11, č. jar 2022, s. 6-9. ISSN:1335-440X.</t>
  </si>
  <si>
    <t>BEČKA, D. – **BOKOR, P.Stav řepkových porostů před zimou v České republice a na Slovensku. 2022, Úroda, roč. 70, č. 2, s. 46-51. ISSN: 0139-6013.</t>
  </si>
  <si>
    <t>TOMÁŠEK, J.Stimulace kukuřice v podmínkách okresu Praha-západ. 2022, Agromanuál, roč. 17, č. 4, s. 116-117. ISSN: 1801-7673.</t>
  </si>
  <si>
    <t>**HONSOVÁ, H. – BEČKA, D. – BEČKOVÁ, L.Stimulace osiva řepky může zvýšit výnosy. 2022, Úroda, roč. 70, č. 4, s. 74-76. ISSN: 0139-6013.</t>
  </si>
  <si>
    <t>HREVUŠOVÁ, Z. – FUKSA, P.Sucho na hnojených i nehnojených loukách. 2022, Pícninářské a trávníkářské listy, roč. 28, s. 16-19. ISBN: 978-80-87091-97-5.</t>
  </si>
  <si>
    <t>BRANT, V. – **ŠMÖGER, J. – KROULÍK, M. – **NETRVAL, P. – **ČEJKA, J.Systémy zakládání ozimé řepky s pomocnou plodinou. 2022, Úroda, roč. 70, č. 6, s. 76-80. ISSN: 0139-6013.</t>
  </si>
  <si>
    <t>SZABÓ, O.Systémy zakrývání objemných krmiv. 2022, Náš chov, roč. 82, č. 3, s. 3. ISSN: 0027-8068.</t>
  </si>
  <si>
    <t>JURSÍK, M. – SOUKUP, J. – HOLEC, J.Technologie využívající odrůdy tolerantní k herbicidům. 2022, Úroda, roč. 70, č. 6, s. 58-63. ISSN: 0139-6013.</t>
  </si>
  <si>
    <t>**KROFTA, K. – BRANT, V. – ZÁBRANSKÝ, P. – KUMHÁLOVÁ, J. – CHYBA, J. – **FRITSCHOVÁ, G. – DREKSLER, J. – PROCHÁZKA, P. – KROULÍK, M.The size of leaf area, a tool for environmentally friendly hop protection. 2022, In: IHGC - Proceedings of the Scientific-Technical Commission, Lugo, Galicia, Spain 3.-7. July 2022, s. 105. ISSN: 1814-2206.</t>
  </si>
  <si>
    <t>JURSÍK, M. – HIŘMANOVÁ, D.Účinná regulace problematických plevelů v kukuřici. 2022, Agromanuál, roč. 17, č. 3, s. 14-17. ISSN: 1801-7673.</t>
  </si>
  <si>
    <t>POLÁKOVÁ, J. – SVOBODA, A.Uhlíkové zemědělství. 2022, Selská revue, č. 7, s. 108-110. ISSN: 2533-3607.</t>
  </si>
  <si>
    <t>HAKL, J. – TOCAUEROVÁ, Š.Uplatnění bylin v jetelovinotravních směsích. 2022, Pícninářské a trávníkářské listy, roč. 28, s. 20-22. ISBN: 978-80-87091-97-5.</t>
  </si>
  <si>
    <t>**HONSOVÁ, H. – SATRANSKÝ, M. – CIHLÁŘ, P.Vitalita osiva máku ovlivňuje produktivitu porostu. 2022, Úroda, roč. 70, č. 3, s. 51-53. ISSN: 0139-6013.</t>
  </si>
  <si>
    <t>PROCHÁZKA, A. – BRANT, V. – PROCHÁZKA, P. – KROULÍK, M.Vliv přivalení porostů po zasetí na vzcházivost sóji. 2022, Úroda, roč. 70, č. 1, s. 39-42. ISSN: 0139-6013.</t>
  </si>
  <si>
    <t>PISARČIK, M. – HAKL, J.Vliv termínů aplikace na efektivitu biologické ochrany proti kořenovým chorobám u jetele lučního. 2022, Pícninářské a trávníkářské listy, roč. 28, s. 38-41. ISBN: 978-80-87091-97-5.</t>
  </si>
  <si>
    <t>BEČKA, D. – BEČKOVÁ, L. – TOMÁŠEK, J. – CIHLÁŘ, P.Výběr odrůd ozimé řepky pro zásev 2022. 2022, Agromanuál, roč. 17, č. 5, s. 104-107. ISSN: 1801-7673.</t>
  </si>
  <si>
    <t>HOLEC, J. – HIŘMANOVÁ, D.Výskyt plevelů v porostech cukrovky. 2022, Agromanuál, roč. 17, č. 3, s. 28-30. ISSN: 1801-7673.</t>
  </si>
  <si>
    <t>BRINAR, J. – TOMÁŠEK, J. – PULKRÁBEK, J.Využití pomocných plodin a půdních mikroorganizmů při pěstování kukuřice. 2022, Agromanuál, roč. 17, č. 7, s. 82-83. ISSN: 1801-7673.</t>
  </si>
  <si>
    <t>PROCHÁZKA, P. – **PECKA, T. – **ŠTRANC, P. – **VOSTŘEL, R.Využití přírodních látek při fungicidním ošetření osiva sóji. 2022, Agromanuál, roč. 17, č. 3, s. 62-63. ISSN: 1801-7673.</t>
  </si>
  <si>
    <t>**DRAPAČ, S. – PROCHÁZKA, P. – **VOSTŘEL, J. – FRAŇKOVÁ, A.Využití přírodních látek při ošetření osiva máku setého. 2022, Úroda, roč. 70, č. 5, s. 44-48. ISSN: 0139-6013.</t>
  </si>
  <si>
    <t>HAKL, J.Význam leguminóz pro soustavu. 2022, Zemědělec, roč. 30, č. 25, s. 35. ISSN: 1211-3816.</t>
  </si>
  <si>
    <t>CHALOUPSKÝ, R. – MIČÁK, L. – VRŠŤALA, J.Wintersteiger Classic - Zetor 8111. Sklizeň pokusných parcel obilnin v EZ. 2022, Výzkumná stanice KARP Praha-Uhříněves, ČZU v Praze, Audiovizuální tvorba, V - Vzdáleny přístup (po síti Internet): https://youtu.be/owwdVehg1oc.</t>
  </si>
  <si>
    <t>Ostatní - audio</t>
  </si>
  <si>
    <t>PROCHÁZKA, P. – PROCHÁZKA, A. – BRANT, V. – **ŠTRANC, P. – **SLAVÍK, S. – **VOSTŘEL, R.Zakládání porostů sóji s využitím principů precizního zemědělství. 2022, Agromanuál, roč. 17, č. 9-10, s. 80-82. ISSN: 1801-7673.</t>
  </si>
  <si>
    <t>BRANT, V.Základy zpracování půdy (11). 2022, Agromanuál, roč. 17, č. 1, s. 121-123. ISSN: 1801-7673.</t>
  </si>
  <si>
    <t>BRANT, V.Základy zpracování půdy (12). 2022, Agromanuál, roč. 17, č. 2, s. 119-121. ISSN: 1801-7673.</t>
  </si>
  <si>
    <t>SZABÓ, O.Zakrývání objemných krmiv. 2022, Zemědělec, roč. 30, č. 7, s. 28. ISSN: 1211-3816.</t>
  </si>
  <si>
    <t>CHALOUPSKÝ, R. – PROCHÁZKA, L.Zemědělská technika - ohlédnutí: Wintersteiger NM-Elite: příprava mlátičky pro sklizeň pokusných parcel. 2022, ČZU v Praze, FAPPZ, Demonstrační a experimentální pracoviště, Pozemek, Audiovizuální tvorba, V - Vzdáleny přístup (po síti Internet): https://youtu.be/bl-pq9Mh5qg.</t>
  </si>
  <si>
    <t>CHALOUPSKÝ, R. – PROCHÁZKA, L. – JURSÍK, M.Zemědělská technika - ohlédnutí: Wintersteiger NM-Elite: sklizeň okrajů pokusné plochy obilnin. 2022, ČZU v Praze, FAPPZ, Demonstrační a experimentální pracoviště, Pozemek, Audiovizuální tvorba, V - Vzdáleny přístup (po síti Internet): https://youtu.be/mONMAIDbhJ0.</t>
  </si>
  <si>
    <t>CHALOUPSKÝ, R. – PROCHÁZKA, L. – JURSÍK, M.Zemědělská technika - ohlédnutí: Wintersteiger NM-Elite: sklizeň pokusných parcel obilnin. 2022, ČZU v Praze, FAPPZ, Demonstrační a experimentální pracoviště, Pozemek, Audiovizuální tvorba, V - Vzdáleny přístup (po síti Internet): https://youtu.be/pkkc3Wx5D50.</t>
  </si>
  <si>
    <t>CHALOUPSKÝ, R. – PROCHÁZKA, L.Zemědělská technika - ohlédnutí: Wintersteiger NM-Elite: zkouška mlátičky. 2022, ČZU v Praze, FAPPZ, Demonstrační a experimentální pracoviště, Pozemek, Audiovizuální tvorba, V - Vzdáleny přístup (po síti Internet): https://youtu.be/i-EUn7T0k9Y.</t>
  </si>
  <si>
    <r>
      <t xml:space="preserve">**ŠIMEK, M. – **ELHOTTOVÁ, D. – FUKSA, P. – **HYNŠT, J. – **KOBES, M. – **KVÍTEK, T. – **MALÝ, S. – **MOUDRÝ, J. – **ROZSYPAL, R. – **TAJOVSKÝ, K. </t>
    </r>
    <r>
      <rPr>
        <i/>
        <sz val="11"/>
        <rFont val="Calibri"/>
        <family val="2"/>
        <charset val="238"/>
      </rPr>
      <t xml:space="preserve">Živá půda - praktický manuál. </t>
    </r>
    <r>
      <rPr>
        <sz val="11"/>
        <rFont val="Calibri"/>
        <family val="2"/>
        <charset val="238"/>
      </rPr>
      <t xml:space="preserve">Praha: Academia, 2021, 323s. ISBN 978-80-200-3199-0. </t>
    </r>
  </si>
  <si>
    <t>Odesláno na vyžádání, dodatek 2021</t>
  </si>
  <si>
    <t>CHALOUPSKÝ, R. – JURSÍK, M. – TOUŠ, J.ČZU v Praze - FAPPZ - DEP: polní den 15. 6. 2022. 2022, .</t>
  </si>
  <si>
    <t>Ostatní - Polní den, uspořádání akce?</t>
  </si>
  <si>
    <t>**HORSKÁ, T. – JURSÍK, M. – **KRÁTKÝ, F.Dynamika reziduí pesticidů v kedlubnách. 2022, Zahradnictví, roč. 21, č. 7, s. 14-17. ISSN: 1213-7596.</t>
  </si>
  <si>
    <t>**DUDAŘOVÁ, B. – GARDIÁNOVÁ, I.Možnost využití různých druhů zvířat u osob s pervazivními vývojovými poruchami. 2022, Proceedings of the 29th International Conference "Animal Protection and Welfare" 2022, produced by University of Veterinary Sciences Brno, Czech Republic, First published 2022, 20th October 2022. pp. 411 - 415. ISBN: 978-80-7305-872-2 .</t>
  </si>
  <si>
    <t>JURSÍK, M. – **MÁLEK, B.Možnosti desikace slunečnice  - výsledky pokusů z roku 2021. 2022, Agromanuál, roč. 17, č. 7, s. 62-63. ISSN: 1801-7673.</t>
  </si>
  <si>
    <t>JURSÍK, M.Možnosti regulace plevelů v porostech tykvovité zeleniny. 2022, Zahradnictví, roč. 21, č. 1, s. 21-23. ISSN: 1213-7596.</t>
  </si>
  <si>
    <t>CHALOUPSKÝ, R. – OLŠÁK, D. – TOUŠ, J. – JURSÍK, M.Zahradní technika - ohlédnutí: John Deere 5820 + 583 – likvidace sadu jabloní. 2022, .</t>
  </si>
  <si>
    <t>CHALOUPSKÝ, R. – JANKŮ, J. – JURSÍK, M.Zahradní technika - ohlédnutí: John Deere 5820 + 583 x Rabewerk RKE 250. 2022, .</t>
  </si>
  <si>
    <t>CHALOUPSKÝ, R. – JANKŮ, J. – JURSÍK, M.Zahradní technika - ohlédnutí: John Deere 5820 + 583 x Sumbo U 470. 2022, .</t>
  </si>
  <si>
    <t>DEP, KVD</t>
  </si>
  <si>
    <t>CHALOUPSKÝ, R. – OLŠÁK, D. – NOVOTNÝ, Z.Zahradní technika - ohlédnutí: ZETOR 5211 + BOMET URSA Z655. 2022, .</t>
  </si>
  <si>
    <t>CHALOUPSKÝ, R. – **KVAPIL, PH.D., I.Zemědělská technika – ohlédnutí: John Deere 6630 + Annaburger HTS 14.79 x UNK 320 - 2/3. 2022, .</t>
  </si>
  <si>
    <t>CHALOUPSKÝ, R. – **KVAPIL, PH.D., I.Zemědělská technika – ohlédnutí: John Deere 8530 + STROM Atlas AO 6000 - 3/3. 2022, .</t>
  </si>
  <si>
    <t>CHALOUPSKÝ, R. – **KVAPIL, PH.D., I.Zemědělská technika – ohlédnutí: výsadba brambor 1/4 Caterpillar Challenger MT765 + KÖCKERLING Exaktgrubber – Vario: příprava půdy 1. 2022, .</t>
  </si>
  <si>
    <t>CHALOUPSKÝ, R. – **KVAPIL, PH.D., I.Zemědělská technika – ohlédnutí: výsadba brambor 2/4 John Deere 7800: příprava půdy 2. 2022, .</t>
  </si>
  <si>
    <t>CHALOUPSKÝ, R. – **KVAPIL, PH.D., I.Zemědělská technika – ohlédnutí: výsadba brambor 3/4 John Deere 6630 + Grimme GL 34 T: výsadba hlíz brambor. 2022, .</t>
  </si>
  <si>
    <t>CHALOUPSKÝ, R. – **KVAPIL, PH.D., I.Zemědělská technika – ohlédnutí: výsadba brambor 4/4  FORTSCHRITT T174-2: plnění zásobníku sázeče brambor. 2022, .</t>
  </si>
  <si>
    <t>CHALOUPSKÝ, R. – **KVAPIL, PH.D., I.Zemědělská technika – ohlédnutí: Zetor 12145 + Annaburger HTS 14.79 x UNK 320 - 1/3. 2022, .</t>
  </si>
  <si>
    <t>DRIFT FOOD</t>
  </si>
  <si>
    <r>
      <t xml:space="preserve">**RANASINGHE, M. – MANIKAS, I. – **MAQSOOD, S. – STATHOPOULOS, C. ‘Date components as promising plant based materials to be incorporated into baked goods – a review’ . </t>
    </r>
    <r>
      <rPr>
        <i/>
        <sz val="11"/>
        <rFont val="Calibri"/>
        <family val="2"/>
        <charset val="238"/>
      </rPr>
      <t xml:space="preserve">Sustainability, </t>
    </r>
    <r>
      <rPr>
        <sz val="11"/>
        <rFont val="Calibri"/>
        <family val="2"/>
        <charset val="238"/>
      </rPr>
      <t>2022, roč. 14, č. 2, s. 0-0. ISSN: 2071-1050.</t>
    </r>
  </si>
  <si>
    <r>
      <t xml:space="preserve">**NAJJAR, Z. – **KIZHAKKAYIL, J. – **SHAKOOR, H. – **PLATAT, C. – STATHOPOULOS, C. – **RANASINGHE, M. Antioxidant Potential of Cookies Formulated with Date Seed Powder. </t>
    </r>
    <r>
      <rPr>
        <i/>
        <sz val="11"/>
        <rFont val="Calibri"/>
        <family val="2"/>
        <charset val="238"/>
      </rPr>
      <t xml:space="preserve">Foods, </t>
    </r>
    <r>
      <rPr>
        <sz val="11"/>
        <rFont val="Calibri"/>
        <family val="2"/>
        <charset val="238"/>
      </rPr>
      <t>2022, roč. 11, č. 3, s. 0-0. ISSN: 2304-8158.</t>
    </r>
  </si>
  <si>
    <r>
      <t xml:space="preserve">CHOCKCHAISAWASDEE, S. – STATHOPOULOS, C. Functional oligosaccharides   derived from fruit-and-vegetables by-products and wastes. </t>
    </r>
    <r>
      <rPr>
        <i/>
        <sz val="11"/>
        <rFont val="Calibri"/>
        <family val="2"/>
        <charset val="238"/>
      </rPr>
      <t xml:space="preserve">HORTICULTURAE, </t>
    </r>
    <r>
      <rPr>
        <sz val="11"/>
        <rFont val="Calibri"/>
        <family val="2"/>
        <charset val="238"/>
      </rPr>
      <t>2022, roč. 8, č. 10, s. 0-0. ISSN: 2311-7524.</t>
    </r>
  </si>
  <si>
    <r>
      <t xml:space="preserve">**NAJJAR, Z. – **ALKAABI, M. – **ALKETBI, K. – **RANASINGHE, M. – STATHOPOULOS, C. Physical Chemical and Textural Characteristics and Sensory Evaluation of Cookies Formulated with Date Seed Powder. </t>
    </r>
    <r>
      <rPr>
        <i/>
        <sz val="11"/>
        <rFont val="Calibri"/>
        <family val="2"/>
        <charset val="238"/>
      </rPr>
      <t xml:space="preserve">Foods, </t>
    </r>
    <r>
      <rPr>
        <sz val="11"/>
        <rFont val="Calibri"/>
        <family val="2"/>
        <charset val="238"/>
      </rPr>
      <t>2022, roč. 11, č. 3, s. 0-0. ISSN: 2304-8158.</t>
    </r>
  </si>
  <si>
    <r>
      <t xml:space="preserve">KLOJDOVÁ, I. – STATHOPOULOS, C. The Potential Application of Pickering Multiple Emulsions in Food. </t>
    </r>
    <r>
      <rPr>
        <i/>
        <sz val="11"/>
        <rFont val="Calibri"/>
        <family val="2"/>
        <charset val="238"/>
      </rPr>
      <t xml:space="preserve">Foods, </t>
    </r>
    <r>
      <rPr>
        <sz val="11"/>
        <rFont val="Calibri"/>
        <family val="2"/>
        <charset val="238"/>
      </rPr>
      <t>2022, roč. 11, č. 11, s. 0-0. ISSN: 2304-8158.</t>
    </r>
  </si>
  <si>
    <r>
      <t xml:space="preserve">KLOJDOVÁ, I. – STATHOPOULOS, C. W/o/w multiple emulsions: A novel trend in functional ice cream preparations?. </t>
    </r>
    <r>
      <rPr>
        <i/>
        <sz val="11"/>
        <rFont val="Calibri"/>
        <family val="2"/>
        <charset val="238"/>
      </rPr>
      <t xml:space="preserve">Food Chemistry-X, </t>
    </r>
    <r>
      <rPr>
        <sz val="11"/>
        <rFont val="Calibri"/>
        <family val="2"/>
        <charset val="238"/>
      </rPr>
      <t>2022, roč. 16, č. 30, s. 0-0. ISSN: 2590-1575.</t>
    </r>
  </si>
  <si>
    <r>
      <t xml:space="preserve">MALÍK, M. – VELECHOVSKÝ, J. – PRAUS, L. – JANATOVÁ, A. – KAHÁNKOVÁ, Z. – KLOUČEK, P. – TLUSTOŠ, P. Amino acid supplementation as a biostimulant in medical cannabis (Cannabis sativa L.) plant nutrition. </t>
    </r>
    <r>
      <rPr>
        <i/>
        <sz val="11"/>
        <rFont val="Calibri"/>
        <family val="2"/>
        <charset val="238"/>
      </rPr>
      <t xml:space="preserve">Frontiers in Plant Science, </t>
    </r>
    <r>
      <rPr>
        <sz val="11"/>
        <rFont val="Calibri"/>
        <family val="2"/>
        <charset val="238"/>
      </rPr>
      <t>2022, roč. 13, č. 868350, s. 1-16. ISSN: 1664-462X.</t>
    </r>
  </si>
  <si>
    <r>
      <t xml:space="preserve">ASARE, M. Anthropogenic dark earth: Evolution, distribution, physical, and chemical properties. </t>
    </r>
    <r>
      <rPr>
        <i/>
        <sz val="11"/>
        <rFont val="Calibri"/>
        <family val="2"/>
        <charset val="238"/>
      </rPr>
      <t xml:space="preserve">European Journal of Soil Science, </t>
    </r>
    <r>
      <rPr>
        <sz val="11"/>
        <rFont val="Calibri"/>
        <family val="2"/>
        <charset val="238"/>
      </rPr>
      <t>2022, roč. 73, č. e13308, s. 1-19. ISSN: 1351-0754.</t>
    </r>
  </si>
  <si>
    <r>
      <t xml:space="preserve">**SILES, J. – **GARCÍA-ROMERA, I. – **CAJTHAML, T. – **BELLOC, J. – **SILVA-CASTRO, G. – SZÁKOVÁ, J. – TLUSTOŠ, P. – **GARCÍA-SÁNCHEZ, M. Application of dry olive residue-based biochar in combination with arbuscular mycorrhizal fungi enhances the microbial status of metal contaminated soils. </t>
    </r>
    <r>
      <rPr>
        <i/>
        <sz val="11"/>
        <rFont val="Calibri"/>
        <family val="2"/>
        <charset val="238"/>
      </rPr>
      <t xml:space="preserve">Scientific Reports, </t>
    </r>
    <r>
      <rPr>
        <sz val="11"/>
        <rFont val="Calibri"/>
        <family val="2"/>
        <charset val="238"/>
      </rPr>
      <t>2022, roč. 12, č. 12690, s. 1-14. ISSN: 2045-2322.</t>
    </r>
  </si>
  <si>
    <r>
      <t xml:space="preserve">ZEMANOVÁ, V. – PAVLÍKOVÁ, D. – NOVÁK, M. – **DOBREV, P. – **MATOUŠEK, T. – **MOTYKA, V. – PAVLÍK, M. Arsenic-induced response in roots of arsenic-hyperaccumulator fern and soil enzymatic activity changes. </t>
    </r>
    <r>
      <rPr>
        <i/>
        <sz val="11"/>
        <rFont val="Calibri"/>
        <family val="2"/>
        <charset val="238"/>
      </rPr>
      <t xml:space="preserve">Plant, Soil and Environment, </t>
    </r>
    <r>
      <rPr>
        <sz val="11"/>
        <rFont val="Calibri"/>
        <family val="2"/>
        <charset val="238"/>
      </rPr>
      <t>2022, roč. 68, č. 5, s. 213-222. ISSN: 1214-1178.</t>
    </r>
  </si>
  <si>
    <r>
      <t xml:space="preserve">VEJVODOVÁ, K. – ASH, C. – DAJČL, J. – TEJNECKÝ, V. – JOHANIS, H. – SPASIC, M. – POLÁK, F. – PRAUS, L. – BORŮVKA, L. – DRÁBEK, O. Assessment of potential exposure to As, Cd, Pb and Zn in vegetable garden soils and vegetables in a mining region. </t>
    </r>
    <r>
      <rPr>
        <i/>
        <sz val="11"/>
        <rFont val="Calibri"/>
        <family val="2"/>
        <charset val="238"/>
      </rPr>
      <t xml:space="preserve">Scientific Reports, </t>
    </r>
    <r>
      <rPr>
        <sz val="11"/>
        <rFont val="Calibri"/>
        <family val="2"/>
        <charset val="238"/>
      </rPr>
      <t>2022, roč. 12, č. 1, s. 1-9. ISSN: 2045-2322.</t>
    </r>
  </si>
  <si>
    <r>
      <t xml:space="preserve">LEBRUN, M. – BOUČEK, J. – BERCHOVÁ, K. – KRAUS, K. – **HAISEL, D. – KULHÁNEK, M. – OMARA-OJUNGU, C. – SEYEDSADR, S. – **BEESLEY, L. – **SOUDEK, P. – **PETROVÁ, Š. – **POHOŘELÝ, M. – TRAKAL, L. Biochar in manure can suppress water stress of sugar beet (Beta vulgaris) and increase sucrose content in tubers. </t>
    </r>
    <r>
      <rPr>
        <i/>
        <sz val="11"/>
        <rFont val="Calibri"/>
        <family val="2"/>
        <charset val="238"/>
      </rPr>
      <t xml:space="preserve">Science of the Total Environment, </t>
    </r>
    <r>
      <rPr>
        <sz val="11"/>
        <rFont val="Calibri"/>
        <family val="2"/>
        <charset val="238"/>
      </rPr>
      <t>2022, roč. 2022, č. 814, s. 1-10. ISSN: 0048-9697.</t>
    </r>
  </si>
  <si>
    <r>
      <t xml:space="preserve">**MBARKI, S. – **TALBI, O. – SKALICKÝ, M. – VACHOVÁ, P. – HEJNÁK, V. – HNILIČKA, F. – **AL-ASHKAR, I. – **ABDELLY, C. – **RAHMAN, M. – **SABAGH, A. – TLUSTOŠ, P. Comparison of grain sorghum and alfalfa for providing heavy metal remediation of sandy soil with different soil amendments and salt stress. </t>
    </r>
    <r>
      <rPr>
        <i/>
        <sz val="11"/>
        <rFont val="Calibri"/>
        <family val="2"/>
        <charset val="238"/>
      </rPr>
      <t xml:space="preserve">Frontiers in Environmental Sciences, </t>
    </r>
    <r>
      <rPr>
        <sz val="11"/>
        <rFont val="Calibri"/>
        <family val="2"/>
        <charset val="238"/>
      </rPr>
      <t>2022, roč. 10, č. Oct, s. 1-13. ISSN: 2296-665X.</t>
    </r>
  </si>
  <si>
    <r>
      <t xml:space="preserve">HANČ, A. – GARI, B. – HŘEBEČKOVÁ, T. Differences of enzymatic activity during composting and vermicomposting of sewage sludge mixed with straw pellets. </t>
    </r>
    <r>
      <rPr>
        <i/>
        <sz val="11"/>
        <rFont val="Calibri"/>
        <family val="2"/>
        <charset val="238"/>
      </rPr>
      <t xml:space="preserve">Frontiers in Microbiology, </t>
    </r>
    <r>
      <rPr>
        <sz val="11"/>
        <rFont val="Calibri"/>
        <family val="2"/>
        <charset val="238"/>
      </rPr>
      <t>2022, roč. 12, č. 801107, s. 1-15. ISSN: 1664-302X.</t>
    </r>
  </si>
  <si>
    <r>
      <t xml:space="preserve">JUNGOVÁ, M. – ASARE, M. – JURASOVÁ, V. – **HEJCMAN, M. Distribution of micro- (Fe, Zn, Cu, and Mn) and risk (Al, As, Cr, Ni, Pb, and Cd) elements in the organs of Rumex alpinus L. in the Alps and Krkonose Mountains. </t>
    </r>
    <r>
      <rPr>
        <i/>
        <sz val="11"/>
        <rFont val="Calibri"/>
        <family val="2"/>
        <charset val="238"/>
      </rPr>
      <t xml:space="preserve">Plant and Soil, </t>
    </r>
    <r>
      <rPr>
        <sz val="11"/>
        <rFont val="Calibri"/>
        <family val="2"/>
        <charset val="238"/>
      </rPr>
      <t>2022, roč. 477, č. 1-2, s. 553-575. ISSN: 0032-079X.</t>
    </r>
  </si>
  <si>
    <r>
      <t xml:space="preserve">ASARE, M. – **HEJCMAN, M. Effect of tree species on the elemental composition of wood ashes and their fertilizer values on agricultural soils. </t>
    </r>
    <r>
      <rPr>
        <i/>
        <sz val="11"/>
        <rFont val="Calibri"/>
        <family val="2"/>
        <charset val="238"/>
      </rPr>
      <t xml:space="preserve">Global Change Biology Bioenergy, </t>
    </r>
    <r>
      <rPr>
        <sz val="11"/>
        <rFont val="Calibri"/>
        <family val="2"/>
        <charset val="238"/>
      </rPr>
      <t>2022, roč. 14, č. 12, s. 1321-1335. ISSN: 1757-1693.</t>
    </r>
  </si>
  <si>
    <r>
      <t xml:space="preserve">ASRADE, D. – KULHÁNEK, M. – ČERNÝ, J. – SEDLÁŘ, O. – BALÍK, J. Effects of long-term mineral fertilization on silage maize monoculture yield, phosphorus uptake and its dynamic in soil. </t>
    </r>
    <r>
      <rPr>
        <i/>
        <sz val="11"/>
        <rFont val="Calibri"/>
        <family val="2"/>
        <charset val="238"/>
      </rPr>
      <t xml:space="preserve">Field Crops Research, </t>
    </r>
    <r>
      <rPr>
        <sz val="11"/>
        <rFont val="Calibri"/>
        <family val="2"/>
        <charset val="238"/>
      </rPr>
      <t>2022, roč. 280, č. 108476, s. 1-11. ISSN: 0378-4290.</t>
    </r>
  </si>
  <si>
    <r>
      <t xml:space="preserve">MRŠTINA, T. – PRAUS, L. – KAPLAN, L. – SZÁKOVÁ, J. – TLUSTOŠ, P. Efficiency of selenium biofortification of spring wheat:the role of soil properties and organic matter amendment. </t>
    </r>
    <r>
      <rPr>
        <i/>
        <sz val="11"/>
        <rFont val="Calibri"/>
        <family val="2"/>
        <charset val="238"/>
      </rPr>
      <t xml:space="preserve">Plant, Soil and Environment, </t>
    </r>
    <r>
      <rPr>
        <sz val="11"/>
        <rFont val="Calibri"/>
        <family val="2"/>
        <charset val="238"/>
      </rPr>
      <t>2022, roč. 68, č. 12, s. 572-579. ISSN: 1214-1178.</t>
    </r>
  </si>
  <si>
    <t>KAVR, KVD</t>
  </si>
  <si>
    <r>
      <t xml:space="preserve">**SEDLÁČKOVÁ , K. – SZÁKOVÁ, J. – NAČERADSKÁ, M. – PRAUS, L. – TLUSTOŠ, P. Essential microelement (copper, selenium, zinc) status according to age and sex in healthy cats. </t>
    </r>
    <r>
      <rPr>
        <i/>
        <sz val="11"/>
        <rFont val="Calibri"/>
        <family val="2"/>
        <charset val="238"/>
      </rPr>
      <t xml:space="preserve">Acta Veterinaria Hung., </t>
    </r>
    <r>
      <rPr>
        <sz val="11"/>
        <rFont val="Calibri"/>
        <family val="2"/>
        <charset val="238"/>
      </rPr>
      <t>2022, roč. 70, č. 4, s. 296-304. ISSN: 0236-6290.</t>
    </r>
  </si>
  <si>
    <r>
      <t xml:space="preserve">**NEUGSCHWANDTNER, R. – SZÁKOVÁ, J. – **PACHTROG, V. – TLUSTOŠ, P. – KULHÁNEK, M. – ČERNÝ, J. – **KAUL, H. – **WAGENTRISTL, H. – **MOITZI, G. – **EUTENEUER, P. Exchangeable and plant-available macronutrients in a long-term tillage and crop rotation experiment after 15 years. </t>
    </r>
    <r>
      <rPr>
        <i/>
        <sz val="11"/>
        <rFont val="Calibri"/>
        <family val="2"/>
        <charset val="238"/>
      </rPr>
      <t xml:space="preserve">Plants-BASEL, </t>
    </r>
    <r>
      <rPr>
        <sz val="11"/>
        <rFont val="Calibri"/>
        <family val="2"/>
        <charset val="238"/>
      </rPr>
      <t>2022, roč. 11, č. 565, s. 1-11. ISSN: 2223-7747.</t>
    </r>
  </si>
  <si>
    <r>
      <t xml:space="preserve">KAVR, </t>
    </r>
    <r>
      <rPr>
        <i/>
        <sz val="11"/>
        <color rgb="FF808080"/>
        <rFont val="Calibri"/>
        <family val="2"/>
        <charset val="238"/>
      </rPr>
      <t>KCHHZ</t>
    </r>
  </si>
  <si>
    <r>
      <t xml:space="preserve">POKORNÁ, K. – ČÍTEK, J. – DOLEŽAL, P. – **MAŁOPOLSKA, M. – **TYRA, M. – OKROUHLÁ, M. – ZADINOVÁ, K. – ŠPRYSL, M. – LEBEDOVÁ, N. – STUPKA, R. Changes of androstenone concentrations in saliva of boars with age . </t>
    </r>
    <r>
      <rPr>
        <i/>
        <sz val="11"/>
        <rFont val="Calibri"/>
        <family val="2"/>
        <charset val="238"/>
      </rPr>
      <t xml:space="preserve">Animals, </t>
    </r>
    <r>
      <rPr>
        <sz val="11"/>
        <rFont val="Calibri"/>
        <family val="2"/>
        <charset val="238"/>
      </rPr>
      <t>2022, roč. 12, č. 2, s. 1-7. ISSN: 2076-2615.</t>
    </r>
  </si>
  <si>
    <t>Kompletně špatně afiliace. Až na Polsko jsou všichni napsaní na KAVR (i z jiných kateder).</t>
  </si>
  <si>
    <r>
      <t xml:space="preserve">KUBÁTOVÁ, P. – ŽILINČÍKOVÁ, N. – SZÁKOVÁ, J. – ZEMANOVÁ, V. – TLUSTOŠ, P. Is the harvest of Salix and Populus clones in the growing season truly advantageous for the phytoextraction of metals from a long-term perspective?. </t>
    </r>
    <r>
      <rPr>
        <i/>
        <sz val="11"/>
        <rFont val="Calibri"/>
        <family val="2"/>
        <charset val="238"/>
      </rPr>
      <t xml:space="preserve">Science of the Total Environment, </t>
    </r>
    <r>
      <rPr>
        <sz val="11"/>
        <rFont val="Calibri"/>
        <family val="2"/>
        <charset val="238"/>
      </rPr>
      <t>2022, roč. 838, č. 156630, s. 1-9. ISSN: 0048-9697.</t>
    </r>
  </si>
  <si>
    <r>
      <t xml:space="preserve">OWUSU AFRIYIE, J. – ASARE, M. – HEJCMANOVÁ, P. Knowledge and perceptions of rural and urban communities towards small protected areas: Insights from Ghana. </t>
    </r>
    <r>
      <rPr>
        <i/>
        <sz val="11"/>
        <rFont val="Calibri"/>
        <family val="2"/>
        <charset val="238"/>
      </rPr>
      <t xml:space="preserve">Ecosphere, </t>
    </r>
    <r>
      <rPr>
        <sz val="11"/>
        <rFont val="Calibri"/>
        <family val="2"/>
        <charset val="238"/>
      </rPr>
      <t>2022, roč. 13, č. e4257, s. 1-19. ISSN: 2150-8925.</t>
    </r>
  </si>
  <si>
    <r>
      <t xml:space="preserve">LHOTSKÁ, M. – ZEMANOVÁ, V. – PAVLÍK, M. – PAVLÍKOVÁ, D. – HNILIČKA, F. – POPOV, M. Leaf fitness and stress response after the application of contaminated soil dust particulate matter. </t>
    </r>
    <r>
      <rPr>
        <i/>
        <sz val="11"/>
        <rFont val="Calibri"/>
        <family val="2"/>
        <charset val="238"/>
      </rPr>
      <t xml:space="preserve">Scientific Reports, </t>
    </r>
    <r>
      <rPr>
        <sz val="11"/>
        <rFont val="Calibri"/>
        <family val="2"/>
        <charset val="238"/>
      </rPr>
      <t>2022, roč. 12, č. Jun, s. 1-11. ISSN: 2045-2322.</t>
    </r>
  </si>
  <si>
    <r>
      <t xml:space="preserve">ULLOA MURILLO, L. – **VILLEGAS, L. – **RODRÍGUEZ-ORTIZ, A. – **DUQUE-ACEVEDO, M. – **CORTÉS-GARCÍA, F. Management of the organic fraction of municipal solid waste in the context of a sustainable and circular model: Analysis of trends in Latin America and the Caribbean. </t>
    </r>
    <r>
      <rPr>
        <i/>
        <sz val="11"/>
        <rFont val="Calibri"/>
        <family val="2"/>
        <charset val="238"/>
      </rPr>
      <t xml:space="preserve">International Journal of Environmental Research and Public Health, </t>
    </r>
    <r>
      <rPr>
        <sz val="11"/>
        <rFont val="Calibri"/>
        <family val="2"/>
        <charset val="238"/>
      </rPr>
      <t>2022, roč. 19, č. 6041, s. 1-25. ISSN: 1660-4601.</t>
    </r>
  </si>
  <si>
    <r>
      <t xml:space="preserve">MALÍK, M. – TLUSTOŠ, P. Nootropics as cognitive enhancers: Types, dosage and side effects of smart drugs. </t>
    </r>
    <r>
      <rPr>
        <i/>
        <sz val="11"/>
        <rFont val="Calibri"/>
        <family val="2"/>
        <charset val="238"/>
      </rPr>
      <t xml:space="preserve">Nutrients, </t>
    </r>
    <r>
      <rPr>
        <sz val="11"/>
        <rFont val="Calibri"/>
        <family val="2"/>
        <charset val="238"/>
      </rPr>
      <t>2022, roč. 14, č. 3367, s. 1-28. ISSN: 2072-6643.</t>
    </r>
  </si>
  <si>
    <r>
      <t xml:space="preserve">**KRAČMAROVÁ, M. – **UHLÍK, O. – **STREJČEK, M. – SZÁKOVÁ, J. – ČERNÝ, J. – BALÍK, J. – TLUSTOŠ, P. – **KOHOUT, P. – **DEMNEROVÁ, K. – **STIBOROVÁ, H. Soil microbial communities following 20 years of fertilization and crop rotation practices in the Czech Republic. </t>
    </r>
    <r>
      <rPr>
        <i/>
        <sz val="11"/>
        <rFont val="Calibri"/>
        <family val="2"/>
        <charset val="238"/>
      </rPr>
      <t xml:space="preserve">Environmental Microbiome, </t>
    </r>
    <r>
      <rPr>
        <sz val="11"/>
        <rFont val="Calibri"/>
        <family val="2"/>
        <charset val="238"/>
      </rPr>
      <t>2022, roč. 17, č. 13, s. 1-18.</t>
    </r>
  </si>
  <si>
    <r>
      <t xml:space="preserve">**VINŠOVÁ, P. – **KOHLER, T. – **SIMPSON, M. – **HAJDAS, I. – **YDE, J. – **FALTEISEK, L. – **ŽÁRSKÝ, J. – **YUAN, T. – TEJNECKÝ, V. – MERCL, F. – **HOOD, E. – **STIBAL, M. The biogeochemical legacy of arctic subglacial sediments exposed by glacier retreat. </t>
    </r>
    <r>
      <rPr>
        <i/>
        <sz val="11"/>
        <rFont val="Calibri"/>
        <family val="2"/>
        <charset val="238"/>
      </rPr>
      <t xml:space="preserve">GLOBAL BIOGEOCHEMICAL CYCLES, </t>
    </r>
    <r>
      <rPr>
        <sz val="11"/>
        <rFont val="Calibri"/>
        <family val="2"/>
        <charset val="238"/>
      </rPr>
      <t>2022, roč. 36, č. 3, s. 1-24. ISSN: 0886-6236.</t>
    </r>
  </si>
  <si>
    <t>KAVR, KKBP, KMVD</t>
  </si>
  <si>
    <r>
      <t xml:space="preserve">JANATOVÁ, A. – DOSKOČIL, I. – BOŽIK, M. – FRAŇKOVÁ, A. – TLUSTOŠ, P. – KLOUČEK, P. The chemical composition of ethanolic extracts from six genotypes of medical cannabis (Cannabis sativa L.) and their selective cytotoxic activity. </t>
    </r>
    <r>
      <rPr>
        <i/>
        <sz val="11"/>
        <rFont val="Calibri"/>
        <family val="2"/>
        <charset val="238"/>
      </rPr>
      <t xml:space="preserve">Chemico-Biological Interactions, </t>
    </r>
    <r>
      <rPr>
        <sz val="11"/>
        <rFont val="Calibri"/>
        <family val="2"/>
        <charset val="238"/>
      </rPr>
      <t>2022, roč. 353, č. Feb, s. 1-6. ISSN: 0009-2797.</t>
    </r>
  </si>
  <si>
    <r>
      <t xml:space="preserve">BALÍK, J. – KULHÁNEK, M. – ČERNÝ, J. – SEDLÁŘ, O. – SURAN, P. – PROCHÁZKOVÁ, S. – ASRADE, D. The impact of the long-term application of mineral nitrogen and sewage sludge fertilizers on the quality of soil organic matter. </t>
    </r>
    <r>
      <rPr>
        <i/>
        <sz val="11"/>
        <rFont val="Calibri"/>
        <family val="2"/>
        <charset val="238"/>
      </rPr>
      <t xml:space="preserve">Chemical and Biological Technologies in Agriculture, </t>
    </r>
    <r>
      <rPr>
        <sz val="11"/>
        <rFont val="Calibri"/>
        <family val="2"/>
        <charset val="238"/>
      </rPr>
      <t>2022, roč. 9, č. 86, s. 1-11. ISSN: 2196-5641.</t>
    </r>
  </si>
  <si>
    <r>
      <t xml:space="preserve">BALÍK, J. – KULHÁNEK, M. – ČERNÝ, J. – SEDLÁŘ, O. – SURAN, P. – ASRADE, D. The influence of organic and mineral fertilizers on the quality of soil organic matter and glomalin content. </t>
    </r>
    <r>
      <rPr>
        <i/>
        <sz val="11"/>
        <rFont val="Calibri"/>
        <family val="2"/>
        <charset val="238"/>
      </rPr>
      <t xml:space="preserve">Agronomy, </t>
    </r>
    <r>
      <rPr>
        <sz val="11"/>
        <rFont val="Calibri"/>
        <family val="2"/>
        <charset val="238"/>
      </rPr>
      <t>2022, roč. 12, č. 1375, s. 1-15. ISSN: 2073-4395.</t>
    </r>
  </si>
  <si>
    <r>
      <t xml:space="preserve">GARI, B. – HANČ, A. – ŠVEHLA, P. – MÍCHAL, P. – CHANE, A. – **NIGUSSIE, A. Vermicomposting technology as a process able to reduce the content of potentially toxic elements in sewage sludge. </t>
    </r>
    <r>
      <rPr>
        <i/>
        <sz val="11"/>
        <rFont val="Calibri"/>
        <family val="2"/>
        <charset val="238"/>
      </rPr>
      <t xml:space="preserve">Agronomy, </t>
    </r>
    <r>
      <rPr>
        <sz val="11"/>
        <rFont val="Calibri"/>
        <family val="2"/>
        <charset val="238"/>
      </rPr>
      <t>2022, roč. 12, č. 9, s. 1-15. ISSN: 2073-4395.</t>
    </r>
  </si>
  <si>
    <r>
      <t xml:space="preserve">MERCL, F. – KOŠNÁŘ, Z. – TLUSTOŠ, P. Potenciál pyrolýzy ke zpracování čistírenských kalů z hlediska obsahu rizikových prvků a odstranění reziduí léčiv. </t>
    </r>
    <r>
      <rPr>
        <i/>
        <sz val="11"/>
        <rFont val="Calibri"/>
        <family val="2"/>
        <charset val="238"/>
      </rPr>
      <t xml:space="preserve">SOVAK (časopis oboru vodovodů a kanalizací), </t>
    </r>
    <r>
      <rPr>
        <sz val="11"/>
        <rFont val="Calibri"/>
        <family val="2"/>
        <charset val="238"/>
      </rPr>
      <t>2022, roč. 31, č. 3, s. 16-18. ISSN: 1210-3039.</t>
    </r>
  </si>
  <si>
    <r>
      <t xml:space="preserve">DYTRTOVÁ, R. – **JAKLOVÁ DYTRTOVÁ DOC. RNDR. PHDR. ING.,PH.D., J. – **ŠTEFFL, M. – JAKL, M. </t>
    </r>
    <r>
      <rPr>
        <i/>
        <sz val="11"/>
        <rFont val="Calibri"/>
        <family val="2"/>
        <charset val="238"/>
      </rPr>
      <t xml:space="preserve">PEDAGOGICA ACTUALIS XIII. Vybrané aspekty vzdelávania v kontexte otvorenej vedy. </t>
    </r>
    <r>
      <rPr>
        <sz val="11"/>
        <rFont val="Calibri"/>
        <family val="2"/>
        <charset val="238"/>
      </rPr>
      <t>Trnava: Univerzita sv. Cyrila a Metoda v Trnave, 2022, 403s. ISBN 978-80-572-0243-1. Efektivita, motivace a výsledky studia na vysoké škole, s. 111-120.</t>
    </r>
  </si>
  <si>
    <t>ŠVEHLA, P. – MÍCHAL, P. – TLUSTOŠ, P. &lt;i&gt;Zařízení pro kultivaci nitrifikační biomasy, způsob kultivace nitrifikační biomasy a použití tohoto zařízení. -- Neuvedený název vydavatele --. 309 299. 29.06.2022.</t>
  </si>
  <si>
    <t>MERCL, F. – TLUSTOŠ, P. &lt;i&gt;Extrakční roztok pro odstranění těžkých kovů a polokovů z energosádrovce. -- Neuvedený název vydavatele --. 36386. 04.10.2022.</t>
  </si>
  <si>
    <t>MERCL, F. – TLUSTOŠ, P. &lt;i&gt;Hnojivo s obsahem energosádrovce. -- Neuvedený název vydavatele --. 36614. 29.11.2022.</t>
  </si>
  <si>
    <t>MERCL, F. – TLUSTOŠ, P. &lt;i&gt;Směs pro výrobu hnojiva z energosádrovce. -- Neuvedený název vydavatele --. 36507. 01.11.2022.</t>
  </si>
  <si>
    <t>KAVR, KKBP, KPOP, KZ</t>
  </si>
  <si>
    <t xml:space="preserve">JABLONSKÝ, I. – KLOUČEK, P. – PRAUS, L. – KOUDELA, M. – **SVÁTA, ING., Z. Fortifikace substrátů vybraných léčivých druhů hub selenem a zinkem, Fortification of substrates of selected medicinal mushrooms with selenium and zinc, mushroom; fortification; selenium; zinc, 2022, XX - Nepřiřazeno, A - Certifikovaná metodika (NmetC), CERTIFIKOVANÁ METODIKA, THERESIA COMPANY s.r.o. IČO27251659, 14.11.2022, Ing. Zdeněk Sváta, Na návrší 997/14, Praha 4, tel. 261221277, Při přípravě substrátu hlívy obohacené selenem se předpokládá jeho obohacení seleničitanem sodným. To předpokládá navýšení nákladů při přípravě substrátu o cenu seleničitanu sodného. Jeho cena činí 2 000 Kč za 100 g. Aby se obohacení substrátu seleničitanem účinně projevilo zvýšením denní dávky selenu je třeba obohatit 5 t substrátu 60 g seleničitanu sodného v hodnotě 1 200 Kč. Vynaložení dalších nákladů není potřeba., C - Výsledek je využíván bez omezení okruhu uživatelů, odbor rostlinných komodit, misterstvo zemědělství, Těšnov 65, 110 00 Praha 1, 30.11.2022, </t>
  </si>
  <si>
    <t>KAVR, KOR</t>
  </si>
  <si>
    <t xml:space="preserve">BARTOŠKA, J. – BOKŠOVÁ, A. – KAZDA, J. – PROCHÁZKOVÁ, S. – **PROVAZNÍK, B. – ŠIMŮNEK, J. – ŠUBRT, T. – **VAVŘINOVÁ, H. Metodika instalace a užívání úlových vah s čidly pro sledování trofické aktivity včel, Methodology for the installation and use of beehive scales with sensors for monitoring trophic activity of bees, bees; beehive scales; sensors; online data; bee activity, 2022, XX - Nepřiřazeno, A - Certifikovaná metodika (NmetC), Metodika_Včely_Úlové váhy, čidla, Smlouva o licenčním či jiném využití výsledku s konkrétním subjektem nebyla uzavřena., Ekonomické parametry nebyly specifikovány., C - Výsledek je využíván bez omezení okruhu uživatelů, Česká společnost pro jakost, z.s., 10.08.2022, </t>
  </si>
  <si>
    <t xml:space="preserve">HANČ, A. – ŠVEHLA, P. – MÍCHAL, P. – **INNEMANOVÁ, P. – HRČKA, M. Optimální přístupy k vermikompostování čistírenského kalu, Optimal approaches to vermicomposting sewage sludge, sewage sludge; vermicomposting; approaches; micropollutants, 2022, XX - Nepřiřazeno, A - Certifikovaná metodika (NmetC), KAVR ČZU v Praze, Osvědčení č. j. MZE-61482/2022-13123, Náklady na zpracování čistírenského kalu jsou poměrně vysoké. Předpokládáme-li, že provozovatel ČOV využívá za účelem nakládání s čistírenským kalem služby společnosti zaměřené na nakládání s odpady, činí náklady na odvoz a odstranění kalu z objektu ČOV zpravidla 500 - 800 Kč za tunu kalu. Doprava závisí na nosnosti automobilu, lépe řečeno velikosti kontejneru. Doprava malým kontejnerem s kapacitou cca 5 tun vychází na cca 25 Kč/km, doprava kontejnerem s kapacitou 10 – 20 tun (a více) vychází na cca 40 až 50 Kč/km. Následné zpracování kalů v odpovídajících zařízeních pak znamená další náklady v rozmezí 300 až 500 Kč/t., C - Výsledek je využíván bez omezení okruhu uživatelů, Odbor rostlinných komodit MZe ČR, Praha, 03.11.2022, </t>
  </si>
  <si>
    <t>DOLEŽAL, P. – KOŠNÁŘ, Z. – MERCL, F. – TLUSTOŠ, P.Analýza kontaminace nitrilových rukavic n-alkany. 2022, Racionální použití hnojiv 1.12.2022, Praha. ČZU v Praze. s. 115-118. ISBN: 978-80-213-3226-3.</t>
  </si>
  <si>
    <t>SKŘIVANOVÁ, E. – MALÁ, L. – MALÍK, M.Antibakteriální aktivita konopného semínka vůči bakterii Salmonella enteritica subsp. enterica. 2022, Aktuální poznatky ve výživě a zdraví zvířat a bezpečnosti produktů 2022, Praha-Uhříněves, 22.11.2023, s. 9-13, ISBN 978-80-7403-281-3..</t>
  </si>
  <si>
    <t>LHOTSKÁ, M. – ZEMANOVÁ, V. – HNILIČKA, F. – PAVLÍKOVÁ, D.Antropogenní kontaminace rizikovými prvky a její vliv na fyziologii listu kapradin Pteris cretica. 2022, Vliv abiotických a biotických stresorů na vlastnosti rostlin 2022, 7.9.2022, Zvolen. ČZU v Praze, SAV, Praha. s. 118-121. ISBN: 978-80-89408-36-8.</t>
  </si>
  <si>
    <t>MÍCHAL, P. – **GRAMBLIČKOVÁ, K. – **GRASSEROVÁ, A. – ŠVEHLA, P. – HANČ, A. – **INNEMANOVÁ, P. – **CAJTHAML, T.Aplikace vermikompostu z čIstírenského kalu za účelem odstranění vybraných mikropolutantů z odpadních vod. 2022, Odpadové vody 2022, 19.10.2022, Štrbské Pleso. AČE SR, CzWA. s. 386-389. ISBN: 978-80-973196-3.</t>
  </si>
  <si>
    <t>HANČ, A. – HŘEBEČKOVÁ, T.Compostability and vermicompostability of greaseproof wrapping paper. 2022, 9th International Conference on Sustainable Solid Waste Management 2022 15.6.2022, Corfu. s. 1-22.</t>
  </si>
  <si>
    <t>KULHÁNEK, M.Composts and the importance of soil organic matter for soil fertility. 2022, Banat Green Deal: GreenERDE – Agriculture in Responsibility for our Common World, 25.6.2021, Lörrach. s. 90-92. ISBN: 978-3-945046-25-8.</t>
  </si>
  <si>
    <t>ULLOA MURILLO, L. – MERCL, F. – ROUBÍK, H. – TLUSTOŠ, P.Content of elements in phosphogypsum and flue gas desulphurisation gypsum. 2022, Racionální použití hnojiv 1.12.2022, Praha. ČZU v Praze. s. 171-174. ISBN: 978-80-213-3226-3.</t>
  </si>
  <si>
    <t>**JAKLOVÁ DYTRTOVÁ DOC. RNDR. PHDR. ING.,PH.D., J. – JAKL, M.Curcumin oligomers and their stability in the gas phase investigated by electrospray ionization mass spectrometry. 2022, Advances in Chromatography and Electrophoresis &amp; Chiranal 2022 13.6.2022, Olomouc. Palacký University Olomouc. s. 118-119.</t>
  </si>
  <si>
    <t>ČERNÝ, J. – BALÍK, J. – KULHÁNEK, M. – SEDLÁŘ, O. – PROCHÁZKOVÁ, S.Čím přihnojit ozimou řepku na podzim?. 2022, Květy olejnin, roč. 27, č. 9, s. 4-6. ISSN: 1213-1989.</t>
  </si>
  <si>
    <t>SEDLÁŘ, O. – ČERNÝ, J. – KULHÁNEK, M. – SURAN, P. – BALÍK, J.Čistírenské kaly – zdroj organických látek a využití živin rostlinami. 2022, Racionální použití hnojiv 1.12.2022, Praha. ČZU v Praze. s. 67-73. ISBN: 978-80-213-3226-3.</t>
  </si>
  <si>
    <t>KULHÁNEK, M. – **SIMON, B. – **SEREMESIC, S. – **DEKEMATI, I. – **EUTENEUER, P.Does earthworm enhancement lead to changes in glomalin content in soil?. 2022, 12th International Symposium on Earthworm Ecology, 10.7.2022, Rennes. s. 1-1.</t>
  </si>
  <si>
    <t>**ŠEREMEŠIĆ, S. – **EUTENEUER, P. – KULHÁNEK, M. – **SIMON, B. – **MANOJLOVIĆ, M. – **VOJNOV, B. – **RAJKOVIĆ, M.Earthworm enhancement effect on soil structure and aggregate stability in maize cropping. 2022, SoilAgroIT 2022, 16.6.2022, Novi Sad. s. 83-83. ISBN: 978-86-7520-556-2.</t>
  </si>
  <si>
    <t>ČERNÝ, J. – PROCHÁZKOVÁ, S. – KULHÁNEK, M. – SEDLÁŘ, O. – BALÍK, J.Efektivita využití živin ozimou řepkou při nižších dávkách hnojiv. 2022, 39. vyhodnocovací seminář Systém výroby řepky, systém výroby slunečnice, 23.11.2022, Hluk. SPZO Praha. s. 100-105. ISBN: 978-80-88410-14-0.</t>
  </si>
  <si>
    <t>ČERNÝ, J. – BALÍK, J. – KULHÁNEK, M. – SEDLÁŘ, O. – PROCHÁZKOVÁ, S.Efektivita využití živin u polních plodin. 2022, Racionální použití hnojiv 1.12.2022, Praha. ČZU v Praze. s. 27-34. ISBN: 978-80-213-3226-3.</t>
  </si>
  <si>
    <t>ZAHIB, Z. – **SHAHZAD, T. – SZÁKOVÁ, J.Effect of corn cob residues and its biochar on soil phosphorus cycle under varying moisture conditions. 2022, Racionální použití hnojiv 1.12.2022, Praha. ČZU v Praze. s. 175-178. ISBN: 978-80-213-3226-3.</t>
  </si>
  <si>
    <t>LHOTSKÁ, M. – ZEMANOVÁ, V. – HNILIČKA, F. – PAVLÍKOVÁ, D.Effect of multicontaminated soil on water relations of Pteris cretica. 2022, 8th European Bioremediation Conference, June 12-17 2022, Chania, Greece. s. 223-223. ISBN: 978-618-5558-01-7.</t>
  </si>
  <si>
    <t>TAISHEVA, A. – MERCL, F. – **SLOVÁKOVÁ, A. – TLUSTOŠ, P.Effects of chicken bone char amendments on barley growth. 2022, Racionální použití hnojiv 1.12.2022, Praha. ČZU v Praze. s. 167-170. ISBN: 978-80-213-3226-3.</t>
  </si>
  <si>
    <t>NOVÁK, M. – ZEMANOVÁ, V. – PAVLÍKOVÁ, D.Enzymatická aktivita arylsulfatázy v půdách kontaminovaných rizikovými prvky. 2022, Racionální použití hnojiv 1.12.2022, Praha. ČZU v Praze. s. 151-154. ISBN: 978-80-213-3226-3.</t>
  </si>
  <si>
    <t>OBENG, S. – KULHÁNEK, M. – BALÍK, J. – ČERNÝ, J. – SEDLÁŘ, O.Evaluation of fertilizing systems on transformation of bioavailable manganese in long-term field experiments. 2022, Racionální použití hnojiv 1.12.2022, Praha. ČZU v Praze. s. 155-158. ISBN: 978-80-213-3226-3.</t>
  </si>
  <si>
    <t>**GRAMBLIČKOVÁ, K. – ŠVEHLA, P. – MÍCHAL, P. – **GRASSEROVÁ, A. – HANČ, A. – **INNEMANOVÁ, P. – **CAJTHAML, T.Filtrace odpadní vody přes vrstvu vermikompostu za účelem odstranění vybraných mikropolutantů. 2022, 3. konference Mladá voda břehy mele, 6.9.2022, Brno. CzWA. s. 98-100. ISBN: 978-80-908629-2-0.</t>
  </si>
  <si>
    <t>KULHÁNEK, M. – BALÍK, J. – ASRADE, D. – ČERNÝ, J. – SEDLÁŘ, O.How does sewage sludge application influence the soil phosphorus properties. 2022, 54th Annual Conference of the German Society of Plant Nutrition, 4.10.2022, Raitenhaslach. s. 46-46..</t>
  </si>
  <si>
    <t>ZEMANOVÁ, V. – PAVLÍKOVÁ, D. – PAVLÍK, M.Change of soil enzyme activity in response to arsenic toxicity: hyperaccumulator vs. non-hyperaccumulator. 2022, 8th European Bioremediation Conference (EBC-VIII) 12.6.2022, Chania. s. 228-228.</t>
  </si>
  <si>
    <t>CHANE, A. – KOŠNÁŘ, Z. – TLUSTOŠ, P.Changes in bioavailable heavy metals during sewage sludge composting. 2022, Racionální použití hnojiv 1.12.2022, Praha. ČZU v Praze. s. 131-134. ISBN: 978-80-213-3226-3.</t>
  </si>
  <si>
    <t>GARI, B. – HANČ, A. – ŠVEHLA, P. – MÍCHAL, P.Changes in mineral nitrogen during vermicomposting of hydrolyzed chicken feather residues. 2022, Racionální použití hnojiv 1.12.2022, Praha. ČZU v Praze. s. 123-126. ISBN: 978-80-213-3226-3.</t>
  </si>
  <si>
    <t>NOVÁK, M. – ZEMANOVÁ, V. – ČESKÁ, J. – PAVLÍKOVÁ, D.Changes in the content of essential elements and morphology of the radish (Raphanus sativus L.) under arsenic stress. 2022, 8th International Symposium on Structure and Function of Roots 11.6.2022, Horný Smokovec. s. 52-52.</t>
  </si>
  <si>
    <t>KULHÁNEK, M. – BALÍK, J. – ČERNÝ, J. – SEDLÁŘ, O. – ASRADE, D.Changes of phosphorus forms in soil as a function of different fertilizing strategies. 2022, European Sustainable Phosphorus Conference 4, 20.6.2022, Vídeň. s. 29-29.</t>
  </si>
  <si>
    <t>ASARE, M. – SZÁKOVÁ, J.Characterizing the ashes of animal excrement – physical and chemical properties and their fertilizer values. 2022, Racionální použití hnojiv 1.12.2022, Praha. ČZU v Praze. s. 107-110. ISBN: 978-80-213-3226-3.</t>
  </si>
  <si>
    <t>**KOVAČ, I. – JAKL, M. – **ŠOLÍNOVÁ, V. – **KAŠIČKA, V. – **JAKLOVÁ DYTRTOVÁ DOC. RNDR. PHDR. ING.,PH.D., J.Interaction of triazole fungicides in agriculture. 2022, Advances in Chromatography and Electrophoresis &amp; Chiranal 2022 13.6.2022, Olomouc. Palacký University Olomouc. s. 126-127.</t>
  </si>
  <si>
    <t>HANČ, A. – HŘEBEČKOVÁ, T. – HRČKA, M. – **HUMPLÍK, M.Komposty – zdroj organických látek, živin a jejich využití rostlinami. 2022, Racionální použití hnojiv 1.12.2022, Praha. ČZU v Praze. s. 59-66. ISBN: 978-80-213-3226-3.</t>
  </si>
  <si>
    <t>SEDLÁŘ, O. – BALÍK, J. – ČERNÝ, J. – KULHÁNEK, M. – SURAN, P.Malá velká nanohnojiva. 2022, Agromanuál, roč. 17, č. 7, s. 80-81. ISSN: 1801-7673.</t>
  </si>
  <si>
    <t>PAUL, C. – MERCL, F. – **ROBLEDO-MAHÓN, T. – SZÁKOVÁ, J. – TLUSTOŠ, P.Methodological aspects of the biochar-microorganism relationships as related to micronutrients availability. 2022, Racionální použití hnojiv 1.12.2022, Praha. ČZU v Praze. s. 159-161. ISBN: 978-80-213-3226-3.</t>
  </si>
  <si>
    <t>KULHÁNEK, M. – MERCL, F. – ČERNÝ, J. – SEDLÁŘ, O. – BALÍK, J.Mikrobiální biostimulanty a výživa rostlin?. 2022, Agromanuál, roč. 17, č. 4, s. 118-121. ISSN: 1801-7673.</t>
  </si>
  <si>
    <t>TLUSTOŠ, P. – KOŠNÁŘ, Z. – MERCL, F. – TAISHEVA, A. – ULLOA MURILLO, L. – SZÁKOVÁ, J.Může biochar – biouhel nahradit organická hnojiva?. 2022, Racionální použití hnojiv 1.12.2022, Praha. ČZU v Praze. s. 83-90. ISBN: 978-80-213-3226-3.</t>
  </si>
  <si>
    <t>ZEMANOVÁ, V. – NOVÁK, M. – PAVLÍKOVÁ, D. – PAVLÍK, M. – ZÁMEČNÍKOVÁ, H.Obsah toxických prvků v kapradině Pteris cretica (L.) 'Albolineata'. 2022, Vliv abiotických a biotických stresorů na vlastnosti rostlin 2022, 7.9.2022, Zvolen. ČZU v Praze, SAV, Praha. s. 118-121. ISBN: 978-80-89408-36-8.</t>
  </si>
  <si>
    <t>MALÍK, M. – PRAUS, L. – TLUSTOŠ, P.Porovnání recirkulačního a průtokového nutričního hydroponického cyklu při pěstování léčivého konopí. 2022, Racionální použití hnojiv 1.12.2022, Praha. ČZU v Praze. s. 135-138. ISBN: 978-80-213-3226-3.</t>
  </si>
  <si>
    <t>ČERNÝ, J.Potřeba vápnění na zahrádce. 2022, Zahrádkář, roč. 54, č. 11, s. 36-38. ISSN: 0139-7761.</t>
  </si>
  <si>
    <t>BALÍK, J. – VANĚK, V. – PAVLÍKOVÁ, D. – TLUSTOŠ, P.Racionální použití hnojiv. 2022, Uspořádání akcí; Racionální použití hnojiv. 2022, Praha: ČZU v Praze, 1.12.2022, kolektiv autorů. ISBN: 978-80-213-3226-3.</t>
  </si>
  <si>
    <t>KULHÁNEK, M. – ČERNÝ, J. – SEDLÁŘ, O. – BALÍK, J.Společné pěstování plodin a meziplodin z hlediska výživy rostlin. 2022, Racionální použití hnojiv 1.12.2022, Praha. ČZU v Praze. s. 35-42. ISBN: 978-80-213-3226-3.</t>
  </si>
  <si>
    <t>ČERNÝ, J. – BALÍK, J. – KULHÁNEK, M. – SEDLÁŘ, O.Stanovení dávky dusíku s ohledem na výnos ozimé řepky a možnosti efektivního hnojení. 2022, Agromanuál, roč. 17, č. 2, s. 86-89. ISSN: 1801-7673.</t>
  </si>
  <si>
    <t>ČERNÝ, J. – BALÍK, J. – KULHÁNEK, M. – SEDLÁŘ, O.Stanovení dávky dusíku s ohledem na výnos ozimé řepky a možnosti efektivního hnojení. 2022, Jarní semináře pro pěstitele olejnin 2022, 15.2.2022, Kostelec nad Černými lesy. SPZO, Praha. s. 2-7. ISBN: 978-80-88410-07-2.</t>
  </si>
  <si>
    <t>PROCHÁZKOVÁ, S. – ČERNÝ, J. – BALÍK, J.Stanovení uhlíku extrahovatelného horkou vodou na rozdílných půdách zemědělského podniku. 2022, Racionální použití hnojiv 1.12.2022, Praha. ČZU v Praze. s. 163-166. ISBN: 978-80-213-3226-3.</t>
  </si>
  <si>
    <t>BOAHEN, F. – SZÁKOVÁ, J. – **SKÁLA, J. – **VÁCHA, R. – TLUSTOŠ, P.The bioaccessibility of beryllium in the brown coal-mining area. 2022, Racionální použití hnojiv 1.12.2022, Praha. ČZU v Praze. s. 111-114. ISBN: 978-80-213-3226-3.</t>
  </si>
  <si>
    <t>DULOVIC, M. – MERCL, F. – TLUSTOŠ, P.The effect of climbazole on the biomass yield of lettuce (Lactuca sativa L.). 2022, Racionální použití hnojiv 1.12.2022, Praha. ČZU v Praze. s. 119-122. ISBN: 978-80-213-3226-3.</t>
  </si>
  <si>
    <t>NANG, S. – MERCL, F. – KOŠNÁŘ, Z. – TLUSTOŠ, P.The effect of sewage sludge on the yield of maize in the field experiment. 2022, Racionální použití hnojiv 1.12.2022, Praha. ČZU v Praze. s. 147-150. ISBN: 978-80-213-3226-3.</t>
  </si>
  <si>
    <t>MRŠTINA, T. – PRAUS, L. – KAPLAN, L. – SZÁKOVÁ, J. – TLUSTOŠ, P.Vliv aplikace nanoselenu na výnos a obsah celkového selenu v rostlinách špenátu setého. 2022, Racionální použití hnojiv 1.12.2022, Praha. ČZU v Praze. s. 143-146. ISBN: 978-80-213-3226-3.</t>
  </si>
  <si>
    <t>PAVLÍKOVÁ, D. – PAVLÍK, M. – HNILIČKA, F. – ZEMANOVÁ, V. – LHOTSKÁ, M. – POPOV, M. – ČESKÁ, J.Vliv kontaminace prostředí arsenem na metabolismus rostlin. 2022, Vliv abiotických a biotických stresorů na vlastnosti rostlin 2022, 7.9.2022, Zvolen. ČZU v Praze, SAV, Praha. s. 8-12. ISBN: 978-80-89408-36-8.</t>
  </si>
  <si>
    <t>ČERNÝ, J. – BALÍK, J. – SEDLÁŘ, O. – KULHÁNEK, M. – PROCHÁZKOVÁ, S.Vyplatí se hnojení jarních obilnin?. 2022, Úroda, roč. 70, č. 1, s. 49-52. ISSN: 0139-6013.</t>
  </si>
  <si>
    <t>**BARANYK, P. – PROCHÁZKOVÁ, S.Výsledky technologických maloparcelních pokusů TEMP SPZO 2021/22. 2022, 39. vyhodnocovací sborník, Výsledky pokusů SPZO v sezóně 2021/22, 23.11.2022, Praha. SPZO. s. 44-83. ISBN: 978-80-88410-13-3.</t>
  </si>
  <si>
    <t>ČERNÝ, J. – BALÍK, J. – KULHÁNEK, M. – SEDLÁŘ, O. – PROCHÁZKOVÁ, S.Význam síry v ochraně rostlin. 2022, Zemědělec, roč. 30, č. 11, s. 20-21. ISSN: 1211-3816.</t>
  </si>
  <si>
    <t>ČERNÝ, J. – PROCHÁZKOVÁ, S. – BALÍK, J. – KULHÁNEK, M. – SEDLÁŘ, O.Výživa ozimých obilnin při omezených možnostech hnojení. 2022, Úroda, roč. 70, č. 7, s. 22-26. ISSN: 0139-6013.</t>
  </si>
  <si>
    <t>BALÍK, J. – VANĚK, V. – SURAN, P. – PAVLÍKOVÁ, D.Zásoba živin v půdě s akcentem na problematiku draslíku. 2022, Racionální použití hnojiv 1.12.2022, Praha. ČZU v Praze. s. 17-26. ISBN: 978-80-213-3226-3.</t>
  </si>
  <si>
    <t>PAUL, C. – MERCL, F. – ROBLEDO MAHON, T. – SZÁKOVÁ, J. – TLUSTOŠ, P.Can autoclaving of sewage sludge biochar affect the results of the tomato seed germination bioassay in the water biochar extract?. 2021, Racionální použití hnojiv 2.12.2021, Praha. ČZU v Praze. s. 157-160. ISBN: 978-80-213-3147-1.</t>
  </si>
  <si>
    <t>Dodatek z 2021</t>
  </si>
  <si>
    <t>ARAGAW, K. – BALÍK, J. – SEDLÁŘ, O. – ČERNÝ, J. – KULHÁNEK, M.Content and uptake of zinc in potato tubers affected by fertilization. 2021, Racionální použití hnojiv 2.12.2021, Praha. ČZU v Praze. s. 113-116. ISBN: 978-80-213-3147-1.</t>
  </si>
  <si>
    <t>TAISHEVA, A. – MERCL, F. – NAJMANOVÁ, J. – SZÁKOVÁ, J. – TLUSTOŠ, P.Effect of pyrolysis on properties of biochar obtained from chicken meat-bone waste. 2021, Racionální použití hnojiv 2.12.2021, Praha. ČZU v Praze. s. 173-176. ISBN: 978-80-213-3147-1.</t>
  </si>
  <si>
    <t>KULHÁNEK, M. – ČERNÝ, J. – SEDLÁŘ, O. – BALÍK, J.Extrakční metody pro stanovení mobilních forem fosforu v půdě. 2021, Racionální použití hnojiv 2.12.2021, Praha. ČZU v Praze. s. 23-30. ISBN: 978-80-213-3147-1.</t>
  </si>
  <si>
    <t>ČERNÝ, J. – BALÍK, J. – KULHÁNEK, M. – SEDLÁŘ, O.Fosforečná hnojiva a využití fosforu z odpadních látek. 2021, Racionální použití hnojiv 2.12.2021, Praha. ČZU v Praze. s. 59-67. ISBN: 978-80-213-3147-1.</t>
  </si>
  <si>
    <t>BALÍK, J. – STÝBLO, K. – PROCHÁZKOVÁ, S. – SURAN, P.Glomalin jako indikátor kvality půdní organické hmoty. 2021, Racionální použití hnojiv 2.12.2021, Praha. ČZU v Praze. s. 121-124. ISBN: 978-80-213-3147-1.</t>
  </si>
  <si>
    <t>OBENG, S. – KULHÁNEK, M. – BALÍK, J.Influence of mineral fertilization on bioavailable manganese content in long-term maize monoculture. 2021, Racionální použití hnojiv 2.12.2021, Praha. ČZU v Praze. s. 153-156. ISBN: 978-80-213-3147-1.</t>
  </si>
  <si>
    <t>ASRADE, D. – KULHÁNEK, M. – BALÍK, J. – ČERNÝ, J. – SEDLÁŘ, O.Long-term effect of organic fertilizers on bioavailable soil phosphorus and the silage maize yield. 2021, Racionální použití hnojiv 2.12.2021, Praha. ČZU v Praze. s. 117-120. ISBN: 978-80-213-3147-1.</t>
  </si>
  <si>
    <t>MRŠTINA, T. – PRAUS, L. – KAPLAN, L. – TLUSTOŠ, P.Pěstování selenizovaných bylinek v alternativním substrátu se sníženým podílem rašeliny. 2021, Racionální použití hnojiv 2.12.2021, Praha. ČZU v Praze. s. 145-148. ISBN: 978-80-213-3147-1.</t>
  </si>
  <si>
    <t>SEDLÁŘ, O. – ČERNÝ, J. – KULHÁNEK, M. – SURAN, P. – BALÍK, J.Principy hnojení fosforem. 2021, Racionální použití hnojiv 2.12.2021, Praha. ČZU v Praze. s. 77-81. ISBN: 978-80-213-3147-1.</t>
  </si>
  <si>
    <t>BALÍK, J. – PAVLÍKOVÁ, D. – VANĚK, V.Příjem fosforu rostlinami – schopnosti rostlin k mobilizaci fosforu z půdy. 2021, Racionální použití hnojiv 2.12.2021, Praha. ČZU v Praze. s. 15-22. ISBN: 978-80-213-3147-1.</t>
  </si>
  <si>
    <t>TLUSTOŠ, P. – MERCL, F. – KOŠNÁŘ, Z. – SZÁKOVÁ, J. – TAISHEVA, A. – HAILEGNAW NIGUSS, S.Přístupnost fosforu z čistírenského kalu upraveného torefakcí a pyrolýzou. 2021, Racionální použití hnojiv 2.12.2021, Praha. ČZU v Praze. s. 69-76. ISBN: 978-80-213-3147-1.</t>
  </si>
  <si>
    <t>VANĚK, V. – BALÍK, J. – PAVLÍKOVÁ, D. – TLUSTOŠ, P.Racionální použití hnojiv. 2021, Uspořádání akcí; Racionální použití hnojiv. 2021, Praha: ČZU v Praze, 2.12.2021, kolektiv autorů. ISBN: 978-80-213-3147-1.</t>
  </si>
  <si>
    <t>CHANE, A. – KOŠNÁŘ, Z. – MERCL, F. – MÍCHAL, P. – TLUSTOŠ, P.Seasonal occurrence of synthetic musk compounds in wastewater treatment plant biosolids. 2021, Racionální použití hnojiv 2.12.2021, Praha. ČZU v Praze. s. 133-136. ISBN: 978-80-213-3147-1.</t>
  </si>
  <si>
    <t>NOVÁK, M. – ZEMANOVÁ, V. – **PAVLÍK, M. – **DOBREV, P. – **MOTYKA, V. – PAVLÍKOVÁ, D.Srovnání obsahu vybraných cytokininů u hyperakumulátoru Pteris cretica po vystavení toxicitě arsenu. 2021, Racionální použití hnojiv 2.12.2021, Praha. ČZU v Praze. s. 149-152. ISBN: 978-80-213-3147-1.</t>
  </si>
  <si>
    <t>BOAHEN, F. – SZÁKOVÁ, J. – **SKÁLA, J. – **VÁCHA, R. – TLUSTOŠ, P.The bioaccessibility of beryllium in the brown coal-mining area. 2021, Racionální použití hnojiv 2.12.2021, Praha. ČZU v Praze. s. 125-128. ISBN: 978-80-213-3147-1.</t>
  </si>
  <si>
    <t>ULLOA MURILLO, L. – MERCL, F. – TLUSTOŠ, P.The effect of pyrolysis temperature on the sulphur availability in flue gas desulphurisation gypsum. 2021, Racionální použití hnojiv 2.12.2021, Praha. ČZU v Praze. s. 177-180. ISBN: 978-80-213-3147-1.</t>
  </si>
  <si>
    <t>GARI, B. – HANČ, A. – ŠVEHLA, P.The effect of vermicomposting on the availability of phosphorus in sewage sludge mixed with straw pellets. 2021, Racionální použití hnojiv 2.12.2021, Praha. ČZU v Praze. s. 129-132. ISBN: 978-80-213-3147-1.</t>
  </si>
  <si>
    <t>ČERNÝ, J. – BALÍK, J. – SEDLÁŘ, O. – KULHÁNEK, M. – PROCHÁZKOVÁ, S.Vliv hnojení a podmínek prostředí na výnos ozimé řepky. 2021, 38. vyhodnocovací seminář Systém výroby řepky, systém výroby slunečnice, 24.11.2021, Hluk. SPZO Praha. s. 80-86. ISBN: 978-80-88410-04-1.</t>
  </si>
  <si>
    <t>SURAN, P. – KULHÁNEK, M. – BALÍK, J. – ČERNÝ, J. – SEDLÁŘ, O.Vliv různých organických hnojiv na obsah síry v rostlinách kukuřice. 2021, Racionální použití hnojiv 2.12.2021, Praha. ČZU v Praze. s. 161-164. ISBN: 978-80-213-3147-1.</t>
  </si>
  <si>
    <t>MALÍK, M. – PRAUS, L. – TLUSTOŠ, P.Vliv výživy a přídavku směsi aminokyselin na tvorbu kanabinoidního profilu léčivého konopí. 2021, Racionální použití hnojiv 2.12.2021, Praha. ČZU v Praze. s. 141-144. ISBN: 978-80-213-3147-1.</t>
  </si>
  <si>
    <t>MERCL, F. – KULHÁNEK, M. – TLUSTOŠ, P.Využití biostimulantů pro mobilizaci fosforu. 2021, Racionální použití hnojiv 2.12.2021, Praha. ČZU v Praze. s. 51-58. ISBN: 978-80-213-3147-1.</t>
  </si>
  <si>
    <t>ŠVEHLA, P. – MÍCHAL, P. – TLUSTOŠ, P. – VARGAS CÁCERES, L. – **PROCHÁZKA, I. – **LIBERSKÝ, M.Zpracování fugátu nitrifikací jako cesta k lepšímu využití živin. 2021, Racionální použití hnojiv 2.12.2021, Praha. ČZU v Praze. s. 165-172. ISBN: 978-80-213-3147-1.</t>
  </si>
  <si>
    <r>
      <t xml:space="preserve">**CHOUDHURY, S. – **MAZUMDER, M. – **MOULICK, D. – **SHARMA, P. – **TATA, S. – **GHOSH, D. – **ALI, H. – **SIDDIQUI, M. – BRESTIČ, M. – SKALICKÝ, M. – **HOSSAIN, A. A computational study of the role of secondary metabolites for mitigation of acid soil stress in cereals using dehydroascorbate and mono-dehydroascorbate reductases. </t>
    </r>
    <r>
      <rPr>
        <i/>
        <sz val="11"/>
        <rFont val="Calibri"/>
        <family val="2"/>
        <charset val="238"/>
      </rPr>
      <t xml:space="preserve">Antioxidants, </t>
    </r>
    <r>
      <rPr>
        <sz val="11"/>
        <rFont val="Calibri"/>
        <family val="2"/>
        <charset val="238"/>
      </rPr>
      <t>2022, roč. 11, č. 3, s. 1-17. ISSN: 2076-3921.</t>
    </r>
  </si>
  <si>
    <r>
      <t xml:space="preserve">**GUPTA, K. – **WANI, S. – **RAZZAQ, A. – SKALICKÝ, M. – **SAMANTARA, K. – **GUPTA, S. – **PANDITA, D. – **GOEL, S. – **GREWAL, S. – HEJNÁK, V. – **SHIV, A. – **EL-SABROUT, A. – **ELANSARY, H. – **ALAKLABI, A. – BRESTIČ, M. Abscisic Acid: Role in Fruit Development and Ripening. </t>
    </r>
    <r>
      <rPr>
        <i/>
        <sz val="11"/>
        <rFont val="Calibri"/>
        <family val="2"/>
        <charset val="238"/>
      </rPr>
      <t xml:space="preserve">Frontiers in Plant Science, </t>
    </r>
    <r>
      <rPr>
        <sz val="11"/>
        <rFont val="Calibri"/>
        <family val="2"/>
        <charset val="238"/>
      </rPr>
      <t>2022, roč. 13, č. May, s. 1-20. ISSN: 1664-462X.</t>
    </r>
  </si>
  <si>
    <r>
      <t xml:space="preserve">**CHAUHAN, J. – **SRIVASTAVA, J. – **SINGHAL, R. – **SOUFAN, W. – **DADARWAL, B. – **MISHRA, U. – **ANURAGI, H. – **RAHMAN, M. – **SAKRAN, M. – BRESTIČ, M. – **ŽIVČÁK, M. – SKALICKÝ, M. – **EL SABAGH, A. Alterations of oxidative stress indicators, antioxidant enzymes, soluble sugars, and amino acids in mustard [Brassica juncea (L.) Czern and Coss.] in response to varying sowing time, and field temperature. </t>
    </r>
    <r>
      <rPr>
        <i/>
        <sz val="11"/>
        <rFont val="Calibri"/>
        <family val="2"/>
        <charset val="238"/>
      </rPr>
      <t xml:space="preserve">Frontiers in Plant Science, </t>
    </r>
    <r>
      <rPr>
        <sz val="11"/>
        <rFont val="Calibri"/>
        <family val="2"/>
        <charset val="238"/>
      </rPr>
      <t>2022, roč. 13, č. may, s. 1-15. ISSN: 1664-462X.</t>
    </r>
  </si>
  <si>
    <r>
      <t xml:space="preserve">**DHALIWAL, S. – **SHARMA, V. – **SHUKLA, A. – **VERMA, V. – **KAUR, M. – **SHIVAY, Y. – **NISAR, S. – **GABER, A. – BRESTIČ, M. – **BAREK, V. – SKALICKÝ, M. – **ONDRISIK, P. – **HOSSAIN, A. Biofortification-A frontier novel approach to enrich micronutrients in field crops to encounter the nutritional security. </t>
    </r>
    <r>
      <rPr>
        <i/>
        <sz val="11"/>
        <rFont val="Calibri"/>
        <family val="2"/>
        <charset val="238"/>
      </rPr>
      <t xml:space="preserve">Molecules, </t>
    </r>
    <r>
      <rPr>
        <sz val="11"/>
        <rFont val="Calibri"/>
        <family val="2"/>
        <charset val="238"/>
      </rPr>
      <t>2022, roč. 27, č. 4, s. 1-37. ISSN: 1420-3049.</t>
    </r>
  </si>
  <si>
    <r>
      <t xml:space="preserve">**MAITRA, S. – BRESTIČ, M. – **BHADRA, P. – **SHANKAR, T. – **PRAHARAJ, S. – **PALAI, J. – **SHAH, M. – **BAREK, V. – **ONDRISIK, P. – SKALICKÝ, M. – **HOSSAIN, A. Bioinoculants-Natural Biological Resources for Sustainable Plant Production. </t>
    </r>
    <r>
      <rPr>
        <i/>
        <sz val="11"/>
        <rFont val="Calibri"/>
        <family val="2"/>
        <charset val="238"/>
      </rPr>
      <t xml:space="preserve">Microorganisms, </t>
    </r>
    <r>
      <rPr>
        <sz val="11"/>
        <rFont val="Calibri"/>
        <family val="2"/>
        <charset val="238"/>
      </rPr>
      <t>2022, roč. 10, č. 1, s. 1-35. ISSN: 2076-2607.</t>
    </r>
  </si>
  <si>
    <r>
      <t xml:space="preserve">**TAHIR, M. – **HAMZA, A. – **NOOR-US-SABAH, 0. – **HUSSAIN, S. – **XIE, Z. – BRESTIČ, M. – **RASTOGI, A. – **ALLAKHVERDIEV, S. – **SARWAR, G.. Carbon sequestrating fertilizers as a tool for carbon sequestration in agriculture under aridisols. </t>
    </r>
    <r>
      <rPr>
        <i/>
        <sz val="11"/>
        <rFont val="Calibri"/>
        <family val="2"/>
        <charset val="238"/>
      </rPr>
      <t xml:space="preserve">Carbon Letters, </t>
    </r>
    <r>
      <rPr>
        <sz val="11"/>
        <rFont val="Calibri"/>
        <family val="2"/>
        <charset val="238"/>
      </rPr>
      <t>2022, roč. 32, č. 7, s. 1631-1644. ISSN: 1976-4251.</t>
    </r>
  </si>
  <si>
    <r>
      <t xml:space="preserve">**NAZIR, A. – **BHAT, M. – **BHAT, T. – **FAYAZ, S. – **MIR, M. – **BASU, U. – **AHANGER, A. – **ALTAF, S. – **BISMA, J. – **LONE, B. – **MUSHTAQ, M. – **EL-SHARNOUBY, M. – SKALICKÝ, M. – BRESTIČ, M. – **EL SABAGH, A. Comparative Analysis of Rice and Weeds and Their Nutrient Partitioning under Various Establishment Methods and Weed Management Practices in Temperate Environment. </t>
    </r>
    <r>
      <rPr>
        <i/>
        <sz val="11"/>
        <rFont val="Calibri"/>
        <family val="2"/>
        <charset val="238"/>
      </rPr>
      <t xml:space="preserve">Agronomy, </t>
    </r>
    <r>
      <rPr>
        <sz val="11"/>
        <rFont val="Calibri"/>
        <family val="2"/>
        <charset val="238"/>
      </rPr>
      <t>2022, roč. 12, č. 4, s. 1-21. ISSN: 2073-4395.</t>
    </r>
  </si>
  <si>
    <r>
      <t xml:space="preserve">**PIVKOVÁ, I. – **KUKLA, J. – HNILIČKOVÁ, H. – HNILIČKA, F. – **KROUPOVÁ, D. – **KUKLOVÁ, M. Content of cadmium and nickel in soils and assimilatory organs of park woody species exposed to polluted air . </t>
    </r>
    <r>
      <rPr>
        <i/>
        <sz val="11"/>
        <rFont val="Calibri"/>
        <family val="2"/>
        <charset val="238"/>
      </rPr>
      <t xml:space="preserve">Life-Basel, </t>
    </r>
    <r>
      <rPr>
        <sz val="11"/>
        <rFont val="Calibri"/>
        <family val="2"/>
        <charset val="238"/>
      </rPr>
      <t>2022, roč. 12, č. 12, s. 1-16. ISSN: 2075-1729.</t>
    </r>
  </si>
  <si>
    <t xml:space="preserve">bez AIS </t>
  </si>
  <si>
    <r>
      <t xml:space="preserve">**UL ISLAM, M. – **NUPUR, J. – **HUNTER, C. – **SOHAG, A. – **SAGAR, A. – **HOSSAIN, M. – **DAWOOD, M. – **LATEF, A. – BRESTIČ, M. – **TAHJIB-UI-ARIF, M. Crop improvement and abiotic stress tolerance promoted by moringa leaf extract. </t>
    </r>
    <r>
      <rPr>
        <i/>
        <sz val="11"/>
        <rFont val="Calibri"/>
        <family val="2"/>
        <charset val="238"/>
      </rPr>
      <t xml:space="preserve">PHYTON-INTERNATIONAL JOURNAL OF EXPERIMENTAL BOTANY, </t>
    </r>
    <r>
      <rPr>
        <sz val="11"/>
        <rFont val="Calibri"/>
        <family val="2"/>
        <charset val="238"/>
      </rPr>
      <t>2022, roč. 91, č. 8, s. 1557-1583. ISSN: 0031-9457.</t>
    </r>
  </si>
  <si>
    <r>
      <t xml:space="preserve">**HU, Y. – **JAVED, H. – **ASGHAR, M. – **PENG, X. – BRESTIČ, M. – SKALICKÝ, M. – **GHAFOOR, A. – **CHEEMA, H. – **ZHANG, F. – **WU, Y. Enhancement of lodging resistance and lignin content by application of organic carbon and silicon fertilization in Brassica napus L.. </t>
    </r>
    <r>
      <rPr>
        <i/>
        <sz val="11"/>
        <rFont val="Calibri"/>
        <family val="2"/>
        <charset val="238"/>
      </rPr>
      <t xml:space="preserve">Frontiers in Plant Science, </t>
    </r>
    <r>
      <rPr>
        <sz val="11"/>
        <rFont val="Calibri"/>
        <family val="2"/>
        <charset val="238"/>
      </rPr>
      <t>2022, roč. 13, č. february, s. 1-16. ISSN: 1664-462X.</t>
    </r>
  </si>
  <si>
    <r>
      <t xml:space="preserve">**SADAK, M. – **SEKARA, A. – **AL-ASHKAR, I. – **HABIB-UR-RAHMAN, M. – SKALICKÝ, M. – BRESTIČ, M. – **KUMAR, A. – **EL SABAGH, A. – **ABDELHAMID, M. Exogenous aspartic acid alleviates salt stress-induced decline in growth by enhancing antioxidants and compatible solutes while reducing reactive oxygen species in wheat. </t>
    </r>
    <r>
      <rPr>
        <i/>
        <sz val="11"/>
        <rFont val="Calibri"/>
        <family val="2"/>
        <charset val="238"/>
      </rPr>
      <t xml:space="preserve">Frontiers in Plant Science, </t>
    </r>
    <r>
      <rPr>
        <sz val="11"/>
        <rFont val="Calibri"/>
        <family val="2"/>
        <charset val="238"/>
      </rPr>
      <t>2022, roč. 13, č. october, s. 1-20. ISSN: 1664-462X.</t>
    </r>
  </si>
  <si>
    <r>
      <t xml:space="preserve">**INCESU, M. – **KARAKUS, S. – **HAJIZADEH, H. – **ATES, F. – **TURAN, M. – SKALICKÝ, M. – **KAYA, O. Changes in Biogenic Amines of Two Table Grapes (cv. Bronx Seedless and Italia) during Berry Development and Ripening. </t>
    </r>
    <r>
      <rPr>
        <i/>
        <sz val="11"/>
        <rFont val="Calibri"/>
        <family val="2"/>
        <charset val="238"/>
      </rPr>
      <t xml:space="preserve">Plants-BASEL, </t>
    </r>
    <r>
      <rPr>
        <sz val="11"/>
        <rFont val="Calibri"/>
        <family val="2"/>
        <charset val="238"/>
      </rPr>
      <t>2022, roč. 11, č. 21, s. 1-11. ISSN: 2223-7747.</t>
    </r>
  </si>
  <si>
    <r>
      <t xml:space="preserve">**KUKLOVÁ, M. – **KUKLA, J. – HNILIČKOVÁ, H. – HNILIČKA, F. – **PIVKOVÁ, I. Impact of Car Traffic on Metal Accumulation in Soils and Plants Growing Close to a Motorway (Eastern Slovakia). </t>
    </r>
    <r>
      <rPr>
        <i/>
        <sz val="11"/>
        <rFont val="Calibri"/>
        <family val="2"/>
        <charset val="238"/>
      </rPr>
      <t xml:space="preserve">Toxics, </t>
    </r>
    <r>
      <rPr>
        <sz val="11"/>
        <rFont val="Calibri"/>
        <family val="2"/>
        <charset val="238"/>
      </rPr>
      <t>2022, roč. 10, č. 4, s. 1-16. ISSN: 2305-6304.</t>
    </r>
  </si>
  <si>
    <r>
      <t xml:space="preserve">**HAIDER, F. – **VIRK, A. – **REHMANI, M. – SKALICKÝ, M. – **ATA-UL-KARIM, S. – **AHMAD, N. – ** SOUFAN, W. – BRESTIČ, M. – **SABAGH, A. – **LIQUN, C. Integrated application of thiourea and biochar improves maize growth, antioxidant activity and reduces cadmium bioavailability in cadmium-contaminated soil. </t>
    </r>
    <r>
      <rPr>
        <i/>
        <sz val="11"/>
        <rFont val="Calibri"/>
        <family val="2"/>
        <charset val="238"/>
      </rPr>
      <t xml:space="preserve">Frontiers in Plant Science, </t>
    </r>
    <r>
      <rPr>
        <sz val="11"/>
        <rFont val="Calibri"/>
        <family val="2"/>
        <charset val="238"/>
      </rPr>
      <t>2022, roč. 12, č. january, s. 1-13. ISSN: 1664-462X.</t>
    </r>
  </si>
  <si>
    <r>
      <t xml:space="preserve">**MOULICK, D. – **GHOSH, D. – SKALICKÝ, M. – **GHARDE, Y. – **MAZUMDER, M. – **CHOUDHURY, S. – **BISWAS, J. – **SANTRA, S. – BRESTIČ, M. – VACHOVÁ, P. – **HOSSAIN, A. Interrelationship among rice grain arsenic, micronutrients content and grain quality attributes: an investigation from genotype x environment perspective. </t>
    </r>
    <r>
      <rPr>
        <i/>
        <sz val="11"/>
        <rFont val="Calibri"/>
        <family val="2"/>
        <charset val="238"/>
      </rPr>
      <t xml:space="preserve">Frontiers in Environmental Sciences, </t>
    </r>
    <r>
      <rPr>
        <sz val="11"/>
        <rFont val="Calibri"/>
        <family val="2"/>
        <charset val="238"/>
      </rPr>
      <t>2022, roč. 10, č. april, s. 1-15. ISSN: 2296-665X.</t>
    </r>
  </si>
  <si>
    <r>
      <t xml:space="preserve">**KATARIA, S. – **ANAND, A. – **RAIPURIA, R. – **KUMAR, S. – **JAIN, M. – **WATTS, A. – BRESTIČ, M. Magnetopriming actuates nitric oxide synthesis to regulate phytohormones for Improving germination of soybean seeds under salt stress. </t>
    </r>
    <r>
      <rPr>
        <i/>
        <sz val="11"/>
        <rFont val="Calibri"/>
        <family val="2"/>
        <charset val="238"/>
      </rPr>
      <t xml:space="preserve">Cells, </t>
    </r>
    <r>
      <rPr>
        <sz val="11"/>
        <rFont val="Calibri"/>
        <family val="2"/>
        <charset val="238"/>
      </rPr>
      <t>2022, roč. 11, č. 14, s. 1-24. ISSN: 2073-4409.</t>
    </r>
  </si>
  <si>
    <r>
      <t xml:space="preserve">**RAZA, M. – **YASIN, H. – **GUL, H. – **QIN, R. – **MOHI UD DIN, A. – **KHALID, M. – **HUSSAIN, S. – **GITARI, H. – **SAEED, A. – **WANG, J. – **REZAEI-CHIYANEH, E. – **EL SABAGH, A. – **MANZOOR, A. – **FATIMA, A. – **AHMAD, S. – **YANG, F. – SKALICKÝ, M. – **YANG, W. Maize/soybean strip intercropping produces higher crop yields and saves water under semi-arid conditions. </t>
    </r>
    <r>
      <rPr>
        <i/>
        <sz val="11"/>
        <rFont val="Calibri"/>
        <family val="2"/>
        <charset val="238"/>
      </rPr>
      <t xml:space="preserve">Frontiers in Plant Science, </t>
    </r>
    <r>
      <rPr>
        <sz val="11"/>
        <rFont val="Calibri"/>
        <family val="2"/>
        <charset val="238"/>
      </rPr>
      <t>2022, roč. 13, č. november, s. 1-17. ISSN: 1664-462X.</t>
    </r>
  </si>
  <si>
    <r>
      <t xml:space="preserve">**HASSAN, M. – **MAHMOOD, A. – **AWAN, M. – **MAQBOOL, R. – **AAMER, M. – **ALHAITHLOUL, H. – **HUANG, G. – SKALICKÝ, M. – BRESTIČ, M. – **PANDEY, S. – **EL SABAGH, A. – **QARI, S. Melatonin-induced protection against plant abiotic stress: mechanisms and prospects. </t>
    </r>
    <r>
      <rPr>
        <i/>
        <sz val="11"/>
        <rFont val="Calibri"/>
        <family val="2"/>
        <charset val="238"/>
      </rPr>
      <t xml:space="preserve">Frontiers in Plant Science, </t>
    </r>
    <r>
      <rPr>
        <sz val="11"/>
        <rFont val="Calibri"/>
        <family val="2"/>
        <charset val="238"/>
      </rPr>
      <t>2022, roč. 13, č. june, s. 1-19. ISSN: 1664-462X.</t>
    </r>
  </si>
  <si>
    <r>
      <t xml:space="preserve">**MANZOOR, H. – **MEHWISH, 0. – **BUKHAT, S. – **RASUL, S. – **REHMANI, M. – **NOREEN, S. – **ATHAR, H. – **ZAFAR, Z. – SKALICKÝ, M. – **SOUFAN, W. – BRESTIČ, M. – **HABIB-UR-RAHMAN, M. – **OGBAGA, C. – **EL SABAGH, A. Methyl jasmonate alleviated the adverse effects of cadmium stress in pea (Pisum sativum L.): A nexus of photosystem II activity and dynamics of redox balance. </t>
    </r>
    <r>
      <rPr>
        <i/>
        <sz val="11"/>
        <rFont val="Calibri"/>
        <family val="2"/>
        <charset val="238"/>
      </rPr>
      <t xml:space="preserve">Frontiers in Plant Science, </t>
    </r>
    <r>
      <rPr>
        <sz val="11"/>
        <rFont val="Calibri"/>
        <family val="2"/>
        <charset val="238"/>
      </rPr>
      <t>2022, roč. 13, č. march, s. 1-11. ISSN: 1664-462X.</t>
    </r>
  </si>
  <si>
    <r>
      <t xml:space="preserve">**KHAN, I. – **MUHAMMAD, A. – **CHATTHA, M. – SKALICKÝ, M. – **CHATTHA, M. – **AYUB, M. – **ANWAR, M. – **SOUFAN, W. – **HASSAN, M. – **RAHMAN, M. – BRESTIČ, M. – **ZIVCAK, M. – **EL SABAGH, A. Mitigation of Salinity-Induced Oxidative Damage, Growth, and Yield Reduction in Fine Rice by Sugarcane Press Mud Application. </t>
    </r>
    <r>
      <rPr>
        <i/>
        <sz val="11"/>
        <rFont val="Calibri"/>
        <family val="2"/>
        <charset val="238"/>
      </rPr>
      <t xml:space="preserve">Frontiers in Plant Science, </t>
    </r>
    <r>
      <rPr>
        <sz val="11"/>
        <rFont val="Calibri"/>
        <family val="2"/>
        <charset val="238"/>
      </rPr>
      <t>2022, roč. 13, č. Apr., s. 1-13. ISSN: 1664-462X.</t>
    </r>
  </si>
  <si>
    <r>
      <t xml:space="preserve">**KAREEM, H. – **UL HASSAN, M. – **ZAIN, M. – **IRSHAD, A. – **SHAKOOR, N. – **SALEEM, S. – **NIU, J. – SKALICKÝ, M. – **CHEN, Z. – **GUO, Z. – **WANG, Q. Nanosized zinc oxide (n-ZnO) particles pretreatment to alfalfa seedlings alleviate heat-induced morpho-physiological and ultrastructural damages. </t>
    </r>
    <r>
      <rPr>
        <i/>
        <sz val="11"/>
        <rFont val="Calibri"/>
        <family val="2"/>
        <charset val="238"/>
      </rPr>
      <t xml:space="preserve">Environmental Pollution, </t>
    </r>
    <r>
      <rPr>
        <sz val="11"/>
        <rFont val="Calibri"/>
        <family val="2"/>
        <charset val="238"/>
      </rPr>
      <t>2022, roč. 303, č. Jun, s. 1-14. ISSN: 0269-7491.</t>
    </r>
  </si>
  <si>
    <r>
      <t xml:space="preserve">**HOQUE, M. – **IMRAN, S. – **HANNAN, A. – **PAUL, N. – **MAHAMUD, M. – **CHAKROBORTTY, J. – **SARKER, P. – **IRIN, I. – BRESTIČ, M. – **RHAMAN, M. Organic amendments for mitigation of salinity stress in plants: A Review. </t>
    </r>
    <r>
      <rPr>
        <i/>
        <sz val="11"/>
        <rFont val="Calibri"/>
        <family val="2"/>
        <charset val="238"/>
      </rPr>
      <t xml:space="preserve">Life-Basel, </t>
    </r>
    <r>
      <rPr>
        <sz val="11"/>
        <rFont val="Calibri"/>
        <family val="2"/>
        <charset val="238"/>
      </rPr>
      <t>2022, roč. 12, č. 10, s. 1-22. ISSN: 2075-1729.</t>
    </r>
  </si>
  <si>
    <r>
      <t xml:space="preserve">**PATRA, S. – **DAS, A. – **RAKSHIT, R. – **CHOUDHURY, S. – **ROY, S. – **MONDAL, T. – **SAMANTA, A. – **GANGULY, P. – **ALSUHAIBANI, A. – **GABER, A. – BRESTIČ, M. – SKALICKÝ, M. – **HOSSAIN, A. Persistence and Exposure Assessment of Insecticide Indoxacarb Residues in Vegetables. </t>
    </r>
    <r>
      <rPr>
        <i/>
        <sz val="11"/>
        <rFont val="Calibri"/>
        <family val="2"/>
        <charset val="238"/>
      </rPr>
      <t xml:space="preserve">Frontiers in Nutrition, </t>
    </r>
    <r>
      <rPr>
        <sz val="11"/>
        <rFont val="Calibri"/>
        <family val="2"/>
        <charset val="238"/>
      </rPr>
      <t>2022, roč. 9, č. May, s. 1-10.</t>
    </r>
  </si>
  <si>
    <r>
      <t xml:space="preserve">**SYTAR, O. – **ŽIVČÁK, M. – **KONATE, K. – BRESTIČ, M. Phenolic acid patterns in different plant species of families Asteraceae and Lamiaceae: possible phylogenetic relationships and potential molecular markers. </t>
    </r>
    <r>
      <rPr>
        <i/>
        <sz val="11"/>
        <rFont val="Calibri"/>
        <family val="2"/>
        <charset val="238"/>
      </rPr>
      <t xml:space="preserve">Journal of Chemistry , </t>
    </r>
    <r>
      <rPr>
        <sz val="11"/>
        <rFont val="Calibri"/>
        <family val="2"/>
        <charset val="238"/>
      </rPr>
      <t>2022, roč. 2022, č. october, s. 1-10. ISSN: 2090-9063.</t>
    </r>
  </si>
  <si>
    <r>
      <t xml:space="preserve">**FILAČEK, a. – **ŽIVČÁK, M. – **FERRONI, L. – **BARBORIČOVÁ, M. – **GAŠPAROVIČ, K. – **YANG, X. – **LANDI, M. – BRESTIČ, M. Pre-acclimation to elevated temperature stabilizes the activity of photosystem I in wheat plants exposed to an episode of severe heat stress. </t>
    </r>
    <r>
      <rPr>
        <i/>
        <sz val="11"/>
        <rFont val="Calibri"/>
        <family val="2"/>
        <charset val="238"/>
      </rPr>
      <t xml:space="preserve">Plants-BASEL, </t>
    </r>
    <r>
      <rPr>
        <sz val="11"/>
        <rFont val="Calibri"/>
        <family val="2"/>
        <charset val="238"/>
      </rPr>
      <t>2022, roč. 11, č. 5, s. 1-13. ISSN: 2223-7747.</t>
    </r>
  </si>
  <si>
    <r>
      <t xml:space="preserve">TUNKLOVÁ, B. – JENÍČEK, L. – MALAŤÁK, J. – NEŠKUDLA, M. – VELEBIL, J. – HNILIČKA, F. Properties of Biochar Derived from Tea Waste as an Alternative Fuel and Its Effect on Phytotoxicity of Seed Germination for Soil Applications. </t>
    </r>
    <r>
      <rPr>
        <i/>
        <sz val="11"/>
        <rFont val="Calibri"/>
        <family val="2"/>
        <charset val="238"/>
      </rPr>
      <t xml:space="preserve">Materials, </t>
    </r>
    <r>
      <rPr>
        <sz val="11"/>
        <rFont val="Calibri"/>
        <family val="2"/>
        <charset val="238"/>
      </rPr>
      <t>2022, roč. 15, č. 24, s. 1-16. ISSN: 1996-1944.</t>
    </r>
  </si>
  <si>
    <r>
      <t xml:space="preserve">**PATRA, S. – **PODDAR, R. – BRESTIČ, M. – **ACHARJEE, P. – **BHATTACHARYA, P. – **SENGUPTA, S. – **PAL, P. – **BAM, N. – **BISWAS, B. – **BAREK, V. – **ONDRISIK, P. – SKALICKÝ, M. – **HOSSAIN, A. Prospects of Hydrogels in Agriculture for Enhancing Crop and Water Productivity under Water Deficit Condition. </t>
    </r>
    <r>
      <rPr>
        <i/>
        <sz val="11"/>
        <rFont val="Calibri"/>
        <family val="2"/>
        <charset val="238"/>
      </rPr>
      <t xml:space="preserve">International Journal of Polymer Science , </t>
    </r>
    <r>
      <rPr>
        <sz val="11"/>
        <rFont val="Calibri"/>
        <family val="2"/>
        <charset val="238"/>
      </rPr>
      <t>2022, roč. 2022, č. jun, s. 1-15. ISSN: 1687-9422.</t>
    </r>
  </si>
  <si>
    <r>
      <t xml:space="preserve">**JEHANGIR, I. – **HUSSAIN, A. – **WANI, S. – **MAHDI, S. – **BHAT, M. – **GANAI, M. – **R. SOFI, N. – **TEELI, N. – **RAJA, W. – **SOUFAN, W. – **UEDA, A. – SKALICKÝ, M. – BRESTIČ, M. – **EL SABAGH, A. Response of Rice (Oryza sativa L.) Cultivars to Variable Rate of Nitrogen under Wet Direct Seeding in Temperate Ecology. </t>
    </r>
    <r>
      <rPr>
        <i/>
        <sz val="11"/>
        <rFont val="Calibri"/>
        <family val="2"/>
        <charset val="238"/>
      </rPr>
      <t xml:space="preserve">Sustainability, </t>
    </r>
    <r>
      <rPr>
        <sz val="11"/>
        <rFont val="Calibri"/>
        <family val="2"/>
        <charset val="238"/>
      </rPr>
      <t>2022, roč. 14, č. 2, s. 1-12. ISSN: 2071-1050.</t>
    </r>
  </si>
  <si>
    <r>
      <t xml:space="preserve">**JIANG, M. – **YE, F. – **LIU, F. – BRESTIČ, M. – **LI, X. Rhizosphere melatonin application reprograms nitrogen-cycling related microorganisms to modulate low temperature response in barley. </t>
    </r>
    <r>
      <rPr>
        <i/>
        <sz val="11"/>
        <rFont val="Calibri"/>
        <family val="2"/>
        <charset val="238"/>
      </rPr>
      <t xml:space="preserve">Frontiers in Plant Science, </t>
    </r>
    <r>
      <rPr>
        <sz val="11"/>
        <rFont val="Calibri"/>
        <family val="2"/>
        <charset val="238"/>
      </rPr>
      <t>2022, roč. 13, č. october, s. 1-17. ISSN: 1664-462X.</t>
    </r>
  </si>
  <si>
    <r>
      <t xml:space="preserve">**KHAN, M. – **BASET MIA, M. – **QUDDUS, M. – **SARKER, K. – **RAHMAN, M. – SKALICKÝ, M. – BRESTIČ, M. – **GABER, A. – **ALSUHAIBANI, A. – **HOSSAIN, A. Salinity-induced physiological changes in pea (Pisum sativum L.): germination rate, biomass accumulation, relative water content, seedling vigor and salt tolerance index. </t>
    </r>
    <r>
      <rPr>
        <i/>
        <sz val="11"/>
        <rFont val="Calibri"/>
        <family val="2"/>
        <charset val="238"/>
      </rPr>
      <t xml:space="preserve">Plants-BASEL, </t>
    </r>
    <r>
      <rPr>
        <sz val="11"/>
        <rFont val="Calibri"/>
        <family val="2"/>
        <charset val="238"/>
      </rPr>
      <t>2022, roč. 11, č. 24, s. 1-15. ISSN: 2223-7747.</t>
    </r>
  </si>
  <si>
    <r>
      <t xml:space="preserve">VACH, M. – VACHOVÁ, P. – WALMSLEY, A. – BERKA, M. – **ALBERT, J. – **CIENCIALA, E. – **KOHLOVÁ, M. – **MÁCA, V. – **MELICHAR, J. Stochastic evaluation of restoration procedures on postmining land areas using a game theory approach. </t>
    </r>
    <r>
      <rPr>
        <i/>
        <sz val="11"/>
        <rFont val="Calibri"/>
        <family val="2"/>
        <charset val="238"/>
      </rPr>
      <t xml:space="preserve">LAND DEGRADATION &amp; DEVELOPMENT, </t>
    </r>
    <r>
      <rPr>
        <sz val="11"/>
        <rFont val="Calibri"/>
        <family val="2"/>
        <charset val="238"/>
      </rPr>
      <t>2022, roč. 33, č. 3, s. 484-496. ISSN: 1085-3278.</t>
    </r>
  </si>
  <si>
    <r>
      <t xml:space="preserve">**GHOSH, D. – **BRAHMACHARI, K. – SKALICKÝ, M. – **ROY, D. – **DAS, A. – **SARKAR, S. – **MOULICK, D. – BRESTIČ, M. – HEJNÁK, V. – VACHOVÁ, P. – **HASSAN, M. – **HOSSAIN, A. The combination of organic and inorganic fertilizers influence the weed growth, productivity and soil fertility of monsoon rice. </t>
    </r>
    <r>
      <rPr>
        <i/>
        <sz val="11"/>
        <rFont val="Calibri"/>
        <family val="2"/>
        <charset val="238"/>
      </rPr>
      <t xml:space="preserve">PLoS One, </t>
    </r>
    <r>
      <rPr>
        <sz val="11"/>
        <rFont val="Calibri"/>
        <family val="2"/>
        <charset val="238"/>
      </rPr>
      <t>2022, roč. 17, č. 1, s. 1-17. ISSN: 1932-6203.</t>
    </r>
  </si>
  <si>
    <r>
      <t xml:space="preserve">KRAUS, K. – HNILIČKOVÁ, H. – PECKA, J. – LHOTSKÁ, M. – **BEZDÍČKOVÁ, A. – **MARTINEK, P. – KUČÍRKOVÁ, L. – HNILIČKA, F. The effect of the application of stimulants on the photosynthetic apparatus and the yield of winter wheat. </t>
    </r>
    <r>
      <rPr>
        <i/>
        <sz val="11"/>
        <rFont val="Calibri"/>
        <family val="2"/>
        <charset val="238"/>
      </rPr>
      <t xml:space="preserve">Agronomy, </t>
    </r>
    <r>
      <rPr>
        <sz val="11"/>
        <rFont val="Calibri"/>
        <family val="2"/>
        <charset val="238"/>
      </rPr>
      <t>2022, roč. 12, č. 1, s. 1-15. ISSN: 2073-4395.</t>
    </r>
  </si>
  <si>
    <r>
      <t xml:space="preserve">**SEN, A. – **PUTHUR, J. – **CHALLABATHULA, D. – BRESTIČ, M. Transgenerational effect of UV-B priming on photochemistry and associated metabolism in rice seedlings subjected to PEG-induced osmotic stress. </t>
    </r>
    <r>
      <rPr>
        <i/>
        <sz val="11"/>
        <rFont val="Calibri"/>
        <family val="2"/>
        <charset val="238"/>
      </rPr>
      <t xml:space="preserve">Photosynthetica, </t>
    </r>
    <r>
      <rPr>
        <sz val="11"/>
        <rFont val="Calibri"/>
        <family val="2"/>
        <charset val="238"/>
      </rPr>
      <t>2022, roč. 60, č. 29, s. 219-229. ISSN: 0300-3604.</t>
    </r>
  </si>
  <si>
    <r>
      <t xml:space="preserve">JENÍČEK, L. – TUNKLOVÁ, B. – MALAŤÁK, J. – NEŠKUDLA, M. – VELEBIL, J. Use of Spent Coffee Ground as an Alternative Fuel and Possible Soil Amendment. </t>
    </r>
    <r>
      <rPr>
        <i/>
        <sz val="11"/>
        <rFont val="Calibri"/>
        <family val="2"/>
        <charset val="238"/>
      </rPr>
      <t xml:space="preserve">Materials, </t>
    </r>
    <r>
      <rPr>
        <sz val="11"/>
        <rFont val="Calibri"/>
        <family val="2"/>
        <charset val="238"/>
      </rPr>
      <t>2022, roč. 15, č. 19, s. 1-14. ISSN: 1996-1944.</t>
    </r>
  </si>
  <si>
    <r>
      <t xml:space="preserve">**SATTAR, A. – **WANG, X. – **UL-ALLAH, S. – **SHER, A. – **IJAZ, M. – **IRFAN, M. – **ABBAS, T. – **HUSSAIN, S. – **NAWAZ, F. – **AL-HASHIMI, A. – **AL MUNQEDHI, B. – SKALICKÝ, M. Foliar application of zinc improves morpho-physiological and antioxidant defense mechanisms, and agronomic grain biofortification of wheat (Triticum aestivum L.) under water stress. </t>
    </r>
    <r>
      <rPr>
        <i/>
        <sz val="11"/>
        <rFont val="Calibri"/>
        <family val="2"/>
        <charset val="238"/>
      </rPr>
      <t xml:space="preserve">Saudi Journal of Biological Sciences, </t>
    </r>
    <r>
      <rPr>
        <sz val="11"/>
        <rFont val="Calibri"/>
        <family val="2"/>
        <charset val="238"/>
      </rPr>
      <t>2022, roč. 29, č. 3, s. 1699-1706. ISSN: 1319-562X.</t>
    </r>
  </si>
  <si>
    <r>
      <t xml:space="preserve">**RAMZAN, M. – **AKRAM, M. – **RAHI, A. – **MUBASHIR, M. – **ALI, L. – **FAHAD, S. – KRUCKÝ, J. – **OBAID, S. – **ANSARI, M. – **DATTA, R. Physio-biochemical, anatomical and functional responses of Helianthus annuus L. and Brassica juncea (Linn) to cypermethrin pesticide exposure. </t>
    </r>
    <r>
      <rPr>
        <i/>
        <sz val="11"/>
        <rFont val="Calibri"/>
        <family val="2"/>
        <charset val="238"/>
      </rPr>
      <t xml:space="preserve">Journal of King Saud University - Science, </t>
    </r>
    <r>
      <rPr>
        <sz val="11"/>
        <rFont val="Calibri"/>
        <family val="2"/>
        <charset val="238"/>
      </rPr>
      <t>2022, roč. 34, č. 7, s. 1-16. ISSN: 1018-3647.</t>
    </r>
  </si>
  <si>
    <r>
      <t xml:space="preserve">**ZAHID, A. – **YIKE, G. – KUBÍK, Š. – **FOZIA, F. – **RAMZAN, M. – **SARDAR, H. – **AKRAM, M. – **KHATANA, M. – **SHABIR, S. – **ALHARBI, S. – **ALFARRAJ, S. – SKALICKÝ, M. Plant growth regulators modulate the growth, physiology and flower quality in rose (Rosa hybrida) (vol 33, pg 1, 2021). </t>
    </r>
    <r>
      <rPr>
        <i/>
        <sz val="11"/>
        <rFont val="Calibri"/>
        <family val="2"/>
        <charset val="238"/>
      </rPr>
      <t xml:space="preserve">Journal of King Saud University - Science, </t>
    </r>
    <r>
      <rPr>
        <sz val="11"/>
        <rFont val="Calibri"/>
        <family val="2"/>
        <charset val="238"/>
      </rPr>
      <t>2022, roč. 34, č. 1, s. 0-0. ISSN: 1018-3647.</t>
    </r>
  </si>
  <si>
    <r>
      <t xml:space="preserve">**BINYAMIN, R. – **AHMED, N. – **ASHRAF, W. – **LI, Y. – **GHANI, M. – **ZESHAN, M. – **ALI, S. – **KHAN, A. – **AHMED, R. – **AHMED, M. – **ALJOWAIE, R. – **ALKAHTANI, A. – VACHOVÁ, P. Prediction of mungbean yellow mosaic virus disease using multiple regression models. </t>
    </r>
    <r>
      <rPr>
        <i/>
        <sz val="11"/>
        <rFont val="Calibri"/>
        <family val="2"/>
        <charset val="238"/>
      </rPr>
      <t xml:space="preserve">Journal of King Saud University - Science, </t>
    </r>
    <r>
      <rPr>
        <sz val="11"/>
        <rFont val="Calibri"/>
        <family val="2"/>
        <charset val="238"/>
      </rPr>
      <t>2022, roč. 34, č. 5, s. 1-8. ISSN: 1018-3647.</t>
    </r>
  </si>
  <si>
    <r>
      <t xml:space="preserve">**SARDAR, R. – **ZULFIQAR, A. – **AHMED, S. – **SHAH, A. – **IQBAL, R. – **HUSSAIN, S. – **DANISH, S. – **GHAFOOR, U. – **FAHAD, S. – KRUCKÝ, J. – **OBAID, S. – **ANSARI, M. – **DATTA, R. Proteomic changes in various plant tissues associated with chromium stress in sunflower. </t>
    </r>
    <r>
      <rPr>
        <i/>
        <sz val="11"/>
        <rFont val="Calibri"/>
        <family val="2"/>
        <charset val="238"/>
      </rPr>
      <t xml:space="preserve">Saudi Journal of Biological Sciences, </t>
    </r>
    <r>
      <rPr>
        <sz val="11"/>
        <rFont val="Calibri"/>
        <family val="2"/>
        <charset val="238"/>
      </rPr>
      <t>2022, roč. 29, č. 4, s. 2604-2612. ISSN: 1319-562X.</t>
    </r>
  </si>
  <si>
    <r>
      <t xml:space="preserve">VACHOVÁ, P. – VACH, M. – SKALICKÝ, M. – WALMSLEY, A. – BERKA, M. – KRAUS, K. – HNILIČKOVÁ, H. – **VINDUŠKOVÁ, O. – **MUDRÁK, O. Reclaimed Mine Sites: Forests and Plant Diversity. </t>
    </r>
    <r>
      <rPr>
        <i/>
        <sz val="11"/>
        <rFont val="Calibri"/>
        <family val="2"/>
        <charset val="238"/>
      </rPr>
      <t xml:space="preserve">Diversity-Basel, </t>
    </r>
    <r>
      <rPr>
        <sz val="11"/>
        <rFont val="Calibri"/>
        <family val="2"/>
        <charset val="238"/>
      </rPr>
      <t>2022, roč. 14, č. 1, s. 1-15. ISSN: 1424-2818.</t>
    </r>
  </si>
  <si>
    <r>
      <t xml:space="preserve">**HASEEB-UR-REHMAN, 0. – **ASGHAR, M. – **IKRAM, R. – **HASHIM, S. – **HUSSAIN, S. – **IRFAN, M. – **MUBEEN, K. – **ALI, M. – **ALAM, M. – **ALI, M. – **HAIDER, I. – **SHAKIR, M. – SKALICKÝ, M. – **ALHARBI, S. – **ALFARRAJ, S. Sulphur coated urea improves morphological and yield characteristics of transplanted rice (Oryza sativa L.) through enhanced nitrogen uptake. </t>
    </r>
    <r>
      <rPr>
        <i/>
        <sz val="11"/>
        <rFont val="Calibri"/>
        <family val="2"/>
        <charset val="238"/>
      </rPr>
      <t xml:space="preserve">Journal of King Saud University - Science, </t>
    </r>
    <r>
      <rPr>
        <sz val="11"/>
        <rFont val="Calibri"/>
        <family val="2"/>
        <charset val="238"/>
      </rPr>
      <t>2022, roč. 34, č. 1, s. 1-7. ISSN: 1018-3647.</t>
    </r>
  </si>
  <si>
    <t>**PIVKOVÁ, I. – **KUKLA, J. – HNILIČKA, F. – HNILIČKOVÁ, H. – **SLÁDEKOVÁ, K. – **KUKLOVÁ, M.Assessment of nickel content in assimilatory organs of Acer platanoides L and Negundo aceroides Moench in urban environment of SW Slovakia. 2022, Vliv abiotických a biotických stresorů na vlastnosti rostlin 2022, 7.9.2022, Zvolen. ČZU v Praze, SAV, Praha. s. 37-43. ISBN: 978-80-89408-36-8.</t>
  </si>
  <si>
    <t>TUNKLOVÁ, B. – JENÍČEK, L. – MALAŤÁK, J. – HNILIČKA, F. – VELEBIL, J.Effect of biochar from spent coffee grounds on phytotoxicity of germination seeds. 2022, Vliv abiotických a biotických stresorů na vlastnosti rostlin 2022, 7.9.2022, Zvolen. ČZU v Praze, SAV, Praha. s. 17-21. ISBN: 978-80-89408-36-8.</t>
  </si>
  <si>
    <t>KUBEŠ, J. – KUDRNA, J. – HNILIČKA, F.Vliv kadmia na vybrané obsahové látky máku setého 'Maratón'. 2022, Vliv abiotických a biotických stresorů na vlastnosti rostlin 2022, 7.9.2022, Zvolen. ČZU v Praze, SAV, Praha. s. 100-105. ISBN: 978-80-89408-36-8.</t>
  </si>
  <si>
    <t>HNILIČKA, F. – KUDRNA, J. – KUBEŠ, J. – **JOZÍFEK, M.Vliv paracetamolu na fyziologické parametry juvenilních rostlin kukuřice seté. 2022, Vliv abiotických a biotických stresorů na vlastnosti rostlin 2022, 7.9.2022, Zvolen. ČZU v Praze, SAV, Praha. s. 61-65. ISBN: 978-80-89408-36-8.</t>
  </si>
  <si>
    <t>TURNOVEC, T. – HNILIČKA, F. – KUDRNA, J. – **KULHÁNKOVÁ, A.Vliv paracetamolu na rychlost výměny plynů lociky seté. 2022, Vliv abiotických a biotických stresorů na vlastnosti rostlin 2022, 7.9.2022, Zvolen. ČZU v Praze, SAV, Praha. s. 66-70. ISBN: 978-80-89408-36-8.</t>
  </si>
  <si>
    <t>KRUCKÝ, J. – HEJNÁK, V. – SKALICKÝ, M. – VACHOVÁ, P. – **BARBORIČOVÁ, M. – **FILAČEK, a. – TUNKLOVÁ, B. – PETRŮ, V. – KRAUS, K.Vliv sucha na vybrané fyziologické parametry genotypů pšenice (Triticum aestivum L.). 2022, Vliv abiotických a biotických stresorů na vlastnosti rostlin 2022, 7.9.2022, Zvolen. ČZU v Praze, SAV, Praha. s. 31-36. ISBN: 978-80-89408-36-8.</t>
  </si>
  <si>
    <t>HNILIČKA, F. – HNILIČKOVÁ, H. – **PIVKOVÁ, I. – **KODET, J. – KUKLA, J. – **KUKLOVÁ, M.Vliv zasolení na vybrané fyziologické parametry listové zeleniny. 2022, Vliv abiotických a biotických stresorů na vlastnosti rostlin 2022, 7.9.2022, Zvolen. ČZU v Praze, SAV, Praha. s. 13-16. ISBN: 978-80-89408-36-8.</t>
  </si>
  <si>
    <r>
      <t xml:space="preserve">**HOSSAIN, A. – SKALICKÝ, M. – BRESTIČ, M. – **MAHARI, S. – **KERRY, R. – **MAITRA, S. – **SARKAR, S. – **SAHA, S. – **BHADRA, P. – POPOV, M. – **ISLAM, M. – HEJNÁK, V. – VACHOVÁ, P. – **GABER, A. – **ISLAM, T. Application of Nanomaterials to Ensure Quality and Nutritional Safety of Food. </t>
    </r>
    <r>
      <rPr>
        <i/>
        <sz val="11"/>
        <rFont val="Calibri"/>
        <family val="2"/>
        <charset val="238"/>
      </rPr>
      <t xml:space="preserve">Journal of Nanomaterials, </t>
    </r>
    <r>
      <rPr>
        <sz val="11"/>
        <rFont val="Calibri"/>
        <family val="2"/>
        <charset val="238"/>
      </rPr>
      <t>2021, roč. 2021, č. Nov, s. 1-19. ISSN: 1687-4110.</t>
    </r>
  </si>
  <si>
    <r>
      <t xml:space="preserve">**ALARJANI, K. – SKALICKÝ, M. Antimicrobial resistance profile of Staphylococcus aureus and its invitro potential inhibition efficiency. </t>
    </r>
    <r>
      <rPr>
        <i/>
        <sz val="11"/>
        <rFont val="Calibri"/>
        <family val="2"/>
        <charset val="238"/>
      </rPr>
      <t xml:space="preserve">Journal of Infection and Public Health, </t>
    </r>
    <r>
      <rPr>
        <sz val="11"/>
        <rFont val="Calibri"/>
        <family val="2"/>
        <charset val="238"/>
      </rPr>
      <t>2021, roč. 14, č. 12, s. 1796-1801. ISSN: 1876-0341.</t>
    </r>
  </si>
  <si>
    <r>
      <t xml:space="preserve">**CAMPERA, M. – **BUDIADI, B. – BUŠINA, T. – **FATHONI, B. – **DERMODY, J. – **NIJMAN, V. – **IMRON, M. – **NEKARIS, K. Abundance and richness of invertebrates in shade-grown versus sun-exposed coffee home gardens in Indonesia. </t>
    </r>
    <r>
      <rPr>
        <i/>
        <sz val="11"/>
        <rFont val="Calibri"/>
        <family val="2"/>
        <charset val="238"/>
      </rPr>
      <t xml:space="preserve">Agroforestry Systems, </t>
    </r>
    <r>
      <rPr>
        <sz val="11"/>
        <rFont val="Calibri"/>
        <family val="2"/>
        <charset val="238"/>
      </rPr>
      <t>2022, roč. 96, č. 5-6, s. 829-841. ISSN: 0167-4366.</t>
    </r>
  </si>
  <si>
    <r>
      <t xml:space="preserve">BARTOŠ, L. – **PUTMAN, R. – **PLUHÁČEK, J. – **DUŠEK, A. – BARTOŠOVÁ, J. Bruce effect, pregnancy block and disruption or feticide: proposal of a new term ‘effect of nonsire male's presence’. </t>
    </r>
    <r>
      <rPr>
        <i/>
        <sz val="11"/>
        <rFont val="Calibri"/>
        <family val="2"/>
        <charset val="238"/>
      </rPr>
      <t xml:space="preserve">ANIMAL BEHAVIOUR, </t>
    </r>
    <r>
      <rPr>
        <sz val="11"/>
        <rFont val="Calibri"/>
        <family val="2"/>
        <charset val="238"/>
      </rPr>
      <t>2022, roč. 187, č. May 2022, s. 117-119. ISSN: 0003-3472.</t>
    </r>
  </si>
  <si>
    <r>
      <t xml:space="preserve">**BRIEFER, E. – **SYPHERD, C. – **LINHART, P. – **LELIVELD, L. – **DE LA TORRE, M. – **READ, E. – **GUÉRIN, C. – **DEISS, V. – **MONESTIER, C. – **RASMUSSEN, J. – ŠPINKA, M. – **DÜPJAN, S. – **BOISSY, A. – **JANCZAK, A. – **HILLMANN, E. – **TALLET, C. Classification of pig calls produced from birth to slaughter according to their emotional valence and context of production. </t>
    </r>
    <r>
      <rPr>
        <i/>
        <sz val="11"/>
        <rFont val="Calibri"/>
        <family val="2"/>
        <charset val="238"/>
      </rPr>
      <t xml:space="preserve">Scientific Reports, </t>
    </r>
    <r>
      <rPr>
        <sz val="11"/>
        <rFont val="Calibri"/>
        <family val="2"/>
        <charset val="238"/>
      </rPr>
      <t>2022, roč. 12, č. 1, s. 0-0. ISSN: 2045-2322.</t>
    </r>
  </si>
  <si>
    <r>
      <t xml:space="preserve">**LANTHONY, M. – **DANGLOT, M. – ŠPINKA, M. – **TALLET, C. Dominance hierarchy in groups of pregnant sows: Characteristics and identification of related indicators. </t>
    </r>
    <r>
      <rPr>
        <i/>
        <sz val="11"/>
        <rFont val="Calibri"/>
        <family val="2"/>
        <charset val="238"/>
      </rPr>
      <t xml:space="preserve">Applied Animal Behaviour Science, </t>
    </r>
    <r>
      <rPr>
        <sz val="11"/>
        <rFont val="Calibri"/>
        <family val="2"/>
        <charset val="238"/>
      </rPr>
      <t>2022, roč. 254, č. September 2022, s. 0-0. ISSN: 0168-1591.</t>
    </r>
  </si>
  <si>
    <r>
      <t xml:space="preserve">NOVÁK, K. – CHALOUPKOVÁ, H. – BITTNER, V. – SVOBODOVÁ, I. – KOUBA, M. Factors affecting locomotor activity of search and rescue dogs: The importance of terrain, vegetation and dog certification. </t>
    </r>
    <r>
      <rPr>
        <i/>
        <sz val="11"/>
        <rFont val="Calibri"/>
        <family val="2"/>
        <charset val="238"/>
      </rPr>
      <t xml:space="preserve">Applied Animal Behaviour Science, </t>
    </r>
    <r>
      <rPr>
        <sz val="11"/>
        <rFont val="Calibri"/>
        <family val="2"/>
        <charset val="238"/>
      </rPr>
      <t>2022, roč. 253, č. August 2022, s. 0-0. ISSN: 0168-1591.</t>
    </r>
  </si>
  <si>
    <r>
      <t xml:space="preserve">ŠEVČÍK, R. – KLOUBEC, B. – **RIEGERT, J. – ŠINDELÁŘ, J. – KOUBA, M. – ZÁRYBNICKÁ, M. Forest structure determines nest box use by Central European boreal owls. </t>
    </r>
    <r>
      <rPr>
        <i/>
        <sz val="11"/>
        <rFont val="Calibri"/>
        <family val="2"/>
        <charset val="238"/>
      </rPr>
      <t xml:space="preserve">Scientific Reports, </t>
    </r>
    <r>
      <rPr>
        <sz val="11"/>
        <rFont val="Calibri"/>
        <family val="2"/>
        <charset val="238"/>
      </rPr>
      <t>2022, roč. 12, č. 1, s. 0-0. ISSN: 2045-2322.</t>
    </r>
  </si>
  <si>
    <r>
      <t xml:space="preserve">**NOVOTNÁ, A. – **BIROVAS, A. – VOSTRÁ VYDROVÁ, H. – **VESELÁ, Z. – VOSTRÝ, L. Genetic parameters of performance and conformation traits of 3-year-old warmblood sport horses in the Czech Republic. </t>
    </r>
    <r>
      <rPr>
        <i/>
        <sz val="11"/>
        <rFont val="Calibri"/>
        <family val="2"/>
        <charset val="238"/>
      </rPr>
      <t xml:space="preserve">Animals, </t>
    </r>
    <r>
      <rPr>
        <sz val="11"/>
        <rFont val="Calibri"/>
        <family val="2"/>
        <charset val="238"/>
      </rPr>
      <t>2022, roč. 12, č. 21, s. 1-12. ISSN: 2076-2615.</t>
    </r>
  </si>
  <si>
    <r>
      <t xml:space="preserve">**NÁHLÍK, J. – ERETOVÁ, P. – CHALOUPKOVÁ, H. – VOSTRÁ VYDROVÁ, H. – ŠEBKOVÁ, N. – **TRÁVNÍČEK, J. How Parents Perceive the Potential Risk of a Child-Dog Interaction. </t>
    </r>
    <r>
      <rPr>
        <i/>
        <sz val="11"/>
        <rFont val="Calibri"/>
        <family val="2"/>
        <charset val="238"/>
      </rPr>
      <t xml:space="preserve">International Journal of Environmental Research and Public Health, </t>
    </r>
    <r>
      <rPr>
        <sz val="11"/>
        <rFont val="Calibri"/>
        <family val="2"/>
        <charset val="238"/>
      </rPr>
      <t>2022, roč. 19, č. 1, s. 0-0. ISSN: 1660-4601.</t>
    </r>
  </si>
  <si>
    <r>
      <t xml:space="preserve">**BUČKOVÁ, K. – MORAVCSÍKOVÁ, Á. – **ŠÁROVÁ, R. – **RAJMON, R. – ŠPINKA, M. Indication of social buffering in disbudded calves. </t>
    </r>
    <r>
      <rPr>
        <i/>
        <sz val="11"/>
        <rFont val="Calibri"/>
        <family val="2"/>
        <charset val="238"/>
      </rPr>
      <t xml:space="preserve">Scientific Reports, </t>
    </r>
    <r>
      <rPr>
        <sz val="11"/>
        <rFont val="Calibri"/>
        <family val="2"/>
        <charset val="238"/>
      </rPr>
      <t>2022, roč. 12, č. 1, s. 0-0. ISSN: 2045-2322.</t>
    </r>
  </si>
  <si>
    <r>
      <t xml:space="preserve">**CHRISTENSEN, J. – **STROM, C. – NIČOVÁ, K. – **DE GAILLARD, C. – **SANDOE, P. – **SKOVGARD, H. Insect-repelling behaviour in horses in relation to insect prevalence and access to shelters. </t>
    </r>
    <r>
      <rPr>
        <i/>
        <sz val="11"/>
        <rFont val="Calibri"/>
        <family val="2"/>
        <charset val="238"/>
      </rPr>
      <t xml:space="preserve">Applied Animal Behaviour Science, </t>
    </r>
    <r>
      <rPr>
        <sz val="11"/>
        <rFont val="Calibri"/>
        <family val="2"/>
        <charset val="238"/>
      </rPr>
      <t>2022, roč. 247, č. February 2022, s. 0-0. ISSN: 0168-1591.</t>
    </r>
  </si>
  <si>
    <r>
      <t xml:space="preserve">**RUDOLFOVÁ, V. – **PETRÁSEK, T. – **ANTOŠOVÁ, E. – **FRYNTA, D. – **LANDOVÁ, E. – **VALES, K. – NEKOVÁŘOVÁ, T. Inter-individual differences in laboratory rats as revealed by three behavioural tasks. </t>
    </r>
    <r>
      <rPr>
        <i/>
        <sz val="11"/>
        <rFont val="Calibri"/>
        <family val="2"/>
        <charset val="238"/>
      </rPr>
      <t xml:space="preserve">Scientific Reports, </t>
    </r>
    <r>
      <rPr>
        <sz val="11"/>
        <rFont val="Calibri"/>
        <family val="2"/>
        <charset val="238"/>
      </rPr>
      <t>2022, roč. 12, č. 1, s. 0-0. ISSN: 2045-2322.</t>
    </r>
  </si>
  <si>
    <r>
      <t xml:space="preserve">KUBĚNOVÁ, B. – LHOTA, S. – **TOMANOVÁ, V. – **BLAŽEK, V. – **KONEČNÁ, M. Lion-tailed macaques show a stable direction and reinforcement of hand preference in simple reaching tasks over several years. </t>
    </r>
    <r>
      <rPr>
        <i/>
        <sz val="11"/>
        <rFont val="Calibri"/>
        <family val="2"/>
        <charset val="238"/>
      </rPr>
      <t xml:space="preserve">Journal of Vertebrate Biology, </t>
    </r>
    <r>
      <rPr>
        <sz val="11"/>
        <rFont val="Calibri"/>
        <family val="2"/>
        <charset val="238"/>
      </rPr>
      <t>2022, roč. 71, č. May, s. 0-0. ISSN: 2694-7684.</t>
    </r>
  </si>
  <si>
    <r>
      <t xml:space="preserve">**ČÍTEK, J. – **VEČEREK, L. – **ŠLOSÁRKOVÁ, S. – **FLEISCHER, P. – VOSTRÝ, L. – VOSTRÁ VYDROVÁ, H. – **SCHRÖFFELOVÁ, D. – **KUČERA, J. Long-term pedigree analysis: An effective tool for managing congenital malformations in cattle. </t>
    </r>
    <r>
      <rPr>
        <i/>
        <sz val="11"/>
        <rFont val="Calibri"/>
        <family val="2"/>
        <charset val="238"/>
      </rPr>
      <t xml:space="preserve">Czech Journal of Animal Science, </t>
    </r>
    <r>
      <rPr>
        <sz val="11"/>
        <rFont val="Calibri"/>
        <family val="2"/>
        <charset val="238"/>
      </rPr>
      <t>2022, roč. 67, č. 10, s. 385-393. ISSN: 1212-1819.</t>
    </r>
  </si>
  <si>
    <r>
      <t xml:space="preserve">**GOUMON, S. – ILLMANN, G. – **MOUSTSEN, V. – **BAXTER, E. – **EDWARDS, S. Review of Temporary Crating of Farrowing and Lactating Sows. </t>
    </r>
    <r>
      <rPr>
        <i/>
        <sz val="11"/>
        <rFont val="Calibri"/>
        <family val="2"/>
        <charset val="238"/>
      </rPr>
      <t xml:space="preserve">Frontiers in Veterinary Sciences, </t>
    </r>
    <r>
      <rPr>
        <sz val="11"/>
        <rFont val="Calibri"/>
        <family val="2"/>
        <charset val="238"/>
      </rPr>
      <t>2022, roč. 9, č. March 2022, s. 0-0. ISSN: 2297-1769.</t>
    </r>
  </si>
  <si>
    <r>
      <t xml:space="preserve">NIČOVÁ, K. – BARTOŠOVÁ, J. Still beyond a chance: Distribution of faults in elite show-jumping horses. </t>
    </r>
    <r>
      <rPr>
        <i/>
        <sz val="11"/>
        <rFont val="Calibri"/>
        <family val="2"/>
        <charset val="238"/>
      </rPr>
      <t xml:space="preserve">PLoS One, </t>
    </r>
    <r>
      <rPr>
        <sz val="11"/>
        <rFont val="Calibri"/>
        <family val="2"/>
        <charset val="238"/>
      </rPr>
      <t>2022, roč. 17, č. 3, s. 0-0. ISSN: 1932-6203.</t>
    </r>
  </si>
  <si>
    <r>
      <t xml:space="preserve">**BAXTER, E. – **MOUSTSEN, V. – **GOUMON, S. – ILLMANN, G. – **EDWARDS, S. Transitioning from crates to free farrowing: A roadmap to navigate key decisions. </t>
    </r>
    <r>
      <rPr>
        <i/>
        <sz val="11"/>
        <rFont val="Calibri"/>
        <family val="2"/>
        <charset val="238"/>
      </rPr>
      <t xml:space="preserve">Frontiers in Veterinary Sciences, </t>
    </r>
    <r>
      <rPr>
        <sz val="11"/>
        <rFont val="Calibri"/>
        <family val="2"/>
        <charset val="238"/>
      </rPr>
      <t>2022, roč. 9, č. November 2022, s. 0-0. ISSN: 2297-1769.</t>
    </r>
  </si>
  <si>
    <r>
      <t xml:space="preserve">KOUBA, M. – **SLOBODNÍK, R. – **CHAVKO, J. Post-fledging dependence period, dispersal movements and temporary settlement areas in saker falcons (Falco cherrug). </t>
    </r>
    <r>
      <rPr>
        <i/>
        <sz val="11"/>
        <rFont val="Calibri"/>
        <family val="2"/>
        <charset val="238"/>
      </rPr>
      <t xml:space="preserve">Raptor Journal, </t>
    </r>
    <r>
      <rPr>
        <sz val="11"/>
        <rFont val="Calibri"/>
        <family val="2"/>
        <charset val="238"/>
      </rPr>
      <t>2022, roč. 15, č. 1, s. 75-87. ISSN: 2644-5247.</t>
    </r>
  </si>
  <si>
    <t xml:space="preserve">VOSTRÝ, L. – VOSTRÁ VYDROVÁ, H. – **KAŠNÁ, E. Optimalizace výběru jedinců pro základní skupinu APY aproximaci inverze genomické příbuznosti, Optimizing the selection of core individuals for the APY approximation of inversion of genomic relationship matrix, genomic selection; relationship matrix; APY inversion, 2022, XX - Nepřiřazeno, A - Certifikovaná metodika (NmetC), Genomická seleke, Zavedení výběru základních jedinců do aproximace APY, výrazně urychlí inverzi genomické matice příbuznosti, čímž dojde k výraznému zkrácení doby pro předpověď plemenné hodnoty hospodářských zvířat., Daná metodika bude využívána ČMSCH, a.s. podle zákona č.110/1997 Sb. O potravinách a zákona č. 154/2000 Sb. O šlechtění, plemenitbě a evidenci hospodářských zvířat ve znění pozdějších předpisů je ČMSCH právnická osoba pověřena ministerstvem k výkonu činností podle jednotlivých bodů § 23c. Jmenovitě podle odstavců 1 a 2 a §7 je povinna poskytovat chovatelům a oprávněným osobám údaje, zpracovávat, zveřejňovat a evidovat výsledky, což se týká i o ověřování příbuzenských vztahů mezi jedinci. V souladu s doporučením Rady vlády pro výzkum uvádíme, že ČMSCH, a.s. nevytváří těmito činnostmi zisk, poskytuje široké chovatelské veřejnosti co nejobjektivnější údaje a vyhodnocení celostátních databází vytváří podklady pro prokázání kvality plemenářské práce chovatelů., A - Výsledek využívá pouze poskytovatel, Česká plemenářská inspekce, 12.12.2022, </t>
  </si>
  <si>
    <t xml:space="preserve">VOSTRÝ, L. – **BRZÁKOVÁ, M. – VOSTRÁ VYDROVÁ, H. Ověření příbuzenského vztahu mezi prarodičem a jedincem, Verification of the kinship relationship between a grandparent and an individual, SNP; genomic; relationship, 2022, XX - Nepřiřazeno, A - Certifikovaná metodika (NmetC), Genomická příbuznost, Ověření příbuzenského vztahu mezi jedincem a prapředkem výrazně zpřesní předpovědi genetického hodnocení hospodářských zvířat., Daná metodika bude využívána ČMSCH, a.s. podle zákona č.110/1997 Sb. O potravinách a zákona č. 154/2000 Sb. O šlechtění, plemenitbě a evidenci hospodářských zvířat ve znění pozdějších předpisů je ČMSCH právnická osoba pověřena ministerstvem k výkonu činností podle jednotlivých bodů § 23c. Jmenovitě podle odstavců 1 a 2 a §7 je povinna poskytovat chovatelům a oprávněným osobám údaje, zpracovávat, zveřejňovat a evidovat výsledky, což se týká i ověřování příbuzenských vztahů mezi jedinci. V souladu s doporučením Rady vlády pro výzkum uvádíme, že ČMSCH, a.s. nevytváří těmito činnostmi zisk, poskytuje široké chovatelské veřejnosti co nejobjektivnější údaje a vyhodnocením celostátních databází vytváří podklady pro prokázání kvality plemenářské práce chovatelů., C - Výsledek je využíván bez omezení okruhu uživatelů, Česká plemenářská inspekce, 18.03.2022, </t>
  </si>
  <si>
    <t>MORAVCSÍKOVÁ, Á. – BARTOŠOVÁ, J.Ako vplývajú zmeny v sociálnom prostredí na produkciu, reprodukciu a welfare dojnic. 2022, p. 15-16 in Rolnické noviny. 2022: 16 (2). ISSN 0231-6617..</t>
  </si>
  <si>
    <t>SOVADINOVÁ, S. – KOUBA, M.Domovské okrsky mláďat sýce rousného (Aegolius funereus) během období dospívání: předběžné výsledky radiotelemetrického monitoringu v České republice a Finsku. 2022, p. 26 in Eretová, Chaloupková Moravcsíková and Rádlová, eds. Sborník 49. konference České a Slovenské etologické společnosti. 1st ed, ČSEtS, Praha, Česká republika. ISBN: 978-80-213-3219-5..</t>
  </si>
  <si>
    <t>POLÓNYIOVÁ, A. – CHALOUPKOVÁ, H. – NOVÁK, K. – KOUBA, M.Efektivita pátrání záchranných psů. 2022, p. 30 in Eretová, Chaloupková Moravcsíková and Rádlová, eds. Sborník 49. konference České a Slovenské etologické společnosti. 1st ed, ČSEtS, Praha, Česká republika. ISBN: 978-80-213-3219-5..</t>
  </si>
  <si>
    <t>NOVÁK, K. - CHALOUPKOVÁ, H. - BITTNER, V. - SVOBODOVÁ, I. - KOUBA, M. ,,Jak jim to běhá?" aneb ,,Co víme a nevíme o pohybové aktivit psů při vyhledávání pohřešovaných osob". p. 60 in Eretová, Chaloupková Moravcsíková and Rádlová, eds. Sborník 49. konference České a Slovenské etologické společnosti. 1st ed, ČSEtS, Praha, Česká republika. ISBN: 978-80-213-3219-5..</t>
  </si>
  <si>
    <t>KOUBA, M. – BARTOŠ, L.Faktory ovlivňující mortalitu mláďat sýce rousného (Aegolius funereus) během období dospívání v boreálních lesích Finska. 2022, p. 40 in Fenďa, P. ed. Zborník abstraktov z vedeckého kongresu „Zoológia 2022“,Vydavateľstvo TU vo Zvolene, Smolenice, Slovensko, 16-19.11.2022. ISBN 978-80-228-3339-4. 78 p..</t>
  </si>
  <si>
    <t>**MORAVČÍKOVÁ, N. – **KASARDA, R. – **CANDRÁK, J. – VOSTRÁ VYDROVÁ, H. – VOSTRÝ, L.Genetic variations of mtDNA in Lipican horses. 2022, Book of Abstracts of the 73nd Annual Meeting of the European Federation of Animal Science. Porto, Portugal, 7 - 9 September 2022, s. 117. ISBN: 978-90-8686-385-3.</t>
  </si>
  <si>
    <t>**FOREJT, K. – VOSTRÁ VYDROVÁ, H. – **MORAVČÍKOVÁ, N. – **KASARDA, R. – **ZAVADILOVÁ, L. – VOSTRÝ, L.Genome-wide association study for mastitis resistance in Czech Holstein Cattle. 2022, Book of Abstracts of the 73nd Annual Meeting of the European Federation of Animal Science. Porto, Portugal, 7 - 9 September 2022, s. 692. ISBN: 978-90-8686-385-3.</t>
  </si>
  <si>
    <t>**MORAVČÍKOVÁ, N. – **KASARDA, R. – **PRIŠŤÁK, J. – VOSTRÝ, L. – VOSTRÁ VYDROVÁ, H.Genomic differentiation between red and spotted cattle breeds in Slovakia and Czech Republic. 2022, Book of Abstracts of 30th International Symposium Animal Science Days 2022, Zadar, Croatia, 21. – 23. 9. 2022, s. 53. ISBN 978-953-8276-36-1.</t>
  </si>
  <si>
    <t>VOSTRÝ, L. – **SHIHABI, M. – VOSTRÁ VYDROVÁ, H. – HOFMANOVÁ, B. – **CURIK, I.Inbreeding level of X-chromosome in Old Kladrub Horse. 2022, Book of Abstracts of the 73nd Annual Meeting of the European Federation of Animal Science. Porto, Portugal, 7 - 9 September 2022, s. 121. ISBN: 978-90-8686-385-3.</t>
  </si>
  <si>
    <t>BARTOŠOVÁ, J. – **HLAVÁČKOVÁ, M. – MORAVCSÍKOVÁ, Á.Kinship matters aneb Nepříbuzné krávy spolu krávy nepasou. 2022, p. 35 in Eretová, Chaloupková Moravcsíková and Rádlová, eds. Sborník 49. konference České a Slovenské etologické společnosti. 1st ed, ČSEtS, Praha, Česká republika. ISBN: 978-80-213-3219-5..</t>
  </si>
  <si>
    <t>**MIKULÁŠKOVÁ, K. – **KOVÁŘOVÁ, J. – BARTOŠOVÁ, J.Magnetoreception in horses: Less faults in a North-South direction in show jumping competitors. 2022, p. 14 in Eretová, Chaloupková Moravcsíková and Rádlová, eds. Sborník 49. konference České a Slovenské etologické společnosti. 1st ed, ČSEtS, Praha, Česká republika. ISBN: 978-80-213-3219-5..</t>
  </si>
  <si>
    <t>**SUROVOV, P. – **JARIABKOVÁ, M. – BUŠINA, T. – **PODHRAZSKÝ, M. – **ŠÁLEK, M. – **VERMOUZEK, Z. – **UHLÍKOVÁ, J.Metodika repatriace v rámci Záchranného programu pro sýčka obecného (Athene noctua) v ČR. 2022, metodika vydaná Agenturou ochrany přírody a krajiny. 52p. Dostupné z: file:///C:/Users/eretova/Downloads/Metodika_repatriace_sycek_Suvorov_et_al_2022.pdf.</t>
  </si>
  <si>
    <t>Ostatní - metodika</t>
  </si>
  <si>
    <t>NIČOVÁ, K. – **JŮVOVÁ, L. – BARTOŠOVÁ, J.Na prahu nového poznání: Epigenetika v chovu koní. 2022, p. 36 - 38 in Náš chov. 2022: 81 (2). ISSN 0027-8068..</t>
  </si>
  <si>
    <t>MORAVCSÍKOVÁ, Á. – **ŠÁROVÁ, R. – **STANĚK, S.Napájení telat vodou v období mléčné výživy. 2022, p. 58-61 in Náš chov. 2022: 81 (11). ISSN 0027-8068..</t>
  </si>
  <si>
    <t>PŘIKRYLOVÁ, M. – ILLMANN, G. – HRADEC, M.Ontogeny of Vocalization and Behaviour in Gibbons (family Hylobatidae). 2022, p. 63 in Eretová, Chaloupková Moravcsíková and Rádlová, eds. Sborník 49. konference České a Slovenské etologické společnosti. 1st ed, ČSEtS, Praha, Česká republika. ISBN: 978-80-213-3219-5..</t>
  </si>
  <si>
    <t>VOSTRÝ, L. – VOSTRÁ VYDROVÁ, H. – HOFMANOVÁ, B. – **MORAVČÍKOVÁ, N. – **KASARDA, R. – **MESZÁROŠ, G. – **SHIHABI, M. – **CUBRIC-CURIK, V. – **CURIK, I.Population structure and admixture in closely related Czech Norik horse populations. 2022, Book of Abstracts of 30th International Symposium Animal Science Days 2022, Zadar, Croatia, 21. – 23. 9. 2022, s. 25. ISBN 978-953-8276-36-1.</t>
  </si>
  <si>
    <t>BOLECHOVÁ, P.Potravní nároky divokých koz a ovcí. 2022, p. 22-23 in VVF info 23. 29. 9. 2022 (23). .</t>
  </si>
  <si>
    <t>MORAVCSÍKOVÁ, Á. – KRUNT, O. – KRAUS, A. – ZITA, L. – BARTOŠ, L.Reducing aggressive behavior in rabbit does housed in groups. 2022, p. 99 in Kjosevski M, Waiblinger S, Ilieski V., eds. ISAE 2022: Proceedings of the 55th Congress of the ISAE. The International Society for Applied Ethology.STV Prizma Skopje, Macedonia. 4th - 8th September 2022. Ohrid, North Macedonia..</t>
  </si>
  <si>
    <t>MORAVCSÍKOVÁ, Á. – KRUNT, O. – KRAUS, A. – ZITA, L. – BARTOŠ, L.Reducing aggressive behavior in rabbit does housed in groups. 2022, p. 19 in  Eretová, Chaloupková Moravcsíková and Rádlová, eds. Sborník 49. konference České a Slovenské etologické společnosti. 1st ed, ČSEtS, Praha, Česká republika. ISBN: 978-80-213-3219-5..</t>
  </si>
  <si>
    <t>**ŠÁROVÁ, R. – MORAVCSÍKOVÁ, Á.Role sociálního prostředí v životě telat - 3. díl. 2022, p. 50-51 in Selská revue. 2022 (3). ISSN 2533-3607..</t>
  </si>
  <si>
    <t>**VALNÍČKOVÁ, B. – MORAVCSÍKOVÁ, Á. – **ŠÁROVÁ, R.Role sociálního prostředí v životě telat - 4. díl. 2022, p. 116-118 in Selská revue. 2022 (5). ISSN 2533-3607..</t>
  </si>
  <si>
    <t>HRADEC, M. – ILLMANN, G. – BOLECHOVÁ, P.Separační vokalizace u gibonů zlatolících (Nomascus gabriellae). 2022, p. 51 in Eretová, Chaloupková Moravcsíková and Rádlová, eds. Sborník 49. konference České a Slovenské etologické společnosti. 1st ed, ČSEtS, Praha, Česká republika. ISBN: 978-80-213-3219-5..</t>
  </si>
  <si>
    <t>**CURIK, I. – VOSTRÁ VYDROVÁ, H. – **SHIHABI, M. – **SÖLKNER, J. – **BRZÁKOVÁ, M. – **POCRNIČ, I. – **GORJANC, G. – VOSTRÝ, L.The effect of inbreeding on milk production in Czech holstein cattle. 2022, Book of Abstracts of 30th International Symposium Animal Science Days 2022, Zadar, Croatia, 21. – 23. 9. 2022, s. 63. ISBN 978-953-8276-36-1.</t>
  </si>
  <si>
    <t>LIU, Q.The effects of rearing noise levels on noise avoidance behaviour in zebra finches. 2022, p. 30 in Eretová, Chaloupková Moravcsíková and Rádlová, eds. Sborník 49. Praha, Česká republika. ISBN: 978-80-213-3219-5..</t>
  </si>
  <si>
    <t>SEKYROVÁ, V. – ILLMANN, G. – CHALOUPKOVÁ, H.Vliv změn poloh prasnic na zalehutí a mortalitu selat v dočasném klecovém ustájení. 2022, p. 66 in Eretová, Chaloupková Moravcsíková and Rádlová, eds. Sborník 49. konference České a Slovenské etologické společnosti. 1st ed, ČSEtS, Praha, Česká republika. ISBN: 978-80-213-3219-5..</t>
  </si>
  <si>
    <t>MORAVCSÍKOVÁ, Á. – **ŠÁROVÁ, R.Vnímání bolesti u telat při a po odrohování. 2022, p. 58-59 in Selská revue. 2022 (4). ISSN 2533-3607..</t>
  </si>
  <si>
    <t>JURČOVÁ, L. – SOUČKOVÁ, M. – CHALOUPKOVÁ, H.Vplyv sociálneho prostredia králika domáceho na schopnosť zvládnuť stresové situácie v záujmovom chove a v zoorehabilitácii – úvod do štúdie. 2022, p. 53 in Eretová, Chaloupková Moravcsíková and Rádlová, eds. Sborník 49. konference České a Slovenské etologické společnosti. 1st ed, ČSEtS, Praha, Česká republika. ISBN: 978-80-213-3219-5..</t>
  </si>
  <si>
    <t>MORAVCSÍKOVÁ, Á. – **ŠÁROVÁ, R.Význam sociální hierarchie dojnic při využívání dojicích robotů. 2022, p. 54-56 in Náš chov. 2022; 81 (9). ISSN 0027-8068..</t>
  </si>
  <si>
    <t>ŠPINKA, M.What are affective states  and why they matter. 2022, p. 10 in Pollock S. M., editor. Abstracts of the 2022 American Dairy Science Association Annual Meeting. 1st ed, Volume 106, Supplement 1. American Dairy Science Association. 474 p..</t>
  </si>
  <si>
    <r>
      <t xml:space="preserve">ZÍTEK, Š. – MACHOVÁ, K. – **MAŘÍKOVÁ, K. Možné benefity a kontraindikace hiporehabilitace u dětí s Downovým syndromem. </t>
    </r>
    <r>
      <rPr>
        <i/>
        <sz val="11"/>
        <rFont val="Calibri"/>
        <family val="2"/>
        <charset val="238"/>
      </rPr>
      <t xml:space="preserve">Rehabilitacia, </t>
    </r>
    <r>
      <rPr>
        <sz val="11"/>
        <rFont val="Calibri"/>
        <family val="2"/>
        <charset val="238"/>
      </rPr>
      <t>2021, roč. 58, č. 4, s. 0-0. ISSN: 0375-0922.</t>
    </r>
  </si>
  <si>
    <r>
      <t xml:space="preserve">SEDLÁKOVÁ, V. – **STARÁ, J. – ČÍLOVÁ, D. – MELOUNOVÁ, M. – VAŠEK, J. – VEJL, P. – **DOLEŽAL, P. – **KOCOUREK, F. – **HAUSVATER, E. – SEDLÁK, P. Bias in sex ratios and polyandry rate in reproduction of Leptinotarsa decemlineata. </t>
    </r>
    <r>
      <rPr>
        <i/>
        <sz val="11"/>
        <rFont val="Calibri"/>
        <family val="2"/>
        <charset val="238"/>
      </rPr>
      <t xml:space="preserve">Scientific Reports, </t>
    </r>
    <r>
      <rPr>
        <sz val="11"/>
        <rFont val="Calibri"/>
        <family val="2"/>
        <charset val="238"/>
      </rPr>
      <t>2022, roč. 12, č. 1, s. 0-0. ISSN: 2045-2322.</t>
    </r>
  </si>
  <si>
    <r>
      <t xml:space="preserve">SEDLÁKOVÁ, V. – VEJL, P. – **DOLEŽAL, P. – VAŠEK, J. – ČÍLOVÁ, D. – MELOUNOVÁ, M. – SEDLÁK, P. Detection of sex in adults and larvae of Leptinotarsa decemlineata on principle of copy number variation. </t>
    </r>
    <r>
      <rPr>
        <i/>
        <sz val="11"/>
        <rFont val="Calibri"/>
        <family val="2"/>
        <charset val="238"/>
      </rPr>
      <t xml:space="preserve">Scientific Reports, </t>
    </r>
    <r>
      <rPr>
        <sz val="11"/>
        <rFont val="Calibri"/>
        <family val="2"/>
        <charset val="238"/>
      </rPr>
      <t>2022, roč. 12, č. 1, s. 0-0. ISSN: 2045-2322.</t>
    </r>
  </si>
  <si>
    <r>
      <t xml:space="preserve">MACHOVÁ, K. – **ŠTRUNCOVÁ, P. – CALTA, J. – TICHÝ, L. – VOSTRÝ, L. Genealogical analysis of European bison population revealed a growing up population despite very low genetic diversity. </t>
    </r>
    <r>
      <rPr>
        <i/>
        <sz val="11"/>
        <rFont val="Calibri"/>
        <family val="2"/>
        <charset val="238"/>
      </rPr>
      <t xml:space="preserve">PLoS One, </t>
    </r>
    <r>
      <rPr>
        <sz val="11"/>
        <rFont val="Calibri"/>
        <family val="2"/>
        <charset val="238"/>
      </rPr>
      <t>2022, roč. 17, č. 11, s. 1-17. ISSN: 1932-6203.</t>
    </r>
  </si>
  <si>
    <r>
      <t xml:space="preserve">**ČÍTEK, J. – **BRZÁKOVÁ, M. – **BAUER, J. – TICHÝ, L. – **SZTANKOOVÁ, Z. – VOSTRÝ, L. – **STEYN, Y. Genome-wide association study for body conformation traits and fitness in Czech Holsteins. </t>
    </r>
    <r>
      <rPr>
        <i/>
        <sz val="11"/>
        <rFont val="Calibri"/>
        <family val="2"/>
        <charset val="238"/>
      </rPr>
      <t xml:space="preserve">Animals, </t>
    </r>
    <r>
      <rPr>
        <sz val="11"/>
        <rFont val="Calibri"/>
        <family val="2"/>
        <charset val="238"/>
      </rPr>
      <t>2022, roč. 12, č. 24, s. 0-0. ISSN: 2076-2615.</t>
    </r>
  </si>
  <si>
    <r>
      <t xml:space="preserve">**SHIHABI, M. – **LUKIC, B. – **CUBRIC-CURIK, V. – **BRAJKOVIC, V. – **ORSANIC, M. – **UGARKOVIC, D. – VOSTRÝ, L. – **CURIK, I. Identification of selection signals on the X-Chromosome in East Adriatic Sheep: A new complementary approach. </t>
    </r>
    <r>
      <rPr>
        <i/>
        <sz val="11"/>
        <rFont val="Calibri"/>
        <family val="2"/>
        <charset val="238"/>
      </rPr>
      <t xml:space="preserve">Frontiers in Genetics, </t>
    </r>
    <r>
      <rPr>
        <sz val="11"/>
        <rFont val="Calibri"/>
        <family val="2"/>
        <charset val="238"/>
      </rPr>
      <t>2022, roč. 13, č. Apr, s. 1-13. ISSN: 1664-8021.</t>
    </r>
  </si>
  <si>
    <t>KGŠ, KCh</t>
  </si>
  <si>
    <r>
      <t xml:space="preserve">SEDLÁK, P. – SEDLÁKOVÁ, V. – VAŠEK, J. – **ZEKA, D. – ČÍLOVÁ, D. – MELOUNOVÁ, M. – ORSÁK, M. – **DOMKÁŘOVÁ, J. – **DOLEŽAL, P. – VEJL, P. Phenotypic, molecular and biochemical evaluation of somatic hybrids between Solanum tuberosum and S. bulbocastanum. </t>
    </r>
    <r>
      <rPr>
        <i/>
        <sz val="11"/>
        <rFont val="Calibri"/>
        <family val="2"/>
        <charset val="238"/>
      </rPr>
      <t xml:space="preserve">Scientific Reports, </t>
    </r>
    <r>
      <rPr>
        <sz val="11"/>
        <rFont val="Calibri"/>
        <family val="2"/>
        <charset val="238"/>
      </rPr>
      <t>2022, roč. 12, č. 1, s. 0-0. ISSN: 2045-2322.</t>
    </r>
  </si>
  <si>
    <r>
      <t xml:space="preserve">MACHOVÁ, K. – MÁLKOVÁ, A. – VOSTRÝ, L. Sheep Post-Domestication Expansion in the Context of Mitochondrial and Y Chromosome Haplogroups and Haplotypes. </t>
    </r>
    <r>
      <rPr>
        <i/>
        <sz val="11"/>
        <rFont val="Calibri"/>
        <family val="2"/>
        <charset val="238"/>
      </rPr>
      <t xml:space="preserve">Genes, </t>
    </r>
    <r>
      <rPr>
        <sz val="11"/>
        <rFont val="Calibri"/>
        <family val="2"/>
        <charset val="238"/>
      </rPr>
      <t>2022, roč. 13, č. 4, s. 1-14. ISSN: 2073-4425.</t>
    </r>
  </si>
  <si>
    <t>KGŠ, KCHHZ, KVD</t>
  </si>
  <si>
    <r>
      <t xml:space="preserve">KRUNT, O. – KRAUS, A. – ZITA, L. – MACHOVÁ, K. – CHMELÍKOVÁ, E. – PETRÁSEK, S. – NOVÁK, P. The effect of housing system and gender on relative brain weight, body temperature, hematological traits, and bone quality in muscovy ducks. </t>
    </r>
    <r>
      <rPr>
        <i/>
        <sz val="11"/>
        <rFont val="Calibri"/>
        <family val="2"/>
        <charset val="238"/>
      </rPr>
      <t xml:space="preserve">Animals, </t>
    </r>
    <r>
      <rPr>
        <sz val="11"/>
        <rFont val="Calibri"/>
        <family val="2"/>
        <charset val="238"/>
      </rPr>
      <t>2022, roč. 12, č. 3, s. 1-9. ISSN: 2076-2615.</t>
    </r>
  </si>
  <si>
    <r>
      <t xml:space="preserve">SEDLÁK, P. – SEDLÁKOVÁ, V. – **DOLEŽAL, P. – **BAŠTOVÁ, P. – VAŠEK, J. – **HAUSVATER, E. Foliar Application of Fungicides Registered Against Late Blight Influences Main Potato Tuber Diseases and Key Quantitative Characteristics of Tubers. </t>
    </r>
    <r>
      <rPr>
        <i/>
        <sz val="11"/>
        <rFont val="Calibri"/>
        <family val="2"/>
        <charset val="238"/>
      </rPr>
      <t xml:space="preserve">Potato Research, </t>
    </r>
    <r>
      <rPr>
        <sz val="11"/>
        <rFont val="Calibri"/>
        <family val="2"/>
        <charset val="238"/>
      </rPr>
      <t>2022, roč. 65, č. 1, s. 171-191. ISSN: 0014-3065.</t>
    </r>
  </si>
  <si>
    <r>
      <t xml:space="preserve">KRAUS, A. – KRUNT, O. – ZITA, L. – MACHOVÁ, K. – **HRNČÁR, C. – CHMELÍKOVÁ, E. Laying, egg quality and blood profile of native hens. </t>
    </r>
    <r>
      <rPr>
        <i/>
        <sz val="11"/>
        <rFont val="Calibri"/>
        <family val="2"/>
        <charset val="238"/>
      </rPr>
      <t xml:space="preserve">Acta Fytotechnica et Zootechnica:Online, </t>
    </r>
    <r>
      <rPr>
        <sz val="11"/>
        <rFont val="Calibri"/>
        <family val="2"/>
        <charset val="238"/>
      </rPr>
      <t>2022, roč. 25, č. 2, s. 109-116. ISSN: 1336-9245.</t>
    </r>
  </si>
  <si>
    <t>**DOLEŽAL, P. – **HAUSVATER, E. – **BAŠTOVÁ, P. – SEDLÁKOVÁ, V. Technologie ochrany brambor proti drátovcům - larvám kovaříků a omezení napadení hlíz, Technology of protection of potatoes against wireworms - larvae of click beetles and reduction of tuber infestation, wireworms; agrotechnical measures; insecticide protection, 2022, XX - Nepřiřazeno, B - Ověřená technologie, Ověřená technologie - drátovci, OCH/OT/01/2022 a OCH/OT/02/2022, Smlouva o uplatnění výsledku č. OCH/OT/01/2022 - Ing. Libor Janečka sídlo: Palkovice 797 zastoupená: Liborem Janečkou, IČO: 02715571, DIČ: CZ 8502155453; Smlouva o uplatnění výsledku č. OCH/OT/02/2022 - Český bramborářský svaz - uživatel se sídlem Dobrovského 2366, Havlíčkův Brod 580 01, IČ: 46484388, DIČ: CZ 46484388, Zastoupený Ing. Josef Králíček, Potenciálně ohrožená plocha tímto škůdcem je celkem 13 000 ha konzumních brambor. Reálně lze předpokládat, že každoročně v závislosti na průběhu počasí ve vegetaci je třeba aplikovat integrovanou ochranu proti drátovcům na 1/3 až 1/2 ohrožených ploch., Výzkumný ústav bramborářský Havlíčkův Brod, s.r.o., 60109807, CZ - Česká republika, A - K využití výsledku jiným subjektem je vždy nutné nabytí licence, N - Nevyžaduje se, A - Výše vyčerpané části z celkových uznaných nákladů na dosažení výsledku je menší nebo rovna 5 mil. Kč</t>
  </si>
  <si>
    <t xml:space="preserve">**HAUSVATER, E. – **DOLEŽAL, P. – **BAŠTOVÁ, P. – SEDLÁK, P. – SEDLÁKOVÁ, V. – **LITSCHMANN, T. Metodika ochrany brambor proti alternariovým skvrnitostem, Methodology of protection against early blight, Alternaria alternata; alternaria solani; brambory; chemická ochrana; choroby bramboru, 2022, XX - Nepřiřazeno, A - Certifikovaná metodika (NmetC), Alternariové skvrnitosti, Metodika bude využita Českým bramborářským svazem z.s. (IČO: 46484388), zastoupeným ing. Josefem Králíčkem,  na základě smlouvy OCH/01/2022 ze dne 21.11.2022., V běžném roce mohou dosahovat ztráty v porostech bez fungicidního ošetření 5-10 %. Při výnosu 30 t/ha představuje 5% ztráta 1,5 t hlíz v ceně 6 000 Kč/ha (při ceně produkce 4 000 Kč/t). Na eliminaci výnosové ztráty jsou potřebná průměrně 3 ošetření, což je náklad asi 4 500 Kč (fungicid, aplikace). V případě použití přípravku účinného i proti plísni bramboru jsou pak tyto náklady poloviční. Je tedy zřejmé, že fungicidní ochrana proti alternariovým skvrnitostem je efektivní., C - Výsledek je využíván bez omezení okruhu uživatelů, Ústřední kontrolní a zkušební ústav zemědělský, Hroznová 2, 60300 Brno., 19.12.2022, </t>
  </si>
  <si>
    <t>**KÖVÉR, G. – **CURIK, I. – VOSTRÝ, L. – **MEZŐSZENTGYÖRGYI, D. – **FARKAS, J. – **NAGY, I.Analysis of inbreeding effects on survival at birth of pannon white rabbits using inbreeding-purging model. 2022, Book of Abstracts of 30th International Symposium Animal Science Days 2022, Zadar, Croatia, 21. – 23. 9. 2022, s. 29. ISBN 978-953-8276-36-1.</t>
  </si>
  <si>
    <t>**SHIHABI, M. – **CUBRIC-CURIK, V. – **DRZAIC, I. – VOSTRÝ, L. – **CURIK, I.Comparative analyses of inbreeding on the X-chromosome in Croatian sheep breeds. 2022, Book of Abstracts of the 73nd Annual Meeting of the European Federation of Animal Science. Porto, Portugal, 7 - 9 September 2022, s. 114. ISBN: 978-90-8686-385-3.</t>
  </si>
  <si>
    <t>MACHOVÁ, K. – TICHÝ, L. – CALTA, J. – VOSTRÝ, L.Genetic variability of two Czech national sheep breeds investigated through haploblocks. 2022, Book of Abstracts of 30th International Symposium Animal Science Days 2022, Zadar, Croatia, 21. – 23. 9. 2022, s. 21. ISBN 978-953-8276-36-1.</t>
  </si>
  <si>
    <t>**OREHOVAČKI, V. – **DRZAIC, I. – **MIKULEC, N. – VOSTRÝ, L. – **CURIK, I. – **CUBRIC-CURIK, V.Genomic analysis of cratian goats. 2022, Book of Abstracts of 30th International Symposium Animal Science Days 2022, Zadar, Croatia, 21. – 23. 9. 2022, s. 64. ISBN 978-953-8276-36-1.</t>
  </si>
  <si>
    <t>**SHIHABI, M. – **LUKIC, B. – **CUBRIC-CURIK, V. – **BRAJKOVIĆ, V. – VOSTRÝ, L. – **CURIK, I.Haplotype richness drop: a new method for mapping selection signatures. 2022, Book of Abstracts of the 73nd Annual Meeting of the European Federation of Animal Science. Porto, Portugal, 7 - 9 September 2022, s. 231. ISBN: 978-90-8686-385-3.</t>
  </si>
  <si>
    <t>**RAGUZ, N. – **LUKIC, B. – **KORABI, N. – **DRZAIC, I. – VOSTRÝ, L. – **KASARDA, R. – **MORAVČÍKOVÁ, N. – **CURIK, I. – **CUBRIC-CURIK, V.Identification of selection signatures in Croatian arabian horse. 2022, Book of Abstracts of 30th International Symposium Animal Science Days 2022, Zadar, Croatia, 21. – 23. 9. 2022, s. 28. ISBN 978-953-8276-36-1.</t>
  </si>
  <si>
    <t>CALTA, J. – **ŽÁKOVÁ, E. – ČÍTEK, J. – MACHOVÁ, K. – TICHÝ, L. – VOSTRÝ, L.Model selection and estimation of genetic parameters for loin and backfat depth in Czech pig breeding program. 2022, Book of Abstracts of 30th International Symposium Animal Science Days 2022, Zadar, Croatia, 21. – 23. 9. 2022, s. 41. ISBN 978-953-8276-36-1.</t>
  </si>
  <si>
    <t>TICHÝ, L. – **KYSELOVÁ, J. – **SZTANKÓOVÁ, Z. – CALTA, J. – MACHOVÁ, K. – VOSTRÝ, L.Polymorphism of the TLR2 gene and its relation ot clinical mastitis in Czech fleckvieh populations. 2022, Book of Abstracts of 30th International Symposium Animal Science Days 2022, Zadar, Croatia, 21. – 23. 9. 2022, s. 47. ISBN 978-953-8276-36-1.</t>
  </si>
  <si>
    <t>**DRZAIC, I. – **OREHOVAČKI, V. – VOSTRÝ, L. – **CURIK, I. – **MIKULEC, N. – **CUBRIC-CURIK, V.Population structure of Istrian and Croatian Coloured goat. 2022, Book of Abstracts of the 73nd Annual Meeting of the European Federation of Animal Science. Porto, Portugal, 7 - 9 September 2022, s. 605. ISBN: 978-90-8686-385-3.</t>
  </si>
  <si>
    <t>**SHIHABI, M. – VOSTRÝ, L. – **FERENČAKOVIĆ, M. – **CUBRIC-CURIK, V. – **BRAJKOVIĆ, V. – **DRZAIC, I. – **CURIK, I.Sex difference in the inbreeding level in the pseudo-autosomal region. 2022, Book of Abstracts of 30th International Symposium Animal Science Days 2022, Zadar, Croatia, 21. – 23. 9. 2022, s. 23. ISBN 978-953-8276-36-1.</t>
  </si>
  <si>
    <t>TICHÝ, L. – **NOVÁK, K. – **KYSELOVÁ, J. – **PŘIBÁŇOVÁ, M. – **SZTANKÓOVÁ, Z. – VOSTRÝ, L.Studium variability imunitních genů v populaci českého strakatého skotu. 2022, Příspěvek J. G. Mendela ke šlechtění hospodářských zvířat, Praha-Uhříněves, Česká republika, 23. 3. 2022, s. 49-56. ISBN 978-80-7403-272-1.</t>
  </si>
  <si>
    <t>**DOLEŽAL, P. – **HAUSVATER, E. – SEDLÁK, P. – **BAŠTOVÁ, P. – SEDLÁKOVÁ, V.Výsledky pokusů s insekticidy proti mšicím v roce 2022. 2022, Úroda 70, č. 10, s. 48–53.</t>
  </si>
  <si>
    <r>
      <t xml:space="preserve">ORSÁK, M. – KOTÍKOVÁ, Z. – PODHORECKÁ, K. – LACHMAN, J. – **KASAL, P. Acrylamide formation in red-, purple- and yellow-fleshed potatoes by frying and baking. </t>
    </r>
    <r>
      <rPr>
        <i/>
        <sz val="11"/>
        <rFont val="Calibri"/>
        <family val="2"/>
        <charset val="238"/>
      </rPr>
      <t xml:space="preserve">JOURNAL OF FOOD COMPOSITION AND ANALYSIS, </t>
    </r>
    <r>
      <rPr>
        <sz val="11"/>
        <rFont val="Calibri"/>
        <family val="2"/>
        <charset val="238"/>
      </rPr>
      <t>2022, roč. 110, č. 7, s. 0-0. ISSN: 0889-1575.</t>
    </r>
  </si>
  <si>
    <r>
      <t xml:space="preserve">**KLÍMOVÁ, M. – KRAUSOVÁ, I. – ORSÁK, M. – **CHVÁTIL, D. Analysis of potential toxic elements in soil of the Czech dump-side. </t>
    </r>
    <r>
      <rPr>
        <i/>
        <sz val="11"/>
        <rFont val="Calibri"/>
        <family val="2"/>
        <charset val="238"/>
      </rPr>
      <t xml:space="preserve">Journal of Radioanalytical and Nuclear Chemistry, </t>
    </r>
    <r>
      <rPr>
        <sz val="11"/>
        <rFont val="Calibri"/>
        <family val="2"/>
        <charset val="238"/>
      </rPr>
      <t>2022, roč. 331, č. 7, s. 3195-3201. ISSN: 0236-5731.</t>
    </r>
  </si>
  <si>
    <r>
      <t xml:space="preserve">**HRČKA, R. – **KUČEROVÁ, V. – HÖNIG, V. Dry-Matter Loss and Changes in the Chemical Composition of Spruce Wood after Long-Term Storing in the Form of Roundwood . </t>
    </r>
    <r>
      <rPr>
        <i/>
        <sz val="11"/>
        <rFont val="Calibri"/>
        <family val="2"/>
        <charset val="238"/>
      </rPr>
      <t xml:space="preserve">POLYMERS, </t>
    </r>
    <r>
      <rPr>
        <sz val="11"/>
        <rFont val="Calibri"/>
        <family val="2"/>
        <charset val="238"/>
      </rPr>
      <t>2022, roč. 14, č. 16, s. 1-14. ISSN: 2073-4360.</t>
    </r>
  </si>
  <si>
    <r>
      <t xml:space="preserve">KULMA, M. – PETŘÍČKOVÁ, D. – KUREČKA, M. – KOTÍKOVÁ, Z. – TÁBORSKÝ, J. – MICHLOVÁ, T. – KOUŘIMSKÁ, L. Effect of carrot supplementation on nutritional value of insects: a case study with Jamaican field cricket (Gryllus assimilis) . </t>
    </r>
    <r>
      <rPr>
        <i/>
        <sz val="11"/>
        <rFont val="Calibri"/>
        <family val="2"/>
        <charset val="238"/>
      </rPr>
      <t xml:space="preserve">Journal of Insects as Food and Feed , </t>
    </r>
    <r>
      <rPr>
        <sz val="11"/>
        <rFont val="Calibri"/>
        <family val="2"/>
        <charset val="238"/>
      </rPr>
      <t>2022, roč. 8, č. 6, s. 621-629. ISSN: 2352-4588.</t>
    </r>
  </si>
  <si>
    <r>
      <t xml:space="preserve">ŠTĚRBA, K. – **KYSELOVÁ, L. Effect of production and storage of beer on its sensory stability. </t>
    </r>
    <r>
      <rPr>
        <i/>
        <sz val="11"/>
        <rFont val="Calibri"/>
        <family val="2"/>
        <charset val="238"/>
      </rPr>
      <t xml:space="preserve">Kvasný průmysl, </t>
    </r>
    <r>
      <rPr>
        <sz val="11"/>
        <rFont val="Calibri"/>
        <family val="2"/>
        <charset val="238"/>
      </rPr>
      <t>2022, roč. 68, č. 1, s. 553-563. ISSN: 0023-5830.</t>
    </r>
  </si>
  <si>
    <r>
      <t xml:space="preserve">**ALI, S. – NEDVĚDOVÁ, Š. – **BADSHAH, G. – **AFRIDI, M. – **ABDULLAH, . –  **DUTRA, L. – **ALI, U. – **FARIA, S. – **SOARES, F. – **RAHMAN, R. – **CANÇADO, F. – **AOYANAGI, M. – **FREIRE, L. – **SANTOS, A. – **BARISON, A. – **OLIVEIRA, C. NMR spectroscopy spotlighting immunogenicity induced by COVID-19 vaccination to mitigate future health concerns. </t>
    </r>
    <r>
      <rPr>
        <i/>
        <sz val="11"/>
        <rFont val="Calibri"/>
        <family val="2"/>
        <charset val="238"/>
      </rPr>
      <t xml:space="preserve">Current Research in Immunology , </t>
    </r>
    <r>
      <rPr>
        <sz val="11"/>
        <rFont val="Calibri"/>
        <family val="2"/>
        <charset val="238"/>
      </rPr>
      <t>2022, roč. 3, č. January, s. 199-214. ISSN: 2590-2555.</t>
    </r>
  </si>
  <si>
    <t>KCh, KCHHZ</t>
  </si>
  <si>
    <r>
      <t xml:space="preserve">PODHORECKÁ, K. – PTÁČEK, M. – SAVVULIDI, F. – DUCHÁČEK, J. – **TANČIN, V. Prutokovy cytometr a diferencialni pocet somatickych bunek v kozim mlece. </t>
    </r>
    <r>
      <rPr>
        <i/>
        <sz val="11"/>
        <rFont val="Calibri"/>
        <family val="2"/>
        <charset val="238"/>
      </rPr>
      <t xml:space="preserve">Krmivářství, </t>
    </r>
    <r>
      <rPr>
        <sz val="11"/>
        <rFont val="Calibri"/>
        <family val="2"/>
        <charset val="238"/>
      </rPr>
      <t>2022, roč. 2022, č. 6, s. 23-25. ISSN: 1212-9992.</t>
    </r>
  </si>
  <si>
    <t>SARDELLA, C., VANARA, F., BUREŠOVÁ, B, MARTINEK, P., BLANDINO, M. Frumenti e mais pigmentati: selezione varietale, gestione colturale e molitoria per l'ottenimento di farine ricche in composti antiossidanti. 2022, .</t>
  </si>
  <si>
    <t>ŠTĚRBA, K.Gose. Pivo Gose. 2022.</t>
  </si>
  <si>
    <t>**NOVOTNÝ, R. – ORSÁK, M. – LACHMAN, J. – KOTÍKOVÁ, Z. – **JANOUŠEK, L. – **FRONĚK, J.Prescription versus Over-the-Counter Venotonics: HPLC-DAD and Static Digestive Model Simulation Comparison. 2022, Nlec? Xth Congress of the Czech Society of Cardiovascular Surgery with international participation, Brno, Czech Republic, 23.-25. October 2022? Poster Section of Angiosurgery, 122. Prescription versus Over-the-Counter Venotonics: HPLC-DAD and Static Digestive Model Simulation Comparison..</t>
  </si>
  <si>
    <t>ŠTĚRBA, K.Pšeničná piva "Weissbier". 2022, .</t>
  </si>
  <si>
    <t>KCh, KZR</t>
  </si>
  <si>
    <t>NEDVĚDOVÁ, Š. – PETERKOVÁ, K. – VACEK, V. – MATĚJŮ, P. – **KONEČNÝ, L. – DVOŘÁK, J. – **MIELE, A. – **FIORINI TREGOUËT, F. – **HOLOGNE, M.Schistosoma mansoni MEG family proteins in the environment of host-parasite interactions. 2022, 21st European Conference on Computational Biology 12-21 September 2022 Sitges, Barcelona. Molecular interactome of the parasite Schistosoma mansoni and its human host (35/2021) financed from the OP RDE project Improvement in Qality of the Internal Grant Scheme at CZU, reg. no. CZ.02.2.69/0.0/0.0/19_073/0016944 Czech Ministry of Education (Grant No. LTAUSA19).</t>
  </si>
  <si>
    <r>
      <t xml:space="preserve">TŮMOVÁ, E. – CHODOVÁ, D. – **VOLEK, Z. – **EBEID, T. – KETTA, M. – **SKŘIVANOVÁ, V. A comparative study on the effect of quantitative feed restriction in males and females of broiler chickens, rabbits and nutrias. I. Performance and carcass composition.. </t>
    </r>
    <r>
      <rPr>
        <i/>
        <sz val="11"/>
        <rFont val="Calibri"/>
        <family val="2"/>
        <charset val="238"/>
      </rPr>
      <t xml:space="preserve">Czech Journal of Animal Science, </t>
    </r>
    <r>
      <rPr>
        <sz val="11"/>
        <rFont val="Calibri"/>
        <family val="2"/>
        <charset val="238"/>
      </rPr>
      <t>2022, roč. 67, č. 2, s. 47-54. ISSN: 1212-1819.</t>
    </r>
  </si>
  <si>
    <r>
      <t xml:space="preserve">TŮMOVÁ, E. – CHODOVÁ, D. – **VOLEK, Z. – **EBEID, T. – KETTA, M. – **SKŘIVANOVÁ, V. A comparative study on the effect of quantitative feed restriction in males and females of broiler chickens, rabbits and nutrias. II. Meat quality. . </t>
    </r>
    <r>
      <rPr>
        <i/>
        <sz val="11"/>
        <rFont val="Calibri"/>
        <family val="2"/>
        <charset val="238"/>
      </rPr>
      <t xml:space="preserve">Czech Journal of Animal Science, </t>
    </r>
    <r>
      <rPr>
        <sz val="11"/>
        <rFont val="Calibri"/>
        <family val="2"/>
        <charset val="238"/>
      </rPr>
      <t>2022, roč. 67, č. 2, s. 55-64. ISSN: 1212-1819.</t>
    </r>
  </si>
  <si>
    <r>
      <t xml:space="preserve">VALENTA, J. – CHODOVÁ, D. – TŮMOVÁ, E. – KETTA, M. Carcass characteristics and breast meat quality in fast-, medium- and slow-growing chickens. </t>
    </r>
    <r>
      <rPr>
        <i/>
        <sz val="11"/>
        <rFont val="Calibri"/>
        <family val="2"/>
        <charset val="238"/>
      </rPr>
      <t xml:space="preserve">Czech Journal of Animal Science, </t>
    </r>
    <r>
      <rPr>
        <sz val="11"/>
        <rFont val="Calibri"/>
        <family val="2"/>
        <charset val="238"/>
      </rPr>
      <t>2022, roč. 67, č. 7, s. 286-294. ISSN: 1212-1819.</t>
    </r>
  </si>
  <si>
    <r>
      <t xml:space="preserve">**SIDDIQUE, A. – **HERRON, C. – VALENTA, J. – **GARNER, L. – **GUPTA, A. – **SAWYER, J. – **MOREY, A. Classification and Feature Extraction Using Supervised and Unsupervised Machine Learning Approach for Broiler Woody Breast Myopathy Detection. </t>
    </r>
    <r>
      <rPr>
        <i/>
        <sz val="11"/>
        <rFont val="Calibri"/>
        <family val="2"/>
        <charset val="238"/>
      </rPr>
      <t xml:space="preserve">Foods, </t>
    </r>
    <r>
      <rPr>
        <sz val="11"/>
        <rFont val="Calibri"/>
        <family val="2"/>
        <charset val="238"/>
      </rPr>
      <t>2022, roč. 11, č. 20, s. 1-14. ISSN: 2304-8158.</t>
    </r>
  </si>
  <si>
    <r>
      <t xml:space="preserve">PETRIČÁKOVÁ, K. – JANOŠÍKOVÁ, M. – PTÁČEK, M. – ZITA, L. – SAVVULIDI, F. – **PARTYKA, A. Comparison of commercial poultry semen extenders modified for cryopreservation procedure in genetic resource program of Czech golden spotted hen. </t>
    </r>
    <r>
      <rPr>
        <i/>
        <sz val="11"/>
        <rFont val="Calibri"/>
        <family val="2"/>
        <charset val="238"/>
      </rPr>
      <t xml:space="preserve">Animals, </t>
    </r>
    <r>
      <rPr>
        <sz val="11"/>
        <rFont val="Calibri"/>
        <family val="2"/>
        <charset val="238"/>
      </rPr>
      <t>2022, roč. 12, č. 20, s. 1-9. ISSN: 2076-2615.</t>
    </r>
  </si>
  <si>
    <r>
      <t xml:space="preserve">**ALUWÉ, M. – **HEYRMAN, E. – **KOSTYRA, E. – **ZAKOWSKA-BIEMANS, S. – **ALMEIDA, J. – ČÍTEK, J. – **FONT-I-FURNOLS, M. – **MOREIRA, O. – ZADINOVÁ, K. – **TUDOREANU, L. – **LIN-SCHISTRA, L. – **BROEKE, A. Consumer evaluation of meat quality from barrows, immunocastrates and boars in six countries. </t>
    </r>
    <r>
      <rPr>
        <i/>
        <sz val="11"/>
        <rFont val="Calibri"/>
        <family val="2"/>
        <charset val="238"/>
      </rPr>
      <t xml:space="preserve">Animal, </t>
    </r>
    <r>
      <rPr>
        <sz val="11"/>
        <rFont val="Calibri"/>
        <family val="2"/>
        <charset val="238"/>
      </rPr>
      <t>2022, roč. 16, č. 3, s. 1-10. ISSN: 1751-7311.</t>
    </r>
  </si>
  <si>
    <r>
      <t xml:space="preserve">STÁDNÍK, L. – DUCHÁČEK, J. – PYTLÍK, J. – GAŠPARÍK, M. – CODL, R. – VRHEL, M. Cow metabolic status assessed from fat/protein ratio in milk affected ovarian response and number of transferable embryos after superovulation. </t>
    </r>
    <r>
      <rPr>
        <i/>
        <sz val="11"/>
        <rFont val="Calibri"/>
        <family val="2"/>
        <charset val="238"/>
      </rPr>
      <t xml:space="preserve">Czech Journal of Animal Science, </t>
    </r>
    <r>
      <rPr>
        <sz val="11"/>
        <rFont val="Calibri"/>
        <family val="2"/>
        <charset val="238"/>
      </rPr>
      <t>2022, roč. 67, č. 2, s. 39-46. ISSN: 1212-1819.</t>
    </r>
  </si>
  <si>
    <r>
      <t xml:space="preserve">PYTLÍK, J. – SAVVULIDI, F. – DUCHÁČEK, J. – CODL, R. – VRHEL, M. – **NAGY, S. – STÁDNÍK, L. Effect of extender on the quality and incubation resilience of cryopreserved Holstein bull semen. </t>
    </r>
    <r>
      <rPr>
        <i/>
        <sz val="11"/>
        <rFont val="Calibri"/>
        <family val="2"/>
        <charset val="238"/>
      </rPr>
      <t xml:space="preserve">Czech Journal of Animal Science, </t>
    </r>
    <r>
      <rPr>
        <sz val="11"/>
        <rFont val="Calibri"/>
        <family val="2"/>
        <charset val="238"/>
      </rPr>
      <t>2022, roč. 67, č. 3, s. 75-86. ISSN: 1212-1819.</t>
    </r>
  </si>
  <si>
    <r>
      <t xml:space="preserve">SOUKUP, J. – KOUŘIMSKÁ, L. – SABOLOVÁ, M. – OKROUHLÁ, M. Effects of frying oil type on its stability and composition of fried food. </t>
    </r>
    <r>
      <rPr>
        <i/>
        <sz val="11"/>
        <rFont val="Calibri"/>
        <family val="2"/>
        <charset val="238"/>
      </rPr>
      <t xml:space="preserve">Czech Journal of Food Sciences, </t>
    </r>
    <r>
      <rPr>
        <sz val="11"/>
        <rFont val="Calibri"/>
        <family val="2"/>
        <charset val="238"/>
      </rPr>
      <t>2022, roč. 40, č. 4, s. 323-330. ISSN: 1212-1800.</t>
    </r>
  </si>
  <si>
    <r>
      <t xml:space="preserve">JANOŠÍKOVÁ, M. – NEUMANN, C. – ČÍTEK, J. First case study of thermographic evaluation of a random sample of saddles in the Czech Republic. </t>
    </r>
    <r>
      <rPr>
        <i/>
        <sz val="11"/>
        <rFont val="Calibri"/>
        <family val="2"/>
        <charset val="238"/>
      </rPr>
      <t xml:space="preserve">Czech Journal of Animal Science, </t>
    </r>
    <r>
      <rPr>
        <sz val="11"/>
        <rFont val="Calibri"/>
        <family val="2"/>
        <charset val="238"/>
      </rPr>
      <t>2022, roč. 67, č. 1, s. 1-7. ISSN: 1212-1819.</t>
    </r>
  </si>
  <si>
    <r>
      <t xml:space="preserve">DUCHÁČEK, J. – CODL, R. – PYTLÍK, J. – GAŠPARÍK, M. – PTÁČEK, M. – STÁDNÍK, L. – VRHEL, M. Growth ability of Czech Fleckvieh bulls in modern cattle fattening stable. </t>
    </r>
    <r>
      <rPr>
        <i/>
        <sz val="11"/>
        <rFont val="Calibri"/>
        <family val="2"/>
        <charset val="238"/>
      </rPr>
      <t xml:space="preserve">JOURNAL OF APPLIED ANIMAL RESEARCH, </t>
    </r>
    <r>
      <rPr>
        <sz val="11"/>
        <rFont val="Calibri"/>
        <family val="2"/>
        <charset val="238"/>
      </rPr>
      <t>2022, roč. 50, č. 1, s. 316-321. ISSN: 0971-2119.</t>
    </r>
  </si>
  <si>
    <r>
      <t xml:space="preserve">ZITA, L. – OKROUHLÁ, M. – KRUNT, O. – KRAUS, A. – STÁDNÍK, L. – ČÍTEK, J. – STUPKA, R. Changes in Fatty Acids Profile, Health Indices, and Physical Characteristics of Organic Eggs from Laying Hens at the Beginning of the First and Second Laying Cycles. </t>
    </r>
    <r>
      <rPr>
        <i/>
        <sz val="11"/>
        <rFont val="Calibri"/>
        <family val="2"/>
        <charset val="238"/>
      </rPr>
      <t xml:space="preserve">Animals, </t>
    </r>
    <r>
      <rPr>
        <sz val="11"/>
        <rFont val="Calibri"/>
        <family val="2"/>
        <charset val="238"/>
      </rPr>
      <t>2022, roč. 12, č. 1, s. 1-13. ISSN: 2076-2615.</t>
    </r>
  </si>
  <si>
    <t>KCHHZ, KPOP</t>
  </si>
  <si>
    <r>
      <t xml:space="preserve">KRAUS, A. – KRUNT, O. – ZITA, L. – VEJVODOVÁ, K. – DRÁBEK, O. Laying hens under smallholder conditions: laying performance, growth and bone quality of tibia and femur including essential elements. </t>
    </r>
    <r>
      <rPr>
        <i/>
        <sz val="11"/>
        <rFont val="Calibri"/>
        <family val="2"/>
        <charset val="238"/>
      </rPr>
      <t xml:space="preserve">Poultry Science, </t>
    </r>
    <r>
      <rPr>
        <sz val="11"/>
        <rFont val="Calibri"/>
        <family val="2"/>
        <charset val="238"/>
      </rPr>
      <t>2022, roč. 101, č. 7, s. 1-9. ISSN: 0032-5791.</t>
    </r>
  </si>
  <si>
    <r>
      <t xml:space="preserve">GAŠPARÍK, M. – DUCHÁČEK, J. – STÁDNÍK, L. – VRHEL, M. – PTÁČEK, M. Milkability characteristics of Jersey cows throughout the lactation and their effect on milking induced teat prolongation. </t>
    </r>
    <r>
      <rPr>
        <i/>
        <sz val="11"/>
        <rFont val="Calibri"/>
        <family val="2"/>
        <charset val="238"/>
      </rPr>
      <t xml:space="preserve">Mljekarstvo, </t>
    </r>
    <r>
      <rPr>
        <sz val="11"/>
        <rFont val="Calibri"/>
        <family val="2"/>
        <charset val="238"/>
      </rPr>
      <t>2022, roč. 72, č. 2, s. 114-122. ISSN: 0026-704X.</t>
    </r>
  </si>
  <si>
    <r>
      <t xml:space="preserve">GAŠPARÍK, M. – STÁDNÍK, L. – DUCHÁČEK, J. – VRHEL, M. Milkability of Holstein cows is significantly affected by the incidence of clinical mastitis for weeks after diagnosis. </t>
    </r>
    <r>
      <rPr>
        <i/>
        <sz val="11"/>
        <rFont val="Calibri"/>
        <family val="2"/>
        <charset val="238"/>
      </rPr>
      <t xml:space="preserve">Journal of Dairy Research, </t>
    </r>
    <r>
      <rPr>
        <sz val="11"/>
        <rFont val="Calibri"/>
        <family val="2"/>
        <charset val="238"/>
      </rPr>
      <t>2022, roč. 89, č. 1, s. 71-74. ISSN: 0022-0299.</t>
    </r>
  </si>
  <si>
    <r>
      <t xml:space="preserve">FOŘTOVÁ, J. – **DEL MAR CAMPO, M. – VALENTA, J. – NEEDHAM, T. – **ŘEHÁK, D. – **LEBEDOVÁ, N. – **BARTOŇ, L. – KLOUČEK, P. – BUREŠ, D. Preferences and acceptance of Czech and Spanish consumer regarding beef with varying intramuscular fat content. </t>
    </r>
    <r>
      <rPr>
        <i/>
        <sz val="11"/>
        <rFont val="Calibri"/>
        <family val="2"/>
        <charset val="238"/>
      </rPr>
      <t xml:space="preserve">Meat Science, </t>
    </r>
    <r>
      <rPr>
        <sz val="11"/>
        <rFont val="Calibri"/>
        <family val="2"/>
        <charset val="238"/>
      </rPr>
      <t>2022, roč. 192, č. Oct, s. 1-7. ISSN: 0309-1740.</t>
    </r>
  </si>
  <si>
    <r>
      <t xml:space="preserve">**EBEID, T. – TŮMOVÁ, E. – **AL-HOMIDAN, I. – KETTA, M. – CHODOVÁ, D. Recent advances in the role of feed restriction in poultry productivity: part I – performance, gut development, microbiota and immune response. </t>
    </r>
    <r>
      <rPr>
        <i/>
        <sz val="11"/>
        <rFont val="Calibri"/>
        <family val="2"/>
        <charset val="238"/>
      </rPr>
      <t xml:space="preserve">Worlds Poultry Science Journal, </t>
    </r>
    <r>
      <rPr>
        <sz val="11"/>
        <rFont val="Calibri"/>
        <family val="2"/>
        <charset val="238"/>
      </rPr>
      <t>2022, roč. 78, č. 4, s. 971-988. ISSN: 0043-9339.</t>
    </r>
  </si>
  <si>
    <r>
      <t xml:space="preserve">**EBEID, T. – TŮMOVÁ, E. – KETTA, M. – CHODOVÁ, D. Recent advances in the role of feed restriction in poultry productivity: part II – carcass characteristics, meat quality, muscle fibre properties, and breast meat myopathies. </t>
    </r>
    <r>
      <rPr>
        <i/>
        <sz val="11"/>
        <rFont val="Calibri"/>
        <family val="2"/>
        <charset val="238"/>
      </rPr>
      <t xml:space="preserve">Worlds Poultry Science Journal, </t>
    </r>
    <r>
      <rPr>
        <sz val="11"/>
        <rFont val="Calibri"/>
        <family val="2"/>
        <charset val="238"/>
      </rPr>
      <t>2022, roč. 78, č. 4, s. 989-1005. ISSN: 0043-9339.</t>
    </r>
  </si>
  <si>
    <r>
      <t xml:space="preserve">CODL, R. – DUCHÁČEK, J. – VACEK, M. – PYTLÍK, J. – STÁDNÍK, L. – VRHEL, M. Relationship between daily activities duration and oestrus in dairy cows over the year. </t>
    </r>
    <r>
      <rPr>
        <i/>
        <sz val="11"/>
        <rFont val="Calibri"/>
        <family val="2"/>
        <charset val="238"/>
      </rPr>
      <t xml:space="preserve">Acta Veterinaria Brno, </t>
    </r>
    <r>
      <rPr>
        <sz val="11"/>
        <rFont val="Calibri"/>
        <family val="2"/>
        <charset val="238"/>
      </rPr>
      <t>2022, roč. 91, č. 1, s. 11-16. ISSN: 0001-7213.</t>
    </r>
  </si>
  <si>
    <t>KCHHZ, KKBP, KMVD</t>
  </si>
  <si>
    <r>
      <t xml:space="preserve">KRUNT, O. – ZITA, L. – KRAUS, A. – BUREŠ, D. – NEEDHAM, T. – VOLEK, Z. The effect of housing system on rabbit growth performance, carcass traits, and meat quality characteristics of different muscles. </t>
    </r>
    <r>
      <rPr>
        <i/>
        <sz val="11"/>
        <rFont val="Calibri"/>
        <family val="2"/>
        <charset val="238"/>
      </rPr>
      <t xml:space="preserve">Meat Science, </t>
    </r>
    <r>
      <rPr>
        <sz val="11"/>
        <rFont val="Calibri"/>
        <family val="2"/>
        <charset val="238"/>
      </rPr>
      <t>2022, roč. 193, č. Nov, s. 1-8. ISSN: 0309-1740.</t>
    </r>
  </si>
  <si>
    <r>
      <t xml:space="preserve">VODIČKA, J. – PYTLÍK, J. – **STÁDNÍKOVÁ, M. – STÁDNÍK, L. – DUCHÁČEK, J. – CODL, R. – BINIOVÁ, Z. The effects of egg yolk-based and egg yolk-free diluents on the post-thaw quality of bull spermatozoa. </t>
    </r>
    <r>
      <rPr>
        <i/>
        <sz val="11"/>
        <rFont val="Calibri"/>
        <family val="2"/>
        <charset val="238"/>
      </rPr>
      <t xml:space="preserve">Acta Veterinaria Brno, </t>
    </r>
    <r>
      <rPr>
        <sz val="11"/>
        <rFont val="Calibri"/>
        <family val="2"/>
        <charset val="238"/>
      </rPr>
      <t>2022, roč. 91, č. 4, s. 339-346. ISSN: 0001-7213.</t>
    </r>
  </si>
  <si>
    <r>
      <t xml:space="preserve">**EBEID, T. – TŮMOVÁ, E. – **AL-HOMIDAN, I. – KETTA, M. – CHODOVÁ, D. The potential role of feed restriction on productivity, carcass composition, meat quality, and muscle fibre properties of growing rabbits: A Review. </t>
    </r>
    <r>
      <rPr>
        <i/>
        <sz val="11"/>
        <rFont val="Calibri"/>
        <family val="2"/>
        <charset val="238"/>
      </rPr>
      <t xml:space="preserve">Meat Science, </t>
    </r>
    <r>
      <rPr>
        <sz val="11"/>
        <rFont val="Calibri"/>
        <family val="2"/>
        <charset val="238"/>
      </rPr>
      <t>2022, roč. 191, č. Sep, s. 1-8. ISSN: 0309-1740.</t>
    </r>
  </si>
  <si>
    <r>
      <t xml:space="preserve">**MALMAKOV, N. – PTÁČEK, M. – SAVVULIDI, F. – STÁDNÍK, L. Optimal time for laparoscopic intrauterine insemination performed on ewes detected in natural heat. </t>
    </r>
    <r>
      <rPr>
        <i/>
        <sz val="11"/>
        <rFont val="Calibri"/>
        <family val="2"/>
        <charset val="238"/>
      </rPr>
      <t xml:space="preserve">Saudi Journal of Biological Sciences, </t>
    </r>
    <r>
      <rPr>
        <sz val="11"/>
        <rFont val="Calibri"/>
        <family val="2"/>
        <charset val="238"/>
      </rPr>
      <t>2022, roč. 29, č. 10, s. 1-6. ISSN: 1319-562X.</t>
    </r>
  </si>
  <si>
    <r>
      <t xml:space="preserve">KRAUS, A. – ZITA, L. – KRUNT, O. – CHODOVÁ, D. – OKROUHLÁ, M. – **KRAWCZYK, J. Do the differences in egg contamination, penetration, and resistance against microorganisms among the hen genotypes exist. </t>
    </r>
    <r>
      <rPr>
        <i/>
        <sz val="11"/>
        <color rgb="FF000000"/>
        <rFont val="Calibri"/>
        <family val="2"/>
        <charset val="238"/>
      </rPr>
      <t xml:space="preserve">Annals of Animal Science, </t>
    </r>
    <r>
      <rPr>
        <sz val="11"/>
        <color rgb="FF000000"/>
        <rFont val="Calibri"/>
        <family val="2"/>
        <charset val="238"/>
      </rPr>
      <t>2022, roč. 22, č. 2, s. 561-574. ISSN: 1642-3402.</t>
    </r>
  </si>
  <si>
    <r>
      <t xml:space="preserve">JANOŠÍKOVÁ, M. – PTÁČEK, M. – KYRIÁNOVÁ, I. – **ZIKMUNDOVÁ, E. – PETRIČÁKOVÁ, K. – NEUMANN, C. Hygiena pastvin jako prevence parazitóz koní. </t>
    </r>
    <r>
      <rPr>
        <i/>
        <sz val="11"/>
        <rFont val="Calibri"/>
        <family val="2"/>
        <charset val="238"/>
      </rPr>
      <t xml:space="preserve">Krmivářství, </t>
    </r>
    <r>
      <rPr>
        <sz val="11"/>
        <rFont val="Calibri"/>
        <family val="2"/>
        <charset val="238"/>
      </rPr>
      <t>2022, roč. 2022, č. 6, s. 40-41. ISSN: 1212-9992.</t>
    </r>
  </si>
  <si>
    <r>
      <t xml:space="preserve">JANOŠÍKOVÁ, M. – PTÁČEK, M. – SAVVULIDI, F. – ZITA, L. – PETRIČÁKOVÁ, K. Kryoprotektivní účinky modifikovaných ředidel drůbežího spermatu. </t>
    </r>
    <r>
      <rPr>
        <i/>
        <sz val="11"/>
        <rFont val="Calibri"/>
        <family val="2"/>
        <charset val="238"/>
      </rPr>
      <t xml:space="preserve">Náš chov, </t>
    </r>
    <r>
      <rPr>
        <sz val="11"/>
        <rFont val="Calibri"/>
        <family val="2"/>
        <charset val="238"/>
      </rPr>
      <t>2022, roč. 72, č. 11, s. 36-38. ISSN: 0027-8068.</t>
    </r>
  </si>
  <si>
    <r>
      <t xml:space="preserve">CHODOVÁ, D. – TŮMOVÁ, E. Význam zkrmování hmyzí moučky u kuřat. </t>
    </r>
    <r>
      <rPr>
        <i/>
        <sz val="11"/>
        <rFont val="Calibri"/>
        <family val="2"/>
        <charset val="238"/>
      </rPr>
      <t xml:space="preserve">Veterinářství, </t>
    </r>
    <r>
      <rPr>
        <sz val="11"/>
        <rFont val="Calibri"/>
        <family val="2"/>
        <charset val="238"/>
      </rPr>
      <t>2022, roč. 72, č. 4, s. 228-231. ISSN: 0506-8231.</t>
    </r>
  </si>
  <si>
    <r>
      <t xml:space="preserve">PETRIČÁKOVÁ, K. – JANOŠÍKOVÁ, M. – PTÁČEK, M. – ZITA, L. – SAVVULIDI, F. Comparison of commercial poultry extenders modified for cryopreservation procedure in genetic resource program of Czech golden spotted hen.  In </t>
    </r>
    <r>
      <rPr>
        <i/>
        <sz val="11"/>
        <rFont val="Calibri"/>
        <family val="2"/>
        <charset val="238"/>
      </rPr>
      <t xml:space="preserve">Proceedings of the 13th Biennial Conference, Association for Applied Animal Andrology 24.06.2022, Bologna, Italy. </t>
    </r>
    <r>
      <rPr>
        <sz val="11"/>
        <rFont val="Calibri"/>
        <family val="2"/>
        <charset val="238"/>
      </rPr>
      <t>Animal Reproduction Science: Science Direct, 2022. s. 18-19.</t>
    </r>
  </si>
  <si>
    <t xml:space="preserve">JANOŠÍKOVÁ, M. – PETRIČÁKOVÁ, K. – ZITA, L. Inovativní postupy v procesu kryokonzervace spermatu genetického zdroje původního českého plemene česká slepice zlatá kropenatá, Innovative procedures in the process of cryopreservation of semen of the genetic source of the original Czech breed of the Czech Golden Spotted Hen, cryopreservation; sperm; genetic source; rooster , 2022, XX - Nepřiřazeno, A - Certifikovaná metodika (NmetC), 9457/2022-ČPI, Líheň Studenec, s.r.o. IČO: 25340026, regenerace původního plemene, C - Výsledek je využíván bez omezení okruhu uživatelů, Česká plemenářská inspekce , 15.12.2022, </t>
  </si>
  <si>
    <r>
      <t xml:space="preserve">JANOŠÍKOVÁ, M. – PTÁČEK, M. – PETRIČÁKOVÁ, K. – NEUMANN, C. Biologie pastvin pro koně. </t>
    </r>
    <r>
      <rPr>
        <i/>
        <sz val="11"/>
        <rFont val="Calibri"/>
        <family val="2"/>
        <charset val="238"/>
      </rPr>
      <t xml:space="preserve">Náš chov, </t>
    </r>
    <r>
      <rPr>
        <sz val="11"/>
        <rFont val="Calibri"/>
        <family val="2"/>
        <charset val="238"/>
      </rPr>
      <t>2022, roč. 72, č. 10, s. 38-39. ISSN: 0027-8068.</t>
    </r>
  </si>
  <si>
    <r>
      <t xml:space="preserve">**MALMAKOV, N. – PTÁČEK, M. – **OMASHEV, K. – SAVVULIDI, F. – JANOŠÍKOVÁ, M. – MÁLKOVÁ, A. Chov ovcí a jejich reprodukce v Kazachstánu. </t>
    </r>
    <r>
      <rPr>
        <i/>
        <sz val="11"/>
        <rFont val="Calibri"/>
        <family val="2"/>
        <charset val="238"/>
      </rPr>
      <t xml:space="preserve">Náš chov, </t>
    </r>
    <r>
      <rPr>
        <sz val="11"/>
        <rFont val="Calibri"/>
        <family val="2"/>
        <charset val="238"/>
      </rPr>
      <t>2022, roč. 72, č. 8, s. 1-2. ISSN: 0027-8068.</t>
    </r>
  </si>
  <si>
    <r>
      <t xml:space="preserve">PTÁČEK, M. – MÁLKOVÁ, A. – SAVVULIDI, F. – STÁDNÍK, L. Odhad porodní hmotnosti jehňat pomocí jejich tělesných rozměrů. </t>
    </r>
    <r>
      <rPr>
        <i/>
        <sz val="11"/>
        <rFont val="Calibri"/>
        <family val="2"/>
        <charset val="238"/>
      </rPr>
      <t xml:space="preserve">Náš chov, </t>
    </r>
    <r>
      <rPr>
        <sz val="11"/>
        <rFont val="Calibri"/>
        <family val="2"/>
        <charset val="238"/>
      </rPr>
      <t>2022, roč. 72, č. 7, s. 37-38. ISSN: 0027-8068.</t>
    </r>
  </si>
  <si>
    <t>SAVVULIDI, F. – PTÁČEK, M. – MÁLKOVÁ, A. – PYTLÍK, J. – PETRIČÁKOVÁ, K. – JANOŠÍKOVÁ, M. – **ZEMANOVA, K. – **RANNA, T. – **BERANOVA, H.Analytical approaches are an essential part of modern valuable genetic resource conservation programs: the advances of the Czech University of Life Sciences Prague. 2022, Animal reproductionm sperm cryopreservation and analysis: an international experience, Book of abstracts, 3.5.2022, abstrakt.</t>
  </si>
  <si>
    <t>PTÁČEK, M. – SAVVULIDI, F. – MÁLKOVÁ, A. – PYTLÍK, J. – PETRIČÁKOVÁ, K. – JANOŠÍKOVÁ, M. – **UHLÍŘOVÁ, J.Perspective of cryopreservation program for original Sheep and Goat population in the Czech Republic. 2022, Animal reproductionm sperm cryopreservation and analysis: an international experience, Book of abstracts, 3.5.2022, abstrakt.</t>
  </si>
  <si>
    <r>
      <t xml:space="preserve">**SALAZAR-CUYTUN, R. – **GARCIA-HERRERA, R. – **MUNOZ-BENITEZ, A. – PTÁČEK, M. – **PORTILLO-SALGADO, R. – **VARGAS-BELLO-PEREZ, E. – **CHAY CANUL, A. Relationship between body mass index and body condition score in Pelibuey ewes. </t>
    </r>
    <r>
      <rPr>
        <i/>
        <sz val="11"/>
        <rFont val="Calibri"/>
        <family val="2"/>
        <charset val="238"/>
      </rPr>
      <t xml:space="preserve">Tropical and Subtropical Agroecosystems, </t>
    </r>
    <r>
      <rPr>
        <sz val="11"/>
        <rFont val="Calibri"/>
        <family val="2"/>
        <charset val="238"/>
      </rPr>
      <t>2021, roč. 24, č. 3, s. 1-7. ISSN: 1870-0462.</t>
    </r>
  </si>
  <si>
    <t>Dodatek z 2021, již bylo odesláno do RIV, ale není v DZ</t>
  </si>
  <si>
    <r>
      <t xml:space="preserve">KRUNT, O. – ZITA, L. – KRAUS, A. Various hen housing systems determine different egg quality. </t>
    </r>
    <r>
      <rPr>
        <i/>
        <sz val="11"/>
        <rFont val="Calibri"/>
        <family val="2"/>
        <charset val="238"/>
      </rPr>
      <t xml:space="preserve">Acta Fytotechnica et Zootechnica:Online, </t>
    </r>
    <r>
      <rPr>
        <sz val="11"/>
        <rFont val="Calibri"/>
        <family val="2"/>
        <charset val="238"/>
      </rPr>
      <t>2021, roč. , č. , s. 1-1. ISSN: 1336-9245.</t>
    </r>
  </si>
  <si>
    <r>
      <t xml:space="preserve">**LEE, S. – **KALCIC, F. – **DUARTE, I. – **TITERA, D. – **KAMLER, M. – **MRNA, P. – **HYRSL, P. – **DANIHLIK, J. – **DOBES, P. – **KUNC, M. – **PUDLO, A. – HAVLÍK, J. 1H NMR Profiling of Honey Bee Bodies Revealed Metabolic Differences between Summer and Winter Bees. </t>
    </r>
    <r>
      <rPr>
        <i/>
        <sz val="11"/>
        <rFont val="Calibri"/>
        <family val="2"/>
        <charset val="238"/>
      </rPr>
      <t xml:space="preserve">Insects, </t>
    </r>
    <r>
      <rPr>
        <sz val="11"/>
        <rFont val="Calibri"/>
        <family val="2"/>
        <charset val="238"/>
      </rPr>
      <t>2022, roč. 13, č. 2, s. 0-0. ISSN: 2075-4450.</t>
    </r>
  </si>
  <si>
    <r>
      <t xml:space="preserve">ŠŤASTNÝ, J. – MARŠÍK, P. – TAUCHEN, J. – BOŽIK, M. – MASCELLANI, A. – HAVLÍK, J. – **LANDA, P. – JABLONSKÝ, I. – **TREML, J. – **HERZOGOVÁ, P. – **BLEHA, R. – **SYNYTSYA, A. – KLOUČEK, P. Antioxidant and Anti-Inflammatory Activity of Five Medicinal Mushrooms of the Genus Pleurotus. </t>
    </r>
    <r>
      <rPr>
        <i/>
        <sz val="11"/>
        <rFont val="Calibri"/>
        <family val="2"/>
        <charset val="238"/>
      </rPr>
      <t xml:space="preserve">Antioxidants, </t>
    </r>
    <r>
      <rPr>
        <sz val="11"/>
        <rFont val="Calibri"/>
        <family val="2"/>
        <charset val="238"/>
      </rPr>
      <t>2022, roč. 11, č. 8, s. 1-16. ISSN: 2076-3921.</t>
    </r>
  </si>
  <si>
    <r>
      <t xml:space="preserve">**GLORÍKOVÁ, N. – **SKUHROVEC, J. – NOVÝ, P. – KLOUČEK, P. – **ŘEZÁČ, M. Attraction or Repelling Effects of Commercial Plant Essential Oils on the Synanthropic Cheiracanthium mildei (Araneae: Cheiracanthiidae). </t>
    </r>
    <r>
      <rPr>
        <i/>
        <sz val="11"/>
        <rFont val="Calibri"/>
        <family val="2"/>
        <charset val="238"/>
      </rPr>
      <t xml:space="preserve">JOURNAL OF ECONOMIC ENTOMOLOGY, </t>
    </r>
    <r>
      <rPr>
        <sz val="11"/>
        <rFont val="Calibri"/>
        <family val="2"/>
        <charset val="238"/>
      </rPr>
      <t>2022, roč. 115, č. 5, s. 1472-1479. ISSN: 0022-0493.</t>
    </r>
  </si>
  <si>
    <r>
      <t xml:space="preserve">**MULLEROVA, M. – **MACIEL, D. – **NUNES, N. – **WROBEL, D. – **STORIK, M. – **STASTNA, L. – **KRUPKOVA, A. – **CURINOVA, P. – **NOVAKOVA, K. – BOŽIK, M. – **MALY, M. – **MALY, J. – **Rodrigues, J. - **STRASAK, T. Carbosilane Glycodendrimers for Anticancer Drug Delivery: Synthetic Route, Characterization, and Biological Effect of Glycodendrimer-Doxorubicin Complexes. </t>
    </r>
    <r>
      <rPr>
        <i/>
        <sz val="11"/>
        <rFont val="Calibri"/>
        <family val="2"/>
        <charset val="238"/>
      </rPr>
      <t xml:space="preserve">BIOMACROMOLECULES, </t>
    </r>
    <r>
      <rPr>
        <sz val="11"/>
        <rFont val="Calibri"/>
        <family val="2"/>
        <charset val="238"/>
      </rPr>
      <t>2022, roč. 1, č. 23, s. 276-290. ISSN: 1525-7797.</t>
    </r>
  </si>
  <si>
    <r>
      <t xml:space="preserve">NEEDHAM, T. – MUSA, A. – KOTRBA, R. – CEACERO HERRADOR, F. – **HOFFMAN, L. – **LEBEDOVÁ, N. – BUREŠ, D. Carcass and Offal Yields of Farmed Common Eland (Taurotragus oryx) Males, as Affected by Age and Immunocastration. </t>
    </r>
    <r>
      <rPr>
        <i/>
        <sz val="11"/>
        <rFont val="Calibri"/>
        <family val="2"/>
        <charset val="238"/>
      </rPr>
      <t xml:space="preserve">Animals, </t>
    </r>
    <r>
      <rPr>
        <sz val="11"/>
        <rFont val="Calibri"/>
        <family val="2"/>
        <charset val="238"/>
      </rPr>
      <t>2022, roč. 12, č. 21, s. 1-12. ISSN: 2076-2615.</t>
    </r>
  </si>
  <si>
    <r>
      <t xml:space="preserve">**MOLČANOVÁ, L. – **TREML, J. – **BREZÁNI, V. – MARŠÍK, P. – KURHAN, S. – **TRÁVNÍČEK, Z. – **UHRIN, P. – **ŠMEJKAL, K. C-geranylated flavonoids from Paulownia tomentosa Steud. fruit as potential anti-inflammatory agents. </t>
    </r>
    <r>
      <rPr>
        <i/>
        <sz val="11"/>
        <rFont val="Calibri"/>
        <family val="2"/>
        <charset val="238"/>
      </rPr>
      <t xml:space="preserve">Journal Of Ethnopharmacology, </t>
    </r>
    <r>
      <rPr>
        <sz val="11"/>
        <rFont val="Calibri"/>
        <family val="2"/>
        <charset val="238"/>
      </rPr>
      <t>2022, roč. 296, č. October 5, s. 0-0. ISSN: 0378-8741.</t>
    </r>
  </si>
  <si>
    <r>
      <t xml:space="preserve">**VÁRADY, M. – TAUCHEN, J. – FRAŇKOVÁ, A. – KLOUČEK, P. – **POPELKA, P. Effect of method of processing specialty coffee beans (natural, washed, honey, fermentation, maceration) on bioactive and volatile compounds. </t>
    </r>
    <r>
      <rPr>
        <i/>
        <sz val="11"/>
        <rFont val="Calibri"/>
        <family val="2"/>
        <charset val="238"/>
      </rPr>
      <t xml:space="preserve">LWT-Food Science and Technology, </t>
    </r>
    <r>
      <rPr>
        <sz val="11"/>
        <rFont val="Calibri"/>
        <family val="2"/>
        <charset val="238"/>
      </rPr>
      <t>2022, roč. 172, č. 114245, s. 1-8. ISSN: 0023-6438.</t>
    </r>
  </si>
  <si>
    <r>
      <t xml:space="preserve">**LEBEDOVÁ, N. – BUREŠ, D. – NEEDHAM, T. – FOŘTOVÁ, J. – **ŘEHÁK, D. – **BARTOŇ, L. Histological composition, physiochemical parameters, and organoleptic properties of three muscles from Fleckvieh bulls and heifers. </t>
    </r>
    <r>
      <rPr>
        <i/>
        <sz val="11"/>
        <rFont val="Calibri"/>
        <family val="2"/>
        <charset val="238"/>
      </rPr>
      <t xml:space="preserve">Meat Science, </t>
    </r>
    <r>
      <rPr>
        <sz val="11"/>
        <rFont val="Calibri"/>
        <family val="2"/>
        <charset val="238"/>
      </rPr>
      <t>2022, roč. 188, č. 2, s. 1-9. ISSN: 0309-1740.</t>
    </r>
  </si>
  <si>
    <r>
      <t xml:space="preserve">**HOFFMAN, L. – **INGLE, P. – **KHOLE, A. – **ZHANG, S. – **YANG, Z. – **BEYA, M. – BUREŠ, D. – **COZZOLINO, D. Characterisation and Identification of Individual Intact Goat Muscle Samples (Capra sp.) Using a Portable Near-Infrared Spectrometer and Chemometrics . </t>
    </r>
    <r>
      <rPr>
        <i/>
        <sz val="11"/>
        <rFont val="Calibri"/>
        <family val="2"/>
        <charset val="238"/>
      </rPr>
      <t xml:space="preserve">Foods, </t>
    </r>
    <r>
      <rPr>
        <sz val="11"/>
        <rFont val="Calibri"/>
        <family val="2"/>
        <charset val="238"/>
      </rPr>
      <t>2022, roč. 11, č. 18, s. 0-0. ISSN: 2304-8158.</t>
    </r>
  </si>
  <si>
    <r>
      <t xml:space="preserve">SKALA, T. – KAHÁNKOVÁ, Z. – TAUCHEN, J. – JANATOVÁ, A. – KLOUČEK, P. – **HUBKA, V. – FRAŇKOVÁ, A. Medical cannabis dimethyl ether, ethanol and butane extracts inhibit the in vitro growth of bacteria and dermatophytes causing common skin diseases. </t>
    </r>
    <r>
      <rPr>
        <i/>
        <sz val="11"/>
        <rFont val="Calibri"/>
        <family val="2"/>
        <charset val="238"/>
      </rPr>
      <t xml:space="preserve">Frontiers in Microbiology, </t>
    </r>
    <r>
      <rPr>
        <sz val="11"/>
        <rFont val="Calibri"/>
        <family val="2"/>
        <charset val="238"/>
      </rPr>
      <t>2022, roč. 13, č. , s. 1-10. ISSN: 1664-302X.</t>
    </r>
  </si>
  <si>
    <r>
      <t xml:space="preserve">**HOFFMAN, L. – **SILBERBAUER, B. – NEEDHAM, T. – BUREŠ, D. – KOTRBA, R. – **STRYDOM, P. Physical meat quality characteristics of Angolan giraffe (Giraffa giraffa angolensis) as affected by sex and muscle. </t>
    </r>
    <r>
      <rPr>
        <i/>
        <sz val="11"/>
        <rFont val="Calibri"/>
        <family val="2"/>
        <charset val="238"/>
      </rPr>
      <t xml:space="preserve">Meat Science, </t>
    </r>
    <r>
      <rPr>
        <sz val="11"/>
        <rFont val="Calibri"/>
        <family val="2"/>
        <charset val="238"/>
      </rPr>
      <t>2022, roč. 192, č. 11, s. 1-10. ISSN: 0309-1740.</t>
    </r>
  </si>
  <si>
    <r>
      <t xml:space="preserve">MASCELLANI, A. – **LEISS, K. – **BAC-MOLENAAR, J. – **MALANIK, M. – MARŠÍK, P. – **HERNANDEZ OLESINSKI, E. – TAUCHEN, J. – KLOUČEK, P. – **ŠMEJKAL, K. – HAVLÍK, J. Polyketide Derivatives in the Resistance of Gerbera hybrida to Powdery Mildew. </t>
    </r>
    <r>
      <rPr>
        <i/>
        <sz val="11"/>
        <rFont val="Calibri"/>
        <family val="2"/>
        <charset val="238"/>
      </rPr>
      <t xml:space="preserve">Frontiers in Plant Science, </t>
    </r>
    <r>
      <rPr>
        <sz val="11"/>
        <rFont val="Calibri"/>
        <family val="2"/>
        <charset val="238"/>
      </rPr>
      <t>2022, roč. 12, č. , s. 1-11. ISSN: 1664-462X.</t>
    </r>
  </si>
  <si>
    <r>
      <t xml:space="preserve">**RUSKOVSKA, T. – **BUDIC-LETO, I. – **CORRAL-JARA, K. – **AJDZANOVIC, V. – **AROLA-ARNAL, A. – **BRAVO, F. – **DELIGIANNIDOU, G. – HAVLÍK, J. – **JANEVA, M. – **KISTANOVA, E. – **KONTOGIORGIS, C. – **KRGA, I. – **MASSARO, M. – **MILER, M. – **HARNAFI, H. – **MILOSEVIC, V. – **MORAND, C. – **SCODITTI, E. – **SUAREZ, M. – **VAUZOUR, D. – **MILENKOVIC, D. Systematic analysis of nutrigenomic effects of polyphenols related to cardiometabolic health in humans-evidence from untargeted mRNA and miRNA studies. </t>
    </r>
    <r>
      <rPr>
        <i/>
        <sz val="11"/>
        <rFont val="Calibri"/>
        <family val="2"/>
        <charset val="238"/>
      </rPr>
      <t xml:space="preserve">AGEING RESEARCH REVIEWS, </t>
    </r>
    <r>
      <rPr>
        <sz val="11"/>
        <rFont val="Calibri"/>
        <family val="2"/>
        <charset val="238"/>
      </rPr>
      <t>2022, roč. 79, č. AUG, s. 0-0. ISSN: 1568-1637.</t>
    </r>
  </si>
  <si>
    <r>
      <t xml:space="preserve">WIMMEROVÁ, L. – **ŠOLCOVÁ, O. – **SPÁČILOVÁ, M. – **ČEHAJIĆ, N. – **KREJČÍKOVÁ, S. – MARŠÍK, P. Toxicity assessment and treatment options of diclofenac and triclosan dissolved in water. </t>
    </r>
    <r>
      <rPr>
        <i/>
        <sz val="11"/>
        <rFont val="Calibri"/>
        <family val="2"/>
        <charset val="238"/>
      </rPr>
      <t xml:space="preserve">Toxics, </t>
    </r>
    <r>
      <rPr>
        <sz val="11"/>
        <rFont val="Calibri"/>
        <family val="2"/>
        <charset val="238"/>
      </rPr>
      <t>2022, roč. 10, č. 8, s. 1-14. ISSN: 2305-6304.</t>
    </r>
  </si>
  <si>
    <r>
      <t xml:space="preserve">KEJDOVÁ RYSOVÁ, L. – **CEJNAR, P. – **HANUŠ, O. – LEGAROVÁ, V. – HAVLÍK, J. – **NEJESCHLEBOVÁ, H. – **NĚMEČKOVÁ, I. – **JEDELSKÁ, R. – BOŽIK, M. Use of MALDI-TOF MS technology in small ruminant milk adulteration using raw bovine milk. </t>
    </r>
    <r>
      <rPr>
        <i/>
        <sz val="11"/>
        <rFont val="Calibri"/>
        <family val="2"/>
        <charset val="238"/>
      </rPr>
      <t xml:space="preserve">Journal of Dairy Science, </t>
    </r>
    <r>
      <rPr>
        <sz val="11"/>
        <rFont val="Calibri"/>
        <family val="2"/>
        <charset val="238"/>
      </rPr>
      <t>2022, roč. 105, č. 6, s. 4882-4894. ISSN: 0022-0302.</t>
    </r>
  </si>
  <si>
    <r>
      <t>**HUML, L. – TAUCHEN, J. – **RIMPELOVÁ, S. – **HOLUBOVÁ, B. – **LAPČÍK, O. – **JURÁŠEK, M. Advances in the Determination of Anabolic-Androgenic Steroids: From Standard Practices to Tailor-Designed Multidisciplinary Approaches . Sensors,</t>
    </r>
    <r>
      <rPr>
        <i/>
        <sz val="11"/>
        <rFont val="Calibri"/>
        <family val="2"/>
        <charset val="238"/>
      </rPr>
      <t xml:space="preserve"> </t>
    </r>
    <r>
      <rPr>
        <sz val="11"/>
        <rFont val="Calibri"/>
        <family val="2"/>
        <charset val="238"/>
      </rPr>
      <t>2022, roč. 22, č. 1, s. 1-29. ISSN: 1424-8220.</t>
    </r>
  </si>
  <si>
    <r>
      <t xml:space="preserve">**VÁRADY, M. – TAUCHEN, J. – KLOUČEK, P. – **POPELKA, P. Effects of Total Dissolved Solids, Extraction Yield, Grinding, and Method of Preparation on Antioxidant Activity in Fermented Specialty Coffee. </t>
    </r>
    <r>
      <rPr>
        <i/>
        <sz val="11"/>
        <rFont val="Calibri"/>
        <family val="2"/>
        <charset val="238"/>
      </rPr>
      <t xml:space="preserve">Fermentation, </t>
    </r>
    <r>
      <rPr>
        <sz val="11"/>
        <rFont val="Calibri"/>
        <family val="2"/>
        <charset val="238"/>
      </rPr>
      <t>2022, roč. 8, č. , s. 1-9. ISSN: 2311-5637.</t>
    </r>
  </si>
  <si>
    <r>
      <t xml:space="preserve">**HANUŠ, O. – **HUŇADY, J. – **KUČERA, J. – **ROUBAL, P. – **POZDÍŠEK, J. – **BJELKA, M. – **KLIMEŠOVÁ, M. – **NĚMEČKOVÁ, I. – **NEJESCHLEBOVÁ, H. – KEJDOVÁ RYSOVÁ, L. Silages from legume–cereal mixtures as a factor of dairy cow milk quality. </t>
    </r>
    <r>
      <rPr>
        <i/>
        <sz val="11"/>
        <rFont val="Calibri"/>
        <family val="2"/>
        <charset val="238"/>
      </rPr>
      <t xml:space="preserve">Acta Fytotechnica et Zootechnica:Online, </t>
    </r>
    <r>
      <rPr>
        <sz val="11"/>
        <rFont val="Calibri"/>
        <family val="2"/>
        <charset val="238"/>
      </rPr>
      <t>2022, roč. 25, č. 1, s. 7-15. ISSN: 1336-9245.</t>
    </r>
  </si>
  <si>
    <r>
      <t xml:space="preserve">BUREŠ, D. – **BARTOŇ, L. – FOŘTOVÁ, J. – **LEBEDOVÁ, N. Vliv proteinové složky krmiva na kvalitu masa býků českého strakatého skotu. </t>
    </r>
    <r>
      <rPr>
        <i/>
        <sz val="11"/>
        <rFont val="Calibri"/>
        <family val="2"/>
        <charset val="238"/>
      </rPr>
      <t xml:space="preserve"> ..., </t>
    </r>
    <r>
      <rPr>
        <sz val="11"/>
        <rFont val="Calibri"/>
        <family val="2"/>
        <charset val="238"/>
      </rPr>
      <t>2022, roč. 32, č. 6, s. 37-42. ISSN: N.</t>
    </r>
  </si>
  <si>
    <t xml:space="preserve">KEJDOVÁ RYSOVÁ, L. – **CEJNAR, P. – **HANUŠ, O. – BOŽIK, M. – LEGAROVÁ, V. – **NEJESCHLEBOVÁ, H. – **NĚMEČKOVÁ, I. Detekce falšování kozího a ovčího mléka kravským mlékem metodou MALDI-TOF MS, Detection of goat and sheep milk adulteration with cow's milk by MALDI-TOF MS, , 2022, XX - Nepřiřazeno, A - Certifikovaná metodika (NmetC), 1920222-V5, Státní veterinární správa, IČO: 00018562, 22. 4. 2022, kontrola bezpečnosti potravin, C - Výsledek je využíván bez omezení okruhu uživatelů, Státní veterinární správa a oponenti, 17.05.2022, </t>
  </si>
  <si>
    <t xml:space="preserve">KEJDOVÁ RYSOVÁ, L. – PACÁKOVÁ, Z. – **HANUŠ, O. – LEGAROVÁ, V. – HAVLÍK, J. – MASCELLANI, A. – **NEJESCHLEBOVÁ, H. – **NĚMEČKOVÁ, I. Detekce falšování kozího mléka mlékem kravským pomocí metody 1H NMR, Detection of adulteration of goat's milk with cow's milk by 1H NMR, , 2022, XX - Nepřiřazeno, A - Certifikovaná metodika (NmetC), 1920222-V4, Státní veterinární správa, IČO: 00018562, 6. 12. 2021, kontrola bezpečnosti potravin , C - Výsledek je využíván bez omezení okruhu uživatelů, Státní veterinární správa a oponenti , 26.01.2022, </t>
  </si>
  <si>
    <t>BHARATI, R. – FERNÁNDEZ CUSIMAMANI, E. – NOVÝ, P.Development of polyploid genotypes in Mentha spicata using in vitro somatic polyploidization. 2022, Příspěvek na mezinárodní konferenci TROPENTAG 2022, Czech University of Life Sciences Prague, Czech Republic, 14.-14. September 2022, Book of Abstracts, eISBN: 978-3-7369-6671-0, ID 532, p. 65.</t>
  </si>
  <si>
    <t>HERMANOVÁ, S. – LEGAROVÁ, V.Chemické složení mléka buvolů chovaných v České republice. 2022, Poster prezentovaný na online konferenci Mléko a Sýry organizovanou Vysokou školou chemicko-technologickou?</t>
  </si>
  <si>
    <t>STŘELKOVÁ, T. – **NEMES, B. – **KOVÁCS, A. – **NOVOTNÝ, D. – BOŽIK, M. – KLOUČEK, P.INHIBITION OF FUNGAL STRAINS ISOLATED FROM CEREAL GRAINS VIA VAPOR PHASE OF ESSENTIAL OILS. 2022, MEDICINAL, AROMATIC AND SPICE PLANTS, Proceedings of Peer-reviewed Scientific Papers and Abstracts of the 4th International Scientific Conference ISCMASP 2022, Smolenický zámok, 11. – 13. máj 2022.</t>
  </si>
  <si>
    <t>BOŽIK, M. – STŘELKOVÁ, T. – KLOUČEK, P.Projekt Biostore – využití biologicky aktivních látek rostlinného původu při skladovaní zemědelských produktů. 2022, MEDICINAL, AROMATIC AND SPICE PLANTS, Proceedings of Peer-reviewed Scientific Papers and Abstracts of the 4th International Scientific Conference ISCMASP 2022 Smolenický zámok, 11. – 13. máj 2022?</t>
  </si>
  <si>
    <t>KEJDOVÁ RYSOVÁ, L. – **HANUŠ, O. – **ŘÍHA, J. – **NEJESCHLEBOVÁ, H. – LEGAROVÁ, V. – **TICHOVSKÝ, P. – **KOPECKÝ, J. – **JEDELSKÁ, R.Vliv mechanické redukce počtu somatických buněk na složení a vlastnosti mléka. 2022, SBORNÍK SOUHRNŮ SDĚLENÍ - BOOK OF ABSTRACTS z 50. Symposia o nových směrech výroby a hodnocení potravin (CzechFoodChem 2022) - Posterové sdělení .</t>
  </si>
  <si>
    <t>ŠEBOVÁ, A., LEGAROVÁ, V., RYSOVÁ, L. Vplyv ochucujúcej zložky na fyzikálno chemické a senzorické vlastnosti kozích jogurtov . 2022, Tento poster bol prezentovaný na konferencií Mléko a syry 2022 organizovaný VŠCHT v Praze dňa 27.01.2022. Na základe tejto konferencie bol publikovaný zborník s ISBN 978-80-7592-142-0.</t>
  </si>
  <si>
    <r>
      <t xml:space="preserve">**LESICZKA, P. – **DANEK, O. – MODRÝ, D. – **HRAZDILOVA, K. – **VOTYPKA, J. – ŽŮREK, L. A new report of adult Hyalomma marginatum and Hyalomma rufipes in the Czech Republic. </t>
    </r>
    <r>
      <rPr>
        <i/>
        <sz val="11"/>
        <rFont val="Calibri"/>
        <family val="2"/>
        <charset val="238"/>
      </rPr>
      <t xml:space="preserve">Ticks and Tick-Borne Diseases, </t>
    </r>
    <r>
      <rPr>
        <sz val="11"/>
        <rFont val="Calibri"/>
        <family val="2"/>
        <charset val="238"/>
      </rPr>
      <t>2022, roč. 13, č. 2, s. 1-5. ISSN: 1877-959X.</t>
    </r>
  </si>
  <si>
    <r>
      <t xml:space="preserve">SECHOVCOVÁ, H. – **KULHAVÁ, L. – **FLIEGEROVÁ, K. – KILLER, J. – **KOPEČNÝ, J. Advantages of label free method in comparison with 2DE proteomic analysis of Butyrivibrio fibrisolvens 3071 grown on different carbon sources. </t>
    </r>
    <r>
      <rPr>
        <i/>
        <sz val="11"/>
        <rFont val="Calibri"/>
        <family val="2"/>
        <charset val="238"/>
      </rPr>
      <t xml:space="preserve">Italian Journal of Animal Science, </t>
    </r>
    <r>
      <rPr>
        <sz val="11"/>
        <rFont val="Calibri"/>
        <family val="2"/>
        <charset val="238"/>
      </rPr>
      <t>2022, roč. 21, č. 1, s. 1508-1519. ISSN: 1594-4077.</t>
    </r>
  </si>
  <si>
    <r>
      <t xml:space="preserve">**QUER, E. – **PEREIRA, S. – **MICHEL, T. – **SANTONJA, M. – **GAUQUELIN, T. – **SIMIONI, G. – **OURCIVAL, J. – **JOFFRE, R. – **LIMOUSIN, J. – **AUPIC-SAMAIN, A. – **LECAREUX, C. – **DUPOUYET, S. – **ORTS, J. – **BOUSQUET-MÉLOU, A. – **GROS, R. – MAREČKOVÁ, M. – **KOPECKÝ, J. – **FERNANDEZ, C. – **BALDY, V. Amplified Drought Alters Leaf LitterMetabolome, Slows down Litter Decomposition, andModifies Home Field (Dis)Advantage in ThreeMediterranean Forests. </t>
    </r>
    <r>
      <rPr>
        <i/>
        <sz val="11"/>
        <rFont val="Calibri"/>
        <family val="2"/>
        <charset val="238"/>
      </rPr>
      <t xml:space="preserve">Plants-BASEL, </t>
    </r>
    <r>
      <rPr>
        <sz val="11"/>
        <rFont val="Calibri"/>
        <family val="2"/>
        <charset val="238"/>
      </rPr>
      <t>2022, roč. 11, č. 19, s. 1-21. ISSN: 2223-7747.</t>
    </r>
  </si>
  <si>
    <r>
      <t xml:space="preserve">**BORCZAK, B. – **SIKORA, M. – **KAPUSTA-DUCH, J. – **FOŁTA, M. – **SZEWCZYK, A. – **ZIEC, G. – DOSKOČIL, I. – **LESZCZYŃSKA, T. Antioxidative Properties and Acrylamide Content of Functional Wheat Flour Cookies Enriched with Wild Grown Fruits. </t>
    </r>
    <r>
      <rPr>
        <i/>
        <sz val="11"/>
        <rFont val="Calibri"/>
        <family val="2"/>
        <charset val="238"/>
      </rPr>
      <t xml:space="preserve">Molecules, </t>
    </r>
    <r>
      <rPr>
        <sz val="11"/>
        <rFont val="Calibri"/>
        <family val="2"/>
        <charset val="238"/>
      </rPr>
      <t>2022, roč. 27, č. 17, s. 1-15. ISSN: 1420-3049.</t>
    </r>
  </si>
  <si>
    <r>
      <t xml:space="preserve">KHALILI TILAMI, S. – KOUŘIMSKÁ, L. Assessment of the Nutritional Quality of Plant Lipids Using Atherogenicity and Thrombogenicity Indices. </t>
    </r>
    <r>
      <rPr>
        <i/>
        <sz val="11"/>
        <rFont val="Calibri"/>
        <family val="2"/>
        <charset val="238"/>
      </rPr>
      <t xml:space="preserve">Nutrients, </t>
    </r>
    <r>
      <rPr>
        <sz val="11"/>
        <rFont val="Calibri"/>
        <family val="2"/>
        <charset val="238"/>
      </rPr>
      <t>2022, roč. 14, č. 18, s. 1-18. ISSN: 2072-6643.</t>
    </r>
  </si>
  <si>
    <r>
      <t xml:space="preserve">**MALDONADO-RUIZ, P. – **URBAN, J. – **DAVIS, B. – **PARK, J. – ŽŮREK, L. – **PARK, Y. Dermal secretion physiology and thermoregulation in the lone star tick, Amblyomma americanum. </t>
    </r>
    <r>
      <rPr>
        <i/>
        <sz val="11"/>
        <rFont val="Calibri"/>
        <family val="2"/>
        <charset val="238"/>
      </rPr>
      <t xml:space="preserve">Ticks and Tick-Borne Diseases, </t>
    </r>
    <r>
      <rPr>
        <sz val="11"/>
        <rFont val="Calibri"/>
        <family val="2"/>
        <charset val="238"/>
      </rPr>
      <t>2022, roč. 13, č. 4, s. 1-10. ISSN: 1877-959X.</t>
    </r>
  </si>
  <si>
    <r>
      <t xml:space="preserve">**PAWLOWSKI, J. – **BRUCE, K. – **PANKSEP, K. – **AGUIRRE, F. – **AMALFITANO, S. – **APOTHÉLOZ-PERRET-GENTIL, L. – **BAUSSANT, T. – **BOUCHEZ, A. – **CARUGATI, L. – **CERMAKOVA, K. – **CORDIER, T. – **CORINALDESI, C. – **COSTA, F. – **DANOVARO, R. – **DELL'ANNO, A. – **DUARTE, S. – **EISENDLE, U. – **FERRARI, B. – **FRONTALINI, F. – **FRÜHE, L. – **HAEGERBAEUMER, A. – **KISAND, V. – **KROLICKA, A. – **LANZÉN, A. – **LEESE, F. – **LEJZEROWICZ, F. – **LYAUTEY, E. – **MAČEK, I. – MAREČKOVÁ, M. – **PEARMAN, J. – **POCHON, X. – **STOECK, T. – **VIVIEN, R. – **WEIGAND, A. – **FAZI, S. Environmental DNA metabarcoding for benthic monitoring: A review of sediment sampling and DNA extraction methods. </t>
    </r>
    <r>
      <rPr>
        <i/>
        <sz val="11"/>
        <rFont val="Calibri"/>
        <family val="2"/>
        <charset val="238"/>
      </rPr>
      <t xml:space="preserve">Science of the Total Environment, </t>
    </r>
    <r>
      <rPr>
        <sz val="11"/>
        <rFont val="Calibri"/>
        <family val="2"/>
        <charset val="238"/>
      </rPr>
      <t>2022, roč. 818, č. Apr, s. 1-17. ISSN: 0048-9697.</t>
    </r>
  </si>
  <si>
    <r>
      <t xml:space="preserve">NEUŽIL BUNEŠOVÁ, V. – **GARCIA, A. – MODRÁČKOVÁ, N. – MAKOVSKÁ, M. – SABOLOVÁ, M. – **SPRÖER, C. – **BUNK, B. – **BLOM, J. – SCHWAB, C. Feed Insects as a Reservoir of Granadaene-Producing Lactococci. </t>
    </r>
    <r>
      <rPr>
        <i/>
        <sz val="11"/>
        <rFont val="Calibri"/>
        <family val="2"/>
        <charset val="238"/>
      </rPr>
      <t xml:space="preserve">Frontiers in Microbiology, </t>
    </r>
    <r>
      <rPr>
        <sz val="11"/>
        <rFont val="Calibri"/>
        <family val="2"/>
        <charset val="238"/>
      </rPr>
      <t>2022, roč. 13, č. May, s. 1-12. ISSN: 1664-302X.</t>
    </r>
  </si>
  <si>
    <r>
      <t xml:space="preserve">JOCH, M. – **VÝBORNÁ, A. – **TYROLOVÁ, Y. – **KUDRNA, V. – TRAKAL, L. – VADROŇOVÁ, M. – TICHÁ, D. – **POHOŘELÝ, M. Feeding biochar to horses: Effects on nutrient digestibility, fecal characteristics, and blood parameters. </t>
    </r>
    <r>
      <rPr>
        <i/>
        <sz val="11"/>
        <rFont val="Calibri"/>
        <family val="2"/>
        <charset val="238"/>
      </rPr>
      <t xml:space="preserve">Animal Feed Science and Technology , </t>
    </r>
    <r>
      <rPr>
        <sz val="11"/>
        <rFont val="Calibri"/>
        <family val="2"/>
        <charset val="238"/>
      </rPr>
      <t>2022, roč. 285, č. Mar, s. 1-10. ISSN: 0377-8401.</t>
    </r>
  </si>
  <si>
    <r>
      <t xml:space="preserve">**WEBER, N. – KOUŘIMSKÁ, L. – KULMA, M. – PETŘÍČKOVÁ, D. – **SEUFERT, F. – **RYCHLIK, M. Folate contents in insects as promising food components quantified by stable isotope dilution. </t>
    </r>
    <r>
      <rPr>
        <i/>
        <sz val="11"/>
        <rFont val="Calibri"/>
        <family val="2"/>
        <charset val="238"/>
      </rPr>
      <t xml:space="preserve">Frontiers in Nutrition, </t>
    </r>
    <r>
      <rPr>
        <sz val="11"/>
        <rFont val="Calibri"/>
        <family val="2"/>
        <charset val="238"/>
      </rPr>
      <t>2022, roč. 9, č. September, s. 0-0.</t>
    </r>
  </si>
  <si>
    <r>
      <t xml:space="preserve">**HYRŠLOVÁ, I. – **KRAUSOVÁ, G. – MRVÍKOVÁ, I. – **STANKOVA, B. – **BRANYIK, T. – **MALINSKA, H. – **HUTTL, M. – **KANA, A. – DOSKOČIL, I. Functional Properties of Dunaliella salina and Its Positive Effect on Probiotics. </t>
    </r>
    <r>
      <rPr>
        <i/>
        <sz val="11"/>
        <rFont val="Calibri"/>
        <family val="2"/>
        <charset val="238"/>
      </rPr>
      <t xml:space="preserve">Marine Drugs, </t>
    </r>
    <r>
      <rPr>
        <sz val="11"/>
        <rFont val="Calibri"/>
        <family val="2"/>
        <charset val="238"/>
      </rPr>
      <t>2022, roč. 20, č. 781, s. 1-13. ISSN: 1660-3397.</t>
    </r>
  </si>
  <si>
    <r>
      <t xml:space="preserve">**MAHAYRI, T. – **FLIEGEROVÁ, K. – **MATTIELLO, S. – **CELOZZI, S. – **MRÁZEK, J. – **MEKADIM, C. – SECHOVCOVÁ, H. – **KVASNOVA, S. – **ATALLAH, E. – **MONIELLO, G. Host Species Affects Bacterial Evenness, but Not Diversity: Comparison of Fecal Bacteria of Cows and Goats Offered the Same Diet. </t>
    </r>
    <r>
      <rPr>
        <i/>
        <sz val="11"/>
        <rFont val="Calibri"/>
        <family val="2"/>
        <charset val="238"/>
      </rPr>
      <t xml:space="preserve">Animals, </t>
    </r>
    <r>
      <rPr>
        <sz val="11"/>
        <rFont val="Calibri"/>
        <family val="2"/>
        <charset val="238"/>
      </rPr>
      <t>2022, roč. 12, č. 16, s. 0-0. ISSN: 2076-2615.</t>
    </r>
  </si>
  <si>
    <r>
      <t xml:space="preserve">**GUIZZO, M. – **DOLEŽELÍKOVÁ, K. – **NEUPANE, S. – **FRANTOVA, H. – **HRBATOVA, A. – **PAFCO, B. – **FIOROTTI, J. – **KOPACEK, P. – ŽŮREK, L. Characterization and manipulation of the bacterial community in the midgut of Ixodes ricinus. </t>
    </r>
    <r>
      <rPr>
        <i/>
        <sz val="11"/>
        <rFont val="Calibri"/>
        <family val="2"/>
        <charset val="238"/>
      </rPr>
      <t xml:space="preserve">Parasites &amp; Vectors, </t>
    </r>
    <r>
      <rPr>
        <sz val="11"/>
        <rFont val="Calibri"/>
        <family val="2"/>
        <charset val="238"/>
      </rPr>
      <t>2022, roč. 15, č. 1, s. 248-259. ISSN: 1756-3305.</t>
    </r>
  </si>
  <si>
    <r>
      <t xml:space="preserve">MALÁ, L. – LALOUČKOVÁ, K. – SKŘIVANOVÁ, E. – HOUDKOVÁ, M. – STRAKOVÁ, M. – KOKOŠKA, L. In Vitro Growth-Inhibitory Synergistic Effect of Zinc Pyrithione in Combination with Gentamicin against Bacterial Skin Pathogens of Livestock . </t>
    </r>
    <r>
      <rPr>
        <i/>
        <sz val="11"/>
        <rFont val="Calibri"/>
        <family val="2"/>
        <charset val="238"/>
      </rPr>
      <t xml:space="preserve">Antibiotics-Basel, </t>
    </r>
    <r>
      <rPr>
        <sz val="11"/>
        <rFont val="Calibri"/>
        <family val="2"/>
        <charset val="238"/>
      </rPr>
      <t>2022, roč. 11, č. 7, s. 1-11. ISSN: 2079-6382.</t>
    </r>
  </si>
  <si>
    <r>
      <t xml:space="preserve">ENGLMAIEROVÁ, M. – **SKŘIVAN, M. – **TAUBNER, T. – **SKŘIVANOVÁ, V. Increasing eggshell strength and fat-soluble vitamins content in yolk by including chestnut wood tannin in polyunsaturated fatty acid-enriched diet of young hens. </t>
    </r>
    <r>
      <rPr>
        <i/>
        <sz val="11"/>
        <rFont val="Calibri"/>
        <family val="2"/>
        <charset val="238"/>
      </rPr>
      <t xml:space="preserve">Italian Journal of Animal Science, </t>
    </r>
    <r>
      <rPr>
        <sz val="11"/>
        <rFont val="Calibri"/>
        <family val="2"/>
        <charset val="238"/>
      </rPr>
      <t>2022, roč. 21, č. 1, s. 1343-1351. ISSN: 1594-4077.</t>
    </r>
  </si>
  <si>
    <r>
      <t xml:space="preserve">**PATRMANOVA, T. – **KŘÍŽKOVÁ, I. – **RAPOPORT, D. – **KOPECKÝ, J. – **HRYCHOVÁ, Š. – MAREČKOVÁ, M. Inoculations of soil by antagonistic strains modify tuberosphere bacterial communities and suppress common scab of potatoes. </t>
    </r>
    <r>
      <rPr>
        <i/>
        <sz val="11"/>
        <rFont val="Calibri"/>
        <family val="2"/>
        <charset val="238"/>
      </rPr>
      <t xml:space="preserve">Applied Soil Ecology, </t>
    </r>
    <r>
      <rPr>
        <sz val="11"/>
        <rFont val="Calibri"/>
        <family val="2"/>
        <charset val="238"/>
      </rPr>
      <t>2022, roč. 176, č. 0, s. 1-9. ISSN: 0929-1393.</t>
    </r>
  </si>
  <si>
    <r>
      <t xml:space="preserve">**SERBINA, L. – **GAJSKI, D. – **PAFCO, B. – ŽŮREK, L. – **MALENOVSKÝ, I. – **NOVÁKOVÁ, E. – **SCHULER, H. – **DITTMER, J. Microbiome of pear psyllids: A tale about closely related species sharing their endosymbionts. </t>
    </r>
    <r>
      <rPr>
        <i/>
        <sz val="11"/>
        <rFont val="Calibri"/>
        <family val="2"/>
        <charset val="238"/>
      </rPr>
      <t xml:space="preserve">Environmental Microbiology, </t>
    </r>
    <r>
      <rPr>
        <sz val="11"/>
        <rFont val="Calibri"/>
        <family val="2"/>
        <charset val="238"/>
      </rPr>
      <t>2022, roč. neuvedeno, č. SEP 2022, s. 1-21. ISSN: 1462-2912.</t>
    </r>
  </si>
  <si>
    <r>
      <t xml:space="preserve">LAMPOVÁ, B. – DOSKOČIL, I. – KOUŘIMSKÁ, L. – **KOPEĆ, A. N-3 polyunsaturated fatty acids may affect the course of COVID-19. </t>
    </r>
    <r>
      <rPr>
        <i/>
        <sz val="11"/>
        <rFont val="Calibri"/>
        <family val="2"/>
        <charset val="238"/>
      </rPr>
      <t xml:space="preserve">Frontiers in Immunology, </t>
    </r>
    <r>
      <rPr>
        <sz val="11"/>
        <rFont val="Calibri"/>
        <family val="2"/>
        <charset val="238"/>
      </rPr>
      <t>2022, roč. 13, č. Sep., s. 1-12. ISSN: 1664-3224.</t>
    </r>
  </si>
  <si>
    <r>
      <t xml:space="preserve">**POHOŘELÁ, B. – **GRAMBLIČKA, T. – **DOLEŽAL, M. – **DVOŘÁKOVÁ, D. – **PULKRABOVÁ, J. – KOUŘIMSKÁ, L. – **ILKO, V. – **PÁNEK, J. Nutritional Quality and Assessment of Contaminants in Farmed Atlantic Salmon (Salmo salar L.) of Different Origins. </t>
    </r>
    <r>
      <rPr>
        <i/>
        <sz val="11"/>
        <rFont val="Calibri"/>
        <family val="2"/>
        <charset val="238"/>
      </rPr>
      <t xml:space="preserve">JOURNAL OF FOOD QUALITY, </t>
    </r>
    <r>
      <rPr>
        <sz val="11"/>
        <rFont val="Calibri"/>
        <family val="2"/>
        <charset val="238"/>
      </rPr>
      <t>2022, roč. 2022, č. september, s. 1-9. ISSN: 0146-9428.</t>
    </r>
  </si>
  <si>
    <r>
      <t xml:space="preserve">HUBERT, J. – **NAVRÁTILOVÁ, B. – **SOPKO, B. – **NESVORNA, M. – **PHILLIPS, T. Pesticide residue exposure provides different responses of the microbiomes of distinct cultures of the stored product pest mite Acarus siro. </t>
    </r>
    <r>
      <rPr>
        <i/>
        <sz val="11"/>
        <rFont val="Calibri"/>
        <family val="2"/>
        <charset val="238"/>
      </rPr>
      <t xml:space="preserve">BMC MICROBIOLOGY, </t>
    </r>
    <r>
      <rPr>
        <sz val="11"/>
        <rFont val="Calibri"/>
        <family val="2"/>
        <charset val="238"/>
      </rPr>
      <t>2022, roč. 22, č. 1, s. 1-15. ISSN: 1471-2180.</t>
    </r>
  </si>
  <si>
    <r>
      <t xml:space="preserve">**KOTULA, M. – **KAPUSTA-DUCH, J. – **SMOLEŃ, S. – DOSKOČIL, I. Phytochemical Composition of the Fruits and Leaves of Raspberries (Rubus idaeus L.)—Conventional vs. Organic and Those Wild Grown. </t>
    </r>
    <r>
      <rPr>
        <i/>
        <sz val="11"/>
        <rFont val="Calibri"/>
        <family val="2"/>
        <charset val="238"/>
      </rPr>
      <t xml:space="preserve">Applied Sciences-BASEL, </t>
    </r>
    <r>
      <rPr>
        <sz val="11"/>
        <rFont val="Calibri"/>
        <family val="2"/>
        <charset val="238"/>
      </rPr>
      <t>2022, roč. 12, č. 22, s. 1-19. ISSN: 2076-3417.</t>
    </r>
  </si>
  <si>
    <r>
      <t xml:space="preserve">**SASKA, P. – **KOPECKÝ, J. – **OMELKA, M. – **HONĚK, A. – **MÁDROVÁ, P. – VOKURKOVÁ, P. – **MARTINKOVÁ, Z. – **FOFFOVÁ, H. – **PATRMANOVÁ, T. – MAREČKOVÁ, M. Seed properties and bacterial communities are associated with feeding preferences of a seed-eating beetle. </t>
    </r>
    <r>
      <rPr>
        <i/>
        <sz val="11"/>
        <rFont val="Calibri"/>
        <family val="2"/>
        <charset val="238"/>
      </rPr>
      <t xml:space="preserve">Plant and Soil, </t>
    </r>
    <r>
      <rPr>
        <sz val="11"/>
        <rFont val="Calibri"/>
        <family val="2"/>
        <charset val="238"/>
      </rPr>
      <t>2022, roč. 480 , č. 1-2, s. 329-348. ISSN: 0032-079X.</t>
    </r>
  </si>
  <si>
    <r>
      <t xml:space="preserve">**HYRŠLOVÁ, I. – **KANA, A. – **KANTOROVÁ, V. – **KRAUSOVÁ, G. – MRVÍKOVÁ, I - DOSKOČIL, I. Selenium accumulation and biotransformation in Streptococcus, Lactococcus, and Enterococcus strains. </t>
    </r>
    <r>
      <rPr>
        <i/>
        <sz val="11"/>
        <rFont val="Calibri"/>
        <family val="2"/>
        <charset val="238"/>
      </rPr>
      <t xml:space="preserve">Journal of Functional Foods, </t>
    </r>
    <r>
      <rPr>
        <sz val="11"/>
        <rFont val="Calibri"/>
        <family val="2"/>
        <charset val="238"/>
      </rPr>
      <t>2022, roč. 92, č. MAY 2022, s. 1-9. ISSN: 1756-4646.</t>
    </r>
  </si>
  <si>
    <r>
      <t xml:space="preserve">**JANČÍK, F. – **KUBELKOVÁ, P. – **LOUČKA, R. – **JAMBOR, V. – **KUMPRECHTOVÁ, D. – HOMOLKA, P. – **KOUKOLOVÁ, V. – **TYROLOVÁ, Y. – **VÝBORNÁ, A. Shredlage processing affects the digestibility of maize silage. </t>
    </r>
    <r>
      <rPr>
        <i/>
        <sz val="11"/>
        <rFont val="Calibri"/>
        <family val="2"/>
        <charset val="238"/>
      </rPr>
      <t xml:space="preserve">Agronomy, </t>
    </r>
    <r>
      <rPr>
        <sz val="11"/>
        <rFont val="Calibri"/>
        <family val="2"/>
        <charset val="238"/>
      </rPr>
      <t>2022, roč. 12, č. 5, s. 1-8. ISSN: 2073-4395.</t>
    </r>
  </si>
  <si>
    <r>
      <t xml:space="preserve">POPELÁŘOVÁ, E. – VLKOVÁ, E. – ŠVEJSTIL, R. – KOUŘIMSKÁ, L. The Effect of Microwave Irradiation on the Representation and Growth of Moulds in Nuts and Almonds. </t>
    </r>
    <r>
      <rPr>
        <i/>
        <sz val="11"/>
        <rFont val="Calibri"/>
        <family val="2"/>
        <charset val="238"/>
      </rPr>
      <t xml:space="preserve">Foods, </t>
    </r>
    <r>
      <rPr>
        <sz val="11"/>
        <rFont val="Calibri"/>
        <family val="2"/>
        <charset val="238"/>
      </rPr>
      <t>2022, roč. 11, č. 2, s. 1-8. ISSN: 2304-8158.</t>
    </r>
  </si>
  <si>
    <r>
      <t xml:space="preserve">**GREEN, S. – **NESVORNA, M. – HUBERT, J. The Negative Effects of Feces-Associated Microorganisms on the Fitness of the Stored Product Mite Tyrophagus putrescentiae. </t>
    </r>
    <r>
      <rPr>
        <i/>
        <sz val="11"/>
        <rFont val="Calibri"/>
        <family val="2"/>
        <charset val="238"/>
      </rPr>
      <t xml:space="preserve">Frontiers in Microbiology, </t>
    </r>
    <r>
      <rPr>
        <sz val="11"/>
        <rFont val="Calibri"/>
        <family val="2"/>
        <charset val="238"/>
      </rPr>
      <t>2022, roč. 13, č. March, s. 0-0. ISSN: 1664-302X.</t>
    </r>
  </si>
  <si>
    <t>KMVD, KZ</t>
  </si>
  <si>
    <r>
      <t xml:space="preserve">**PRŮCHOVÁ, K. – **PODSKALSKÁ, T. – **KRUŽÍK, V. – KOUŘIMSKÁ, L. – SUS, J. – **ČÍŽKOVÁ, H. Volatile compounds and selected qualitative parametres of apples from organic and integrated farming - can we evaluate the difference?. </t>
    </r>
    <r>
      <rPr>
        <i/>
        <sz val="11"/>
        <rFont val="Calibri"/>
        <family val="2"/>
        <charset val="238"/>
      </rPr>
      <t xml:space="preserve">Journal of Food and Nutrition Research, </t>
    </r>
    <r>
      <rPr>
        <sz val="11"/>
        <rFont val="Calibri"/>
        <family val="2"/>
        <charset val="238"/>
      </rPr>
      <t>2022, roč. 61, č. 1, s. 89-105. ISSN: 1336-8672.</t>
    </r>
  </si>
  <si>
    <r>
      <t xml:space="preserve">KOUŘÍM, P. – KOUŘIMSKÁ, L. – **KOVAŘÍKOVÁ, I. – BLAHOVEC, J. Sensory evaluation test of electroporated carrots. </t>
    </r>
    <r>
      <rPr>
        <i/>
        <sz val="11"/>
        <rFont val="Calibri"/>
        <family val="2"/>
        <charset val="238"/>
      </rPr>
      <t xml:space="preserve">Research in Agricultural Engineering (Zemědělská technika), </t>
    </r>
    <r>
      <rPr>
        <sz val="11"/>
        <rFont val="Calibri"/>
        <family val="2"/>
        <charset val="238"/>
      </rPr>
      <t>2022, roč. 68, č. 2, s. 108-111. ISSN: 1212-9151.</t>
    </r>
  </si>
  <si>
    <r>
      <t xml:space="preserve">MUSILOVÁ, Š. – VLKOVÁ, E. – MRVÍKOVÁ, I. – KOZÁKOVÁ, Š. Známe úlohu oligosacharidů mateřského mléka. </t>
    </r>
    <r>
      <rPr>
        <i/>
        <sz val="11"/>
        <rFont val="Calibri"/>
        <family val="2"/>
        <charset val="238"/>
      </rPr>
      <t xml:space="preserve">Pediatrie pro praxi, </t>
    </r>
    <r>
      <rPr>
        <sz val="11"/>
        <rFont val="Calibri"/>
        <family val="2"/>
        <charset val="238"/>
      </rPr>
      <t>2022, roč. 23, č. 5, s. 336-338. ISSN: 1213-0494.</t>
    </r>
  </si>
  <si>
    <r>
      <t xml:space="preserve">VLKOVÁ, E. – **HORÁČKOVÁ, Š. – **KRAUSOVÁ, G. – NEUŽIL BUNEŠOVÁ, V. – **HYRŠLOVÁ, I. – **ZDEŇKOVÁ, K. – **DEMNEROVÁ, K. – MODRÁČKOVÁ, N. – **DRÁB, V. – **KAVKOVÁ, M. Současné možnosti ověřování kvality probiotických doplňků stravy. </t>
    </r>
    <r>
      <rPr>
        <i/>
        <sz val="11"/>
        <rFont val="Calibri"/>
        <family val="2"/>
        <charset val="238"/>
      </rPr>
      <t xml:space="preserve">Výživa a potraviny, </t>
    </r>
    <r>
      <rPr>
        <sz val="11"/>
        <rFont val="Calibri"/>
        <family val="2"/>
        <charset val="238"/>
      </rPr>
      <t>2022, roč. 2022, č. 2, s. 20-23. ISSN: 1211-846X.</t>
    </r>
  </si>
  <si>
    <t>MALÁ, L. – **BITTNEROVÁ, L. – MALÍK, M. – SKŘIVANOVÁ, E.Antibakteriální aktivita obsahových látek z konopí setého (Cannabis sativa L.) a jejich interakce s antibiotiky se zaměřením na kožní patogeny. 2022, Drugs &amp; Forensics Bulletin Národní protidrogové centrály, roč. 28, č. 4, s. 4-11. ISSN: 1211-8834.</t>
  </si>
  <si>
    <t>**LOUČKA, R. – **JANČÍK, F. – **KUBELKOVÁ, P. – **TYROLOVÁ, Y. – **VÝBORNÁ, A. – HOMOLKA, P. Technologie konzervace píce s vysokou sušinou přídavkem kyseliny citronové, Technology of conservation forage with high dry matter with addition of citric acid, conservation; forage; citric acid, 2022, XX - Nepřiřazeno, B - Ověřená technologie, 0T/VÚŽV/01/2022, TP01010047, 0T/VÚŽV/01/2022 Technologie konzervace píce s vysokou sušinou nad 50 % přídavkem kyseliny citronové v kombinaci s Lactobacillus plantarum byla úspěšně ověřena v poloprovozních podmínkách na farmě pana Pavla Vávry v Hrusicích. Vyrobené krmivo s označení Haylage bylo následně zkrmeno ovcím plemene Texel. Byla potvrzena hypotéza, která spočívala v předpokladu, že kyselina citronová prodlouží aerobní stabilitu vyrobené siláže v obřích balících alespoň na 7 dnů, resp. o 2 dny déle než u kontrolních balíků bez konzervantů. Malochovatelé koní mohou připravit ke krmení obří balíky, vyrobené ze středně silážovatelné píce s pomocí aplikace kyseliny citronové v kombinaci s Lactobacillus plantarum, jednou až dvakrát týdně. Autorský tým: VÝZKUMNÝ ÚSTAV ŽIVOČIŠNÉ VÝROBY, v.v.i. V UHŘÍNĚVSI. Technologie konzervace píce s vysokou sušinou přídavkem kyseliny citronové. Autoři: LOUČKA, Radko, JANČÍK, Filip, KUBELKOVÁ, Petra, TYROLOVÁ, Yvona, VÝBORNÁ, Alena a HOMOLKA, Petr.. Česká republika. Ověřená technologie OT/VÚŽV/01/2022., úspora nákladů - tato technologie haylage je vhodná pro chovatle koní, ovcí, koz nebo několika kusů žírného skotu. Je nenáročná na organizaci práce, na skladování balíků i na jejich zkrmování., Výzkumný ústav živočišné výroby, v.v.i. Praha Uhříněves (VÚŽV), 00027014, CZ - Česká republika, A - K využití výsledku jiným subjektem je vždy nutné nabytí licence, N - Nevyžaduje se, A - Výše vyčerpané části z celkových uznaných nákladů na dosažení výsledku je menší nebo rovna 5 mil. Kč</t>
  </si>
  <si>
    <t>**LOUČKA, R. – **JAMBOR, V. – **NEDĚLNÍK, J. – **JANČÍK, F. – **KUBELKOVÁ, P. – **TYROLOVÁ, Y. – **VÝBORNÁ, A. – HOMOLKA, P. – **LANG, J. Technologie sklizně a konzervace kukuřice a využitím metod precizního farmaření, Maize harvesting and conservation technology using precision farming methods, maize; conservation technology; precision farming, 2022, XX - Nepřiřazeno, B - Ověřená technologie, OT/VÚŽV/03/2022, B-76/2022, 0T/VÚŽV/03/2022Předložená technologie sklizně a konzervace kukuřice, ověřená vybraným uživatelem, bude využívat výsledky stanovení NIR hlavně mokrou cestou (v původní sušině, in situ), softwaru pro zpracování výsledků z laboratoře a výsledky z experimentů přímo v praxi. Výsledky jsou volně k dispozici chovatelským svazům, příslušným pedagogům zemědělských univerzit a pracovníkům zemědělských podniků. Původce výsledku: VÝZKUMNÝ ÚSTAV ŽIVOČIŠNÉ VÝROBY, v.v.i. V UHŘÍNĚVSI. Technologie sklizně a konzervace kukuřice s využitím metod precizního farmaření. Autoři: LOUČKA, Radko, JAMBOR, Václav, NEDĚLNÍK, Jan, JANČÍK, Filip, KUBELKOVÁ, Petra, TYROLOVÁ, Yvona, VÝBORNÁ, Alena, HOMOLKA, Petr a LANG, Jaroslav.. Česká republika. Ověřená technologie OT/VÚŽV/03/2022. 2022-03-29., zástupcem autorského týmu je Ing. Radko Loučka, CSc. - loucka.radko@vuzv.cz, úspora nákladů, efektivnější měření - s přístrojem AgriNIR se za stejnou cenu udělá mnohem více měření, než klasickou mokrou chemií. Stanovení výživných hodnot TMR tak je mnohem levnější. Čím častěji se měření dělá, tím více se mlhou skutečné požadavky zvířat na příjem sušiny TMR blížit těm vypočítaným. To v praxi znamená, že se zlepší užitkovost a zdraví zvířat., Výzkumný ústav živočišné výroby, v.v.i. Praha Uhříněves (VÚŽV), 00027014, CZ - Česká republika, A - K využití výsledku jiným subjektem je vždy nutné nabytí licence, N - Nevyžaduje se, A - Výše vyčerpané části z celkových uznaných nákladů na dosažení výsledku je menší nebo rovna 5 mil. Kč</t>
  </si>
  <si>
    <t>MÁSLOVÁ, A. – **KOPECKÝ, J. – MAREČKOVÁ, M. Kmen rodu Streptomyces 10ZL18 produkující siderofory, Strain of the genus Streptomyces 10ZL18 producing siderophores, actinobacteria; natural products; solubilization, 2022, XX - Nepřiřazeno, B - Funkční vzorek, Streptomyces sp. 10ZL18, 10ZL18, produkce sideroforů, Kmen může být využit k ošetření polí a snížit obecnou strupovitost až o 20%., Výzkumný ústav rostlinné výroby, v.v.i., 00027006, CZ - Česká republika, A - K využití výsledku jiným subjektem je vždy nutné nabytí licence, N - Nevyžaduje se, A - Výše vyčerpané části z celkových uznaných nákladů na dosažení výsledku je menší nebo rovna 5 mil. Kč</t>
  </si>
  <si>
    <t xml:space="preserve">**KRAUSOVÁ, G. – **HYRŠLOVÁ, I. – MRVÍKOVÁ, I. – **KAŇA, A. – **KANTOROVÁ, V. – DOSKOČIL, I. Charakterizace selenem-obohacených mikroorganismů, Characterisation of selenium-enriched micro-organisms, yeast; dairy product; accumulation; biotransformation; function properties, 2022, XX - Nepřiřazeno, A - Certifikovaná metodika (NmetC), LTC20014, Předkládaná certifikovaná metodika bude moci být využita výzkumnými laboratořemi během testování, při rozšíření znalostí o vlivu selenem obohacených mikroorganismů. Dalším relevantním okruhem uživatelů pro uplatnění metodiky jsou zástupci potravinářského průmyslu, výrobci potravinových doplňků, a také další komerční organizace využívající prospěšné mikroorganismy, např. ve formě probiotik v kombinaci s dalšími složkami s pozitivním benefitem na lidské zdraví (např. f. INGREDIA s.r.o., se kterou byla podepsána smlouva o uplatnění předkládané metodiky). Selenem obohacené mikroorganismy se dají využít při prevenci a/nebo ošetření stavů způsobených nutričním deficitem selenu v dietě., Příprava selenem obohacené bakterie včetně všech náležitostí je 1000 Kč. Stanovení seleničitanu sodného 600 Kč. Akumulace selenu 650 Kč. Distribuce selenu v buňce 1600 Kč, stanovení nanočástic 550 Kč. Antioxidační vlastnosti 1200 Kč. Stanovení cytotoxicity 2500 Kč, adherence na buněčném modelu 2750 Kč a testování průchodu přes intestinální barieru 4 500Kč. , C - Výsledek je využíván bez omezení okruhu uživatelů, Státní veterinární správa; Odbor vědy, výzkumu a vzdělávání MZe, 04.11.2022, </t>
  </si>
  <si>
    <t xml:space="preserve">**LOUČKA, R. – **JANČÍK, F. – **KUBELKOVÁ, P. – **GAISLEROVÁ, M. – **TYROLOVÁ, Y. – **VÝBORNÁ, A. – **KOUKOLOVÁ, V. – HOMOLKA, P. – **JAMBOR, V. – **MALÁ, S. – **SYNKOVÁ, H. – **NEDĚLNÍK, J. – **LANG, J. Podpora aplikace nových metod precizního zemědělství v oblasti produkce krmiv a krmení skotu, Support for the application of new methods of precision agriculture in the field of feed production and cattle feeding, multispectral camera; temperature sensors; pH in the rumen; time of feed intake and rumination, 2022, XX - Nepřiřazeno, A - Certifikovaná metodika (NmetC), Certifikovaná metodika 22157, V metodice jsou farmářům poskytnuty základní informace o využití zemědělství ve větším měřítku, protože se farmářům v ČR usnadní rozhodování o přijetí nových vybraných metod PLF, popsány jejich výhody i nevýhody a jak může měnit činnosti pracovníků na farmě. Metody PLF, a především ty z oblasti výživy a krmení zvířat, se tak mohou snáze implementovat do českého technologií PLF. Přijetí nových technologií PLF v podnicích, kde se tak stalo, by se dle získaných informací a na základě zkušeností měla zvýšit především efektivnost a rentabilita jejich hospodaření., V případě zvýšení předpokládané užitkovosti dojnic např. o 2 litry na kus a den, tak při současné tržní ceně mléka cca 10 Kč za litr a skutečné délce laktace 340 dnů by se u stáda 100 dojnic ušetřilo za 10 let 6 800 000 Kč. Ovšem za předpokladu, že se za tu dobu nezmění tržní a ekonomické podmínky. , C - Výsledek je využíván bez omezení okruhu uživatelů, MZe, Odbor živočišných komodit a ochrany zvířat MZe, 22.09.2022, </t>
  </si>
  <si>
    <t xml:space="preserve">TEJNECKÝ, V. – MAREČKOVÁ, M. Milíře z minulosti do současnosti, Milíře z minulosti do současnosti, soil; charcoal; soil physic; archeology, 2022, XX - Nepřiřazeno, ISBN: ,  ,, , L - Lokální přístup, , </t>
  </si>
  <si>
    <t>Audio</t>
  </si>
  <si>
    <t>HORVÁTHOVÁ, K. – **ŠPLÍCHAL, I. – MODRÁČKOVÁ, N. – **ŠPLÍCHALOVÁ, A. – **NOVOTNÁ, T. – KODEŠOVÁ, T. – VLKOVÁ, E. Komensální mikroorganismy s ochranným efektem proti střevním infekcím selat . 2022, 29. kongres Československé společnosti mikrobiologické 15.9 - 17. 9. 2022 OREA Congress Hotel BRNO.pp,21 ISBN 978-80-88379-18-8..</t>
  </si>
  <si>
    <t>KOUŘIMSKÁ, L. – SABOLOVÁ, M. – KULMA, M. – ŠKVOROVÁ, P. – **VESELÁ, K. – KUREČKA, M.Are edible insects suitable for people suffering gout?. 2022, Book of Abstracts of the 6th International Conference on Metrology in Food and Nutrition „6th IMEKOFOODS“, Dubrovnik, 07.11.-09.11.2022, s. 49, ISBN: 978-953-7124-12-0.</t>
  </si>
  <si>
    <t>LAMPOVÁ, B. – DOSKOČIL, I. – KOZÁKOVÁ, Š.Digestibility of protein made from cricket flour. 2022, 7th International Conference on Food Digestion (ICFD2022) Cork, Ireland 3.5.2022-5.5.2022..</t>
  </si>
  <si>
    <t>JOCH, M. – **KUDRNA, V.Doplňkové látky snižující produkci metanu u přežvýkavců. 2022, Aktuální poznatky ve výživě a zdraví zvířat a bezpečnosti produktů 2022, Praha 22.11.2022, s. 21–25, ISBN 978-80-7403-281-3..</t>
  </si>
  <si>
    <t>KOZÁKOVÁ, Š. – LAMPOVÁ, B. – DOSKOČIL, I.Effect of Alternaria toxins on the adhesion of lactobacilli to  intestinal cells. 2022, 7th International Conference on Food Digestion (ICFD2022), Cork, Ireland 03.05.2022-05.05.2022..</t>
  </si>
  <si>
    <t>**ŠPLÍCHAL, I. – **ŠPLÍCHALOVÁ, A. – **RYCHLÍK, I. – **KINDLOVÁ, Z. – VLKOVÁ, E.Gnotobiotic piglet model of salmonellosis. 2022, Sborník abstraktů 29. kongresu Československé společnosti mikrobiologické s mezinárodní účastí 2022, Brno 15.-17.9. 2022, pp 84, ISBN 978-80-88379-18-8.</t>
  </si>
  <si>
    <t>**ŠPLÍCHAL, I. – **ŠPLÍCHALOVÁ, A. – VLKOVÁ, E. – NEUŽIL BUNEŠOVÁ, V. – **KINDLOVÁ, Z.Gnotobiotic piglet translational model and probiotics. 2022, Sborník přednášek 16. Sympozia Společnosti pro probiotika a prebiotika, 10.5.2022, Praha, pp 6, ISBN 978-80-213-3179-2.</t>
  </si>
  <si>
    <t>LAMPOVÁ, B. – DOSKOČIL, I. – KOUŘIMSKÁ, L.Changes in the nutritional value of Gryllus assimilis and Tenebrio molitor depending on various culinary treatment. 2022, Book of Abstracts of the INSECTA 2022 International Conference, Giessen, 14.09.2022-16.09.2022, s. 98, ISSN 0947-7314..</t>
  </si>
  <si>
    <t>**ŠPLÍCHALOVÁ, A. – **ŠPLÍCHAL, I. – HORVÁTHOVÁ, K. – VLKOVÁ, E.Immunocompromised host, synthetic microbiota and colonization resistence. 2022, 29. kongres Československé společnosti mikrobiologické 15.9 - 17. 9. 2022 OREA Congress Hotel BRNO.pp,85 ISBN 978-80-88379-18-8..</t>
  </si>
  <si>
    <t>**ŠEBELOVÁ, K. – **SONNTAG, K. – **HAJŠLOVÁ, J. – KULMA, M. – KOUŘIMSKÁ, L.Improvement of the nutritional value of Jamaican field cricket (Gryllus assimillis) as a result of the addition of carrots to the feed. 2022, Book of Abstracts of the INSECTA 2022 International Conference, Giessen, 14.09.2022-16.09.2022, s. 106, ISSN 0947-7314.</t>
  </si>
  <si>
    <t>AMIN, A. – MODRÁČKOVÁ, N. – INGRIBELLI, E. – HORVÁTHOVÁ, K. – NEUŽIL BUNEŠOVÁ, V.Interaction of Bifidobacteria with Granadaene Producing Lactococci with Zoonotic Potential. 2022, Proceedings of the 15th International Scientific Conference on Probiotics, Prebiotics, Gut Microbiota and Health, Bratislava 27.06.2022-30.06.2022, s. 54, ISBN 978-80-908364-1-9.?</t>
  </si>
  <si>
    <t>KODEŠOVÁ, T. - LIŠKOVÁ, A. - ROSSOVÁ, A. – ŠUBRTOVÁ SALMONOVÁ, H. – VLKOVÁ, E. - KARPÍŠKOVÁ, R. Izolace, identifikace a charakterizace Listeria monocytogenes z potravin dostupných v tržní síti. 2022, Sborník abstraktů 29. kongresu Československé společnosti mikrobiologické s mezinárodní účastí 2022, 15.-17.9. Brno, s. 192, ISBN 978-80-88379-18-8.</t>
  </si>
  <si>
    <t>VLKOVÁ, E. – **VYTLAČILOVÁ, L. – MODRÁČKOVÁ, N. – KODEŠOVÁ, T. – HORVÁTHOVÁ, K. – MUSILOVÁ, Š. – NEUŽIL BUNEŠOVÁ, V.Kvalita probiotických doplňků stravy a mléčných kysaných výrobků s obsahem probiotik. 2022, Aktuální problematika mikrobiologie potravin 2022, 7.-8. 2. 2022 Praha, pp 11, ISBN 978-80-7592-133-8..</t>
  </si>
  <si>
    <t>**PÁNEK CS.C, d. – CHRPOVÁ, D. – **KOHOUT, PH.D., d.Lipidy pro speciální užití. 2022, Sborník abstraktů, XXXVIII. Mezinárodní kongres SKVIMP, Orgánové funkce v metabolismu a výživě, Hradec Králové, 2. - 4. 6. 2022, str. 74. ISBN:978-80-7177-045-9.</t>
  </si>
  <si>
    <t>**ŠMÍDOVÁ, Z. – **LAKNEROVÁ, I. – **URBAN, M. – KOUŘIMSKÁ, L. – **HAJŠLOVÁ, J.Materiální a elektronické vybavení infrastruktury METROFOOD. 2022, Sborník příspěvků, 50. symposium o nových směrech výroby a hodnocení potravin CzechFoodChem 2022, 23.05.2022-25.05. 2022, s. 79-80, ISBN 978-80-7592-102-4.</t>
  </si>
  <si>
    <t>VADROŇOVÁ, M.Měření a snižování produkce metanu u skotu. 2022, Sborník Moderní trendy ve výživě dojnic, Vrbice 25.11.2022, s. 16.?</t>
  </si>
  <si>
    <t>MÁSLOVÁ, A. – MAREČKOVÁ, M. – **KOPECKÝ, J. – **PATRMANOVA, T. – TEJNECKÝ, V. – **VANÍČEK, J.Monitoring diversity of vegetation and soil microbial communities in natural habitats. 2022, Proceedings of the Ecology of Soil Microorganisms, Microbes as Important Drivers of Soil Processes, Praha, 19.06.2022-23.06.2022, s.137..</t>
  </si>
  <si>
    <t>CHRPOVÁ, D. – KOUŘIMSKÁ, L. – **PÁNEK, CSC., d.Nutriční benefity kozího mléka a výrobků z kozího mléka. 2022, Sborník abstraktů, XXXVIII. Mezinárodní kongres SKVIMP, Orgánové funkce v metabolismu a výživě, Hradec Králové, 2. - 4. 6. 2022, str. 75. ISBN:978-80-7177-045-9.</t>
  </si>
  <si>
    <t>KOUŘIMSKÁ, L. – KULMA, M.Nutriční hodnota hmyzu a jeho přijímání konzumenty. 2022, Sborník přednášek a posterů, Hygiena a technologie potravin - LI. Lenfeldovy a Höklovy dny, Brno, 12.-13. 10. 2022, s. 38-42, ISBN: 978-80-7305-876-0.</t>
  </si>
  <si>
    <t>TICHÁ, D. – JOCH, M. – HUČKO, B.Objemná krmiva ve výživě koní. 2022, Měsíčník Náš chov 3/2022, s. 68-70, ISSN 0027-8068..</t>
  </si>
  <si>
    <t>**GAISLEROVÁ, M. – HOMOLKA, P. – **KOUKOLOVÁ, V.Pastva zvířat a užité pastevní technologie. 2022, Pastva zvířat a užité pastevní technologie. Náš chov, 2022, roč. 82(3), s. 33-36..</t>
  </si>
  <si>
    <t>HORVÁTHOVÁ, K. – MODRÁČKOVÁ, N. – **ŠPLÍCHAL, I. – **NOVOTNÁ, T. – KODEŠOVÁ, T. – VLKOVÁ, E.Potentially Probiotic Lactobacillus and Bifidobacterium Strains with Antimicrobial Activity against E. coli and Salmonella. 2022, Proceedings of the 15th International Scientific Conference on Probiotics, Prebiotics, Gut Microbiota and Health, Bratislava 27.06.2022-30.06.2022, s. 54, ISBN 978-80-908364-1-9..</t>
  </si>
  <si>
    <t>HORVÁTHOVÁ, K. – **ŠPLÍCHAL, I. – **NOVOTNÁ, T. – KODEŠOVÁ, T. – VLKOVÁ, E.Probiotika jako ochrana proti alimentárním infekcím. 2022, Aktuální problematika mikrobiologie potravin 2022. Praha 7.2. - 8.2. 2022.pp,4 ISBN 978-80-7592-133-8.</t>
  </si>
  <si>
    <t>JOCH, M.Proč při produkci mléka vznikají skleníkové plyny?. 2022, Mlékařské listy 195, vol. 33, No. 6 (2022), s. XII–XIII, ISSN: 1212-950X..</t>
  </si>
  <si>
    <t>KOUŘIMSKÁ, L. – SABOLOVÁ, M. – KULMA, M.Purine and uric acid content in edible insects. 2022, Abstract from the conference Insects to Feed the World, Québec, 12.-16.6. 2022, Abstract published in the Journal of Insects as Food and Feed, Volume 8, Supplement 1, Jun 2022, s. S21, ISSN 2352-4588.</t>
  </si>
  <si>
    <t>KOUŘIMSKÁ, L. – SABOLOVÁ, M. – KULMA, M. – ŠKVOROVÁ, P. – **VESELÁ, K. – KUREČKA, M.Puriny a jejich metabolity v jedlém hmyzu. 2022, Sborník příspěvků, 50. symposium o nových směrech výroby a hodnocení potravin CzechFoodChem 2022, 23.-25. 5. 2022, s. 13-17, ISBN 978-80-7592-102-4.</t>
  </si>
  <si>
    <t>KULMA, M. – KOUŘIMSKÁ, L.Sensory analysis of edible insects in Czechia: does size really matter?. 2022, Book of Abstracts of the INSECTA 2022 International Conference, Giessen, 14.09.2022-16.09.2022, s. 66, ISSN 0947-7314.</t>
  </si>
  <si>
    <t>**PÁNEK, CSC., d. – CHRPOVÁ, D. – **RŮŽIČKOVÁ, I.Senzoricky významné látky exotických druhů koření. 2022, Sborník ATHEROSKLEROSA 2022?</t>
  </si>
  <si>
    <t>KOUŘIMSKÁ, L. – **KVASNIČKA, F. – KULMA, M. – KUREČKA, M. – **RAJCHL, A. – ŠKVOROVÁ, P.Taurine content in insects. 2022, Book of Abstracts of the INSECTA 2022 International Conference, Giessen, 14.09.2022-16.09.2022, s. 55, ISSN 0947-7314.</t>
  </si>
  <si>
    <t>ŠKVOROVÁ, P. – ŠVEJSTIL, R. – KOUŘIMSKÁ, L.The effect of culinary processing on the microbiological quality of Tenebrio molitor. 2022, Book of Abstracts of the 6th International Conference on Metrology in Food and Nutrition „6th IMEKOFOODS“, Dubrovník 07.11.-09.11.2022, s. 48, ISBN 978-953-7124-12-0.</t>
  </si>
  <si>
    <t>ŠKVOROVÁ, P. – ŠVEJSTIL, R. – KOUŘIMSKÁ, L.The effect of technological treatment on microbiological changes of edible insect. 2022, Book of Abstracts of the INSECTA 2022 International Conference, Giessen 14.09.-16.09.2022, p. 108. ISSN 0947-7314.</t>
  </si>
  <si>
    <t>**SHESTIVSKA, V. – **MAIXNEROVÁ, M. – SKŘIVANOVÁ, E. – VLKOVÁ, E. – **KYSELKOVÁ, M. – **NEMEC, A.Using MALDI-TOF MS for the detection of putative new Acinetobacter species from cattle feces. 2022, Book of abstracts, 16th Central and Eastern European Proteomic Conference together with 8th Informal Proteomic Meeting and 10th Czech Mass Spectrometry Conference, Prague 29. 9. – 1. 10. 2022, pp 81.</t>
  </si>
  <si>
    <t>TEJNECKÝ, V. – JOHANIS, H. – DRÁBEK, O. – **JIRÁČKOVÁ, M. – **HEŘMÁNKOVÁ, Š. – MAREČKOVÁ, M. – **KOPECKÝ, J. – **HORÁK, J. – **VANÍČEK, J. – **VLČEK, L. – **ŠEFRNA, L. – **BOBEK, P. – **DEJMAL, M. – **SZABÓ, P. – **BREJCHA, R. – **HOUŠKA, J.Vliv historického pálení uhlí v milířích na současné lesní půdy. 2022, In: Balková,M.(ed.), Dny o Zemi ... o půdě a krajině. Mendelova univerzita v Brně:34-35.</t>
  </si>
  <si>
    <t>ŠKVOROVÁ, P. – KOUŘIMSKÁ, L. – ŠVEJSTIL, R.Vliv kulinárního zpracování na mikrobiologickou kvalitu potemníka moučného (Tenebrio molitor). 2022, Sborník příspěvků 50. Symposium o nových směrech výroby a hodnocení potravin CzechFoodChem 2022, Skalský Dvůr 23.05-25.05.2022, s. 105-107, ISBN 978-80-7592-102-4.</t>
  </si>
  <si>
    <t>VLKOVÁ, E. – **KONDELOVÁ, V. – **VYTLAČILOVÁ, L. – MODRÁČKOVÁ, N. – HORVÁTHOVÁ, K. – MUSILOVÁ, Š. – NEUŽIL BUNEŠOVÁ, V.Vliv podmínek skladování na životaschopnost mikroorganismů v probiotických doplňcích stravy. 2022, Sborník přednášek 16. Sympozia Společnosti pro probiotika a prebiotika, 10.5.2022, Praha, s. 12, ISBN 978-80-213-3179-2.</t>
  </si>
  <si>
    <t>CHRPOVÁ, D. – **PÁNEK, CSC., D.Vybrané druhy exotického ovoce a jeho nutriční význam. 2022, Sborník ATHEROSKLEROSA 2022?</t>
  </si>
  <si>
    <r>
      <t xml:space="preserve">**PAVLŮ, K. – **KASSAHUN, T. – **PAVLŮ, V. – **PAVLŮ, L. – **BLAŽEK, P. – HOMOLKA, P. The effects of first defoliation and previous management intensity on forage quality of a semi-natural species-rich grassland. </t>
    </r>
    <r>
      <rPr>
        <i/>
        <sz val="11"/>
        <rFont val="Calibri"/>
        <family val="2"/>
        <charset val="238"/>
      </rPr>
      <t xml:space="preserve">PLoS One, </t>
    </r>
    <r>
      <rPr>
        <sz val="11"/>
        <rFont val="Calibri"/>
        <family val="2"/>
        <charset val="238"/>
      </rPr>
      <t>2021, roč. 16, č. 3, s. 1-15. ISSN: 1932-6203.</t>
    </r>
  </si>
  <si>
    <r>
      <t xml:space="preserve">**HADRAVA, J. – TALAŠOVÁ, A. – **STRAKA, J. – **BENDA, D. – KAZDA, J. – **KLEČKA, J. A comparison of wild bee communities in sown flower strips and semi-natural habitats: A pollination network approach. </t>
    </r>
    <r>
      <rPr>
        <i/>
        <sz val="11"/>
        <rFont val="Calibri"/>
        <family val="2"/>
        <charset val="238"/>
      </rPr>
      <t xml:space="preserve">Insect Conservation and Diversity, </t>
    </r>
    <r>
      <rPr>
        <sz val="11"/>
        <rFont val="Calibri"/>
        <family val="2"/>
        <charset val="238"/>
      </rPr>
      <t>2022, roč. 15, č. 3, s. 312-324. ISSN: 1752-458X.</t>
    </r>
  </si>
  <si>
    <r>
      <t xml:space="preserve">**FENG, S. – **OPIT, G. – **DENG, W. – STEJSKAL, V. – **LI, Z. A chromosome-level genome of the booklouse, Liposcelis brunnea, provides insight into louse evolution and environmental stress adaptation. </t>
    </r>
    <r>
      <rPr>
        <i/>
        <sz val="11"/>
        <rFont val="Calibri"/>
        <family val="2"/>
        <charset val="238"/>
      </rPr>
      <t xml:space="preserve">GigaScience, </t>
    </r>
    <r>
      <rPr>
        <sz val="11"/>
        <rFont val="Calibri"/>
        <family val="2"/>
        <charset val="238"/>
      </rPr>
      <t>2022, roč. 11, č. 19 July 2022, s. 0-0. ISSN: 2047-217X.</t>
    </r>
  </si>
  <si>
    <r>
      <t xml:space="preserve">**BADALAMENTI, N. – **BRUNO, M. – PAVELA, R. – **MAGGI, F. – **MARINELLI, O. – **ZEPPA, L. – **BENELLI, G. – **CANALE, A. Acaricidal activity of bufadienolides isolated from Drimia pancration against Tetranychus urticae, and structural elucidation of arenobufagin-3-O-alpha-L-rhamnopyranoside. </t>
    </r>
    <r>
      <rPr>
        <i/>
        <sz val="11"/>
        <rFont val="Calibri"/>
        <family val="2"/>
        <charset val="238"/>
      </rPr>
      <t xml:space="preserve">Plants-BASEL, </t>
    </r>
    <r>
      <rPr>
        <sz val="11"/>
        <rFont val="Calibri"/>
        <family val="2"/>
        <charset val="238"/>
      </rPr>
      <t>2022, roč. 11, č. 13, s. 0-0. ISSN: 2223-7747.</t>
    </r>
  </si>
  <si>
    <r>
      <t xml:space="preserve">SAMKOVÁ, A. – RAŠKA, J. – **HADRAVA, J. – **SKUHROVEC, J. An intergenerational approach to parasitoid fitness determined using clutch size. </t>
    </r>
    <r>
      <rPr>
        <i/>
        <sz val="11"/>
        <rFont val="Calibri"/>
        <family val="2"/>
        <charset val="238"/>
      </rPr>
      <t xml:space="preserve">Scientific Reports, </t>
    </r>
    <r>
      <rPr>
        <sz val="11"/>
        <rFont val="Calibri"/>
        <family val="2"/>
        <charset val="238"/>
      </rPr>
      <t>2022, roč. 12, č. 1, s. 0-0. ISSN: 2045-2322.</t>
    </r>
  </si>
  <si>
    <r>
      <t xml:space="preserve">GONZÁLEZ, E. – ŠTROBL, M. – **JANŠTA, P. – HOVORKA, T. – KADLEC, T. – KNAPP, M. Artificial temporary non-crop habitats support parasitoids on arable land. </t>
    </r>
    <r>
      <rPr>
        <i/>
        <sz val="11"/>
        <rFont val="Calibri"/>
        <family val="2"/>
        <charset val="238"/>
      </rPr>
      <t xml:space="preserve">Biological Conservation, </t>
    </r>
    <r>
      <rPr>
        <sz val="11"/>
        <rFont val="Calibri"/>
        <family val="2"/>
        <charset val="238"/>
      </rPr>
      <t>2022, roč. 265, č. January 2022, s. 0-0. ISSN: 0006-3207.</t>
    </r>
  </si>
  <si>
    <r>
      <t xml:space="preserve">**PERINELLI, D. – PAVELA, R. – **BONACUCINA, G. – **BALDASSARRI, C. – **SPINOZZI, E. – **TORRESI, J. – **PETRELLI, R. – **MORSHEDLOO, M. – **MAGGI, F. – **BENELLI, G. – **CANALE, A. Development, characterization, insecticidal and sublethal effects of Bunium persicum and Ziziphora clinopodioides-based essential oil nanoemulsions on Culex quinquefasciatus. </t>
    </r>
    <r>
      <rPr>
        <i/>
        <sz val="11"/>
        <rFont val="Calibri"/>
        <family val="2"/>
        <charset val="238"/>
      </rPr>
      <t xml:space="preserve">INDUSTRIAL CROPS AND PRODUCTS, </t>
    </r>
    <r>
      <rPr>
        <sz val="11"/>
        <rFont val="Calibri"/>
        <family val="2"/>
        <charset val="238"/>
      </rPr>
      <t>2022, roč. 186, č. 15 October 2022, s. 0-0. ISSN: 0926-6690.</t>
    </r>
  </si>
  <si>
    <r>
      <t xml:space="preserve">**VENDL, T. – SHAH, J. – **AULICKÝ, R. – STEJSKAL, V. Effect of grain excavation damages by Sitophilus granarius on the efficacy of grain protectant insecticides against Cryptolestes ferrugineus and Tribolium castaneum. </t>
    </r>
    <r>
      <rPr>
        <i/>
        <sz val="11"/>
        <rFont val="Calibri"/>
        <family val="2"/>
        <charset val="238"/>
      </rPr>
      <t xml:space="preserve">JOURNAL OF STORED PRODUCTS RESEARCH, </t>
    </r>
    <r>
      <rPr>
        <sz val="11"/>
        <rFont val="Calibri"/>
        <family val="2"/>
        <charset val="238"/>
      </rPr>
      <t>2022, roč. 99, č. December 2022, s. 0-0. ISSN: 0022-474X.</t>
    </r>
  </si>
  <si>
    <r>
      <t xml:space="preserve">**DOUDA, O. – ZOUHAR, M. – MAŇASOVÁ, M. Effect of plant essential oils on the mortality of Ditylenchus dipsaci (Kühn, 1857) nematode under in vitro conditions. </t>
    </r>
    <r>
      <rPr>
        <i/>
        <sz val="11"/>
        <rFont val="Calibri"/>
        <family val="2"/>
        <charset val="238"/>
      </rPr>
      <t xml:space="preserve">Plant, Soil and Environment, </t>
    </r>
    <r>
      <rPr>
        <sz val="11"/>
        <rFont val="Calibri"/>
        <family val="2"/>
        <charset val="238"/>
      </rPr>
      <t>2022, roč. 68, č. 9, s. 410-414. ISSN: 1214-1178.</t>
    </r>
  </si>
  <si>
    <r>
      <t xml:space="preserve">FAJEMISIN, O. – MAZÁKOVÁ, J. – RYŠÁNEK, P. Emergence of fungicide sensitivity in Leptosphaeria maculans isolates collected from the Czech Republic to DMI fungicides. </t>
    </r>
    <r>
      <rPr>
        <i/>
        <sz val="11"/>
        <rFont val="Calibri"/>
        <family val="2"/>
        <charset val="238"/>
      </rPr>
      <t xml:space="preserve">Agriculture-BASEL, </t>
    </r>
    <r>
      <rPr>
        <sz val="11"/>
        <rFont val="Calibri"/>
        <family val="2"/>
        <charset val="238"/>
      </rPr>
      <t>2022, roč. 12, č. 2, s. 0-0. ISSN: 2077-0472.</t>
    </r>
  </si>
  <si>
    <r>
      <t xml:space="preserve">**WANDJOU, J. – **BALDASSARRI, C. – **FERRATI, M. – **MAGGI, F. – PAVELA, R. – **TSABANG, N. – **PETRELLI, R. – **RICCIARDI, R. – **DESNEUX, N. – **BENELLI, G. Essential oils from Cameroonian aromatic plants as effective insecticides against mosquitoes, houseflies, and moths. </t>
    </r>
    <r>
      <rPr>
        <i/>
        <sz val="11"/>
        <rFont val="Calibri"/>
        <family val="2"/>
        <charset val="238"/>
      </rPr>
      <t xml:space="preserve">Plants-BASEL, </t>
    </r>
    <r>
      <rPr>
        <sz val="11"/>
        <rFont val="Calibri"/>
        <family val="2"/>
        <charset val="238"/>
      </rPr>
      <t>2022, roč. 11, č. 18, s. 0-0. ISSN: 2223-7747.</t>
    </r>
  </si>
  <si>
    <r>
      <t xml:space="preserve">ALI, A. – KUMAR, R. – MAZÁKOVÁ, J. – MAŇASOVÁ, M. – ZOUHAR, M. – **PÁNEK, M. Evaluation of the ability of seven active ingredients of fungicides to suppress Phytophthora cactorum at diverse life stages, and variability in resistance found among isolates . </t>
    </r>
    <r>
      <rPr>
        <i/>
        <sz val="11"/>
        <rFont val="Calibri"/>
        <family val="2"/>
        <charset val="238"/>
      </rPr>
      <t xml:space="preserve">Journal of Fungi, </t>
    </r>
    <r>
      <rPr>
        <sz val="11"/>
        <rFont val="Calibri"/>
        <family val="2"/>
        <charset val="238"/>
      </rPr>
      <t>2022, roč. 8, č. 10, s. 0-0. ISSN: 2309-608X.</t>
    </r>
  </si>
  <si>
    <r>
      <t xml:space="preserve">FAJEMISIN, O. – MAZÁKOVÁ, J. – RYŠÁNEK, P. Evaluation of the sensitivity of Leptosphaeria maculans isolates causing phoma stem canker in oilseed rape in the Czech Republic to boscalid and dimoxystrobin fungicides. </t>
    </r>
    <r>
      <rPr>
        <i/>
        <sz val="11"/>
        <rFont val="Calibri"/>
        <family val="2"/>
        <charset val="238"/>
      </rPr>
      <t xml:space="preserve">Plant Protection Science, </t>
    </r>
    <r>
      <rPr>
        <sz val="11"/>
        <rFont val="Calibri"/>
        <family val="2"/>
        <charset val="238"/>
      </rPr>
      <t>2022, roč. 58, č. 4, s. 305-314. ISSN: 1805-9341.</t>
    </r>
  </si>
  <si>
    <r>
      <t xml:space="preserve">**FENG, S. – **POZZI, A. – STEJSKAL, V. – **OPIT, G. – **YANG, Q. – **SHAO, R. – **DOWLING, D. – **LI, Z. Fragmentation in mitochondrial genomes in relation to elevated sequence divergence and extreme rearrangements. </t>
    </r>
    <r>
      <rPr>
        <i/>
        <sz val="11"/>
        <rFont val="Calibri"/>
        <family val="2"/>
        <charset val="238"/>
      </rPr>
      <t xml:space="preserve">BMC BIOLOGY, </t>
    </r>
    <r>
      <rPr>
        <sz val="11"/>
        <rFont val="Calibri"/>
        <family val="2"/>
        <charset val="238"/>
      </rPr>
      <t>2022, roč. 20, č. 1, s. 0-0. ISSN: 1741-7007.</t>
    </r>
  </si>
  <si>
    <r>
      <t xml:space="preserve">SHAH, J. – **VENDL, T. – **AULICKÝ, R. – **FRANKOVÁ, M. – STEJSKAL, V. Gel carriers for plant extracts and synthetic pesticides in rodent and arthropod pest control: an overview . </t>
    </r>
    <r>
      <rPr>
        <i/>
        <sz val="11"/>
        <rFont val="Calibri"/>
        <family val="2"/>
        <charset val="238"/>
      </rPr>
      <t xml:space="preserve">Gels, </t>
    </r>
    <r>
      <rPr>
        <sz val="11"/>
        <rFont val="Calibri"/>
        <family val="2"/>
        <charset val="238"/>
      </rPr>
      <t>2022, roč. 8, č. 8, s. 0-0. ISSN: 2310-2861.</t>
    </r>
  </si>
  <si>
    <r>
      <t xml:space="preserve">**GIORDANI, C. – **SPINOZZI, E. – **BALDASSARRI, C. – **FERRATI, M. – **CAPPELLACCI, L. – **SANTIBANEZ NIETO, D. – PAVELA, R. – **RICCIARDI, R. – **BENELLI, G. – **PETRELLI, R. – **MAGGI, F. Insecticidal activity of four essential oils extracted from Chilean Patagonian plants as potential organic pesticides. </t>
    </r>
    <r>
      <rPr>
        <i/>
        <sz val="11"/>
        <rFont val="Calibri"/>
        <family val="2"/>
        <charset val="238"/>
      </rPr>
      <t xml:space="preserve">Plants-BASEL, </t>
    </r>
    <r>
      <rPr>
        <sz val="11"/>
        <rFont val="Calibri"/>
        <family val="2"/>
        <charset val="238"/>
      </rPr>
      <t>2022, roč. 11, č. 15, s. 0-0. ISSN: 2223-7747.</t>
    </r>
  </si>
  <si>
    <r>
      <t xml:space="preserve">**SÁNCHEZ-GÓMEZ, S. – **PAGÁN, R. – PAVELA, R. – **MAZZARA, E. – **SPINOZZI, E. – **MARINELLI, O. – **ZEPPA, L. – **MORSHEDLOO, M. – **MAGGI, F. – **CANALE, A. – **BENELLI, G. Lethal and sublethal effects of essential oil-loaded zein nanocapsules on a zoonotic disease vector mosquito, and their non-target impact. </t>
    </r>
    <r>
      <rPr>
        <i/>
        <sz val="11"/>
        <rFont val="Calibri"/>
        <family val="2"/>
        <charset val="238"/>
      </rPr>
      <t xml:space="preserve">INDUSTRIAL CROPS AND PRODUCTS, </t>
    </r>
    <r>
      <rPr>
        <sz val="11"/>
        <rFont val="Calibri"/>
        <family val="2"/>
        <charset val="238"/>
      </rPr>
      <t>2022, roč. 176, č. February 2022, s. 0-0. ISSN: 0926-6690.</t>
    </r>
  </si>
  <si>
    <r>
      <t xml:space="preserve">**HOFFMEISTEROVÁ, H. – **KRATOCHVÍLOVÁ, K. – **ČEŘOVSKÁ, N. – **SLAVÍKOVÁ, L. – DUŠEK, J. – **MULLER, K. – **FOUSEK, J. – **PLCHOVÁ, H. – **NAVRÁTIL, O. – **KUNDU, J. – **MORAVEC, T. One-enzyme RTX-PCR for the detection of rna viruses from multiple virus genera and crop plants. </t>
    </r>
    <r>
      <rPr>
        <i/>
        <sz val="11"/>
        <rFont val="Calibri"/>
        <family val="2"/>
        <charset val="238"/>
      </rPr>
      <t xml:space="preserve">Viruses-Basel, </t>
    </r>
    <r>
      <rPr>
        <sz val="11"/>
        <rFont val="Calibri"/>
        <family val="2"/>
        <charset val="238"/>
      </rPr>
      <t>2022, roč. 14, č. 2, s. 0-0. ISSN: 1999-4915.</t>
    </r>
  </si>
  <si>
    <r>
      <t xml:space="preserve">**ZAMANI-NOOR, N. – **WALLENHAMMAR, A. – **KACZMAREK, J. – PATAR, U. – ZOUHAR, M. – MAŇASOVÁ, M. – **JEDRYCZKA, M. Pathotype characterization of Plasmodiophora brassicae, the cause of clubroot in Central Europe and Sweden (2016–2020). </t>
    </r>
    <r>
      <rPr>
        <i/>
        <sz val="11"/>
        <rFont val="Calibri"/>
        <family val="2"/>
        <charset val="238"/>
      </rPr>
      <t xml:space="preserve">Pathogens, </t>
    </r>
    <r>
      <rPr>
        <sz val="11"/>
        <rFont val="Calibri"/>
        <family val="2"/>
        <charset val="238"/>
      </rPr>
      <t>2022, roč. 11, č. 12, s. 0-0. ISSN: 2076-0817.</t>
    </r>
  </si>
  <si>
    <r>
      <t xml:space="preserve">**PÁNEK, M. – MAŇASOVÁ, M. – WENZLOVÁ, J. – ZOUHAR, M. – MAZÁKOVÁ, J. Peronosporales species associated with strawberry crown rot in the Czech Republic. </t>
    </r>
    <r>
      <rPr>
        <i/>
        <sz val="11"/>
        <rFont val="Calibri"/>
        <family val="2"/>
        <charset val="238"/>
      </rPr>
      <t xml:space="preserve">Journal of Fungi, </t>
    </r>
    <r>
      <rPr>
        <sz val="11"/>
        <rFont val="Calibri"/>
        <family val="2"/>
        <charset val="238"/>
      </rPr>
      <t>2022, roč. 8, č. 4, s. 0-0. ISSN: 2309-608X.</t>
    </r>
  </si>
  <si>
    <t>KOR, KPOP</t>
  </si>
  <si>
    <r>
      <t xml:space="preserve">AGYEMAN, P. – KEBONYE, N. – JOHN, K. – BORŮVKA, L. – VAŠÁT, R. – FAJEMISIN, O. Prediction of nickel concentration in peri-urban and urban soils using hybridized empirical bayesian kriging and support vector machine regression. </t>
    </r>
    <r>
      <rPr>
        <i/>
        <sz val="11"/>
        <rFont val="Calibri"/>
        <family val="2"/>
        <charset val="238"/>
      </rPr>
      <t xml:space="preserve">Scientific Reports, </t>
    </r>
    <r>
      <rPr>
        <sz val="11"/>
        <rFont val="Calibri"/>
        <family val="2"/>
        <charset val="238"/>
      </rPr>
      <t>2022, roč. 12, č. 1, s. 0-0. ISSN: 2045-2322.</t>
    </r>
  </si>
  <si>
    <r>
      <t xml:space="preserve">RUBIL, N. – **KALACHOVA, T. – **HAUSER, T. – **BURKETOVÁ, L. Specialist aphid feeding causes local activation of salicylic and jasmonic acid signaling in Arabidopsis veins. </t>
    </r>
    <r>
      <rPr>
        <i/>
        <sz val="11"/>
        <rFont val="Calibri"/>
        <family val="2"/>
        <charset val="238"/>
      </rPr>
      <t xml:space="preserve">MOLECULAR PLANT-MICROBE INTERACTIONS, </t>
    </r>
    <r>
      <rPr>
        <sz val="11"/>
        <rFont val="Calibri"/>
        <family val="2"/>
        <charset val="238"/>
      </rPr>
      <t>2022, roč. 35, č. 2, s. 119-124. ISSN: 0894-0282.</t>
    </r>
  </si>
  <si>
    <r>
      <t xml:space="preserve">PAVELA, R. – **FERRATI, M. – **SPINOZZI, E. – **MAGGI, F. – **PETRELLI, R. – **RAKOTOSAONA, R. – **RICCIARDI, R. – **BENELLI, G. The essential oil from the resurrection plant Myrothamnus moschatus is effective against arthropods of agricultural and medical interest. </t>
    </r>
    <r>
      <rPr>
        <i/>
        <sz val="11"/>
        <rFont val="Calibri"/>
        <family val="2"/>
        <charset val="238"/>
      </rPr>
      <t xml:space="preserve">Pharmaceuticals, </t>
    </r>
    <r>
      <rPr>
        <sz val="11"/>
        <rFont val="Calibri"/>
        <family val="2"/>
        <charset val="238"/>
      </rPr>
      <t>2022, roč. 15, č. 12, s. 0-0. ISSN: 1424-8247.</t>
    </r>
  </si>
  <si>
    <r>
      <t xml:space="preserve">HOVORKA, T. First record of Microctonus brassicae in Czechia, a potential biological control agent against a primary oilseed rape pest. </t>
    </r>
    <r>
      <rPr>
        <i/>
        <sz val="11"/>
        <rFont val="Calibri"/>
        <family val="2"/>
        <charset val="238"/>
      </rPr>
      <t xml:space="preserve">Journal of Entomological and Acarological Research, </t>
    </r>
    <r>
      <rPr>
        <sz val="11"/>
        <rFont val="Calibri"/>
        <family val="2"/>
        <charset val="238"/>
      </rPr>
      <t>2022, roč. 54, č. 1, s. 0-0. ISSN: 2038-324X.</t>
    </r>
  </si>
  <si>
    <t>**DOUDA, O. – **NOVOTNÝ, D. – ZOUHAR, M. – MAŇASOVÁ, M. – WENZLOVÁ, J. – MAZÁKOVÁ, J. – **ZVĚŘINA, Š. – **CHALUPNÝ, K. – **PAVLŮ, K. – **CHOCHOLA, J. Technologie pro uskladnění bulev řepy cukrové v polní skládce s důrazem na zlepšení  zdravotního stavu skladované řepy, Technology for storage of sugar beets in a field dump with emphasis on improving the health status of the stored beets, Suger beet; essential  oils; storage; field dump; health status, 2022, XX - Nepřiřazeno, B - Ověřená technologie, Technologie skladování, není relevantní, Tereos TTD, a.s, IČO: 16193741, Palackého náměstí 1, 294 41, Dobrovice, Při výkupní ceně 1000 Kč/t při 16 % cukernatosti a eliminaci 3 % ztrát na uskladněné řepě aplikací ověřené technologie dojde k nárůstu obratu u pěstitelů řepy cukrové o cca 111 mil. Kč. , Tereos TTD, a.s;  Česká zemědělská univerzita v Praze; Výzkumný ústav rostlinné výroby, v.v.i.;  Řepařský institut, spol. s r.o., 16193741, CZ - Česká republika, A - K využití výsledku jiným subjektem je vždy nutné nabytí licence, A - Povinné vždy, A - Výše vyčerpané části z celkových uznaných nákladů na dosažení výsledku je menší nebo rovna 5 mil. Kč</t>
  </si>
  <si>
    <t>KAZDA, J.Bejlomorka kapustová. 2022, Květy olejnin, 5/2022, 2..</t>
  </si>
  <si>
    <t>KAZDA, J. – VANCOVÁ, V. – RAGIMOVÁ, S.Biologická ochrana proti houbovým chorobám (II). 2022, Naše pole, 1/2022, 40–42..</t>
  </si>
  <si>
    <t>BARTOŠKA, J. – BOKŠOVÁ, A. – KAZDA, J.Česká zemědělská univerzita a Včelstva Online. 2022, Moderní včelař, 08/2022, 20–21..</t>
  </si>
  <si>
    <t>NOVÁK, M. – PAVELA, R.Esenciální olej z fenyklu obecného a jeho potenciální využití v ochraně rostlin. 2022, Úroda 12, roč. LXIX, vědecká příloha, 171–178..</t>
  </si>
  <si>
    <t>LIŠKOVÁ, Z.Charakteristika odrůd a linií ječmene jarního z hlediska rezistence vůči fuzarióze klasu. 2022, Agromanuál, 5/2022, 19–21..</t>
  </si>
  <si>
    <t>HOVORKA, T. – **HORSKÁ, T.Lumčíkovití (Hymenoptera: Braconidae): diverzita a jejich využití v ochraně rostlin proti škůdcům. 2022, Rostlinolékař, 1/2022, 9–14..</t>
  </si>
  <si>
    <t>**HNÁTEK, J. – MAŇASOVÁ, M. – ZOUHAR, M.Nová metoda ošetřování půdních substrátů proti Plasmodiophora brassicae – nádobové pokusy. 2022, Agromanuál, 7/2022, 44–45..</t>
  </si>
  <si>
    <t>RAŠKA, J.Obranná regurgitace u hmyzu: případová studie druhového komplexu makadlovky řepné. 2022, Rostlinolékař, 3/2022, 13–15..</t>
  </si>
  <si>
    <t>KAZDA, J.Ochrana proti krytonosci řepkovému a čtyřzubému na jaře 2022. 2022, Květy olejnin, 2/22, 3–4..</t>
  </si>
  <si>
    <t>KAZDA, J. – **SEIDENGLANZ, M.Ochrana řepky proti jarním škůdcům při omezeném množství insekticidních účinných látek. 2022, In: Výsledky pokusů SPZO v sezóně 2021/2022 Hluk: 39. vyhodnocovací sborník SYSTÉM VÝROBY ŘEPKY, SYSTÉM VÝROBY SLUNEČNICE. Svaz pěstitelů a zpracovatelů olejnin, Praha. s. 88–95. ISBN 978-80-88410-13-3.</t>
  </si>
  <si>
    <t>KONRADYOVÁ, V. – KAZDA, J. – VOSPĚLOVÁ, J. – **BARANYK, P. – **MIČKA, M. – **ZMRHAL, B.Poloprovozní polní pokusy s odrůdami řepky rezistentními vůči Plasmodiophora brassicae v sezóně 2020/21. 2022, Agromanuál, 5/2022, 99–101..</t>
  </si>
  <si>
    <t>**BARANYK, P. – KAZDA, J.Porovnání odrůd řepky ozimé pěstovaných ve dvou úrovních agrotechniky na lokalitě Uhříněves 2021/2022. 2022, In: Výsledky pokusů SPZO v sezóně 2021/2022 Hluk: 39. vyhodnocovací sborník SYSTÉM VÝROBY ŘEPKY, SYSTÉM VÝROBY SLUNEČNICE. Svaz pěstitelů a zpracovatelů olejnin, Praha. s. 98–103. ISBN 978-80-88410-13-3.</t>
  </si>
  <si>
    <t>VANCOVÁ, V. – KAZDA, J.Použití biologických přípravků při pěstování česneku v ročníku 2021/22. 2022, Agromanuál, 8/2022, 71–73..</t>
  </si>
  <si>
    <t>MAŇASOVÁ, M. – ZOUHAR, M. – KUMAR, R. – MAZÁKOVÁ, J. – RYŠÁNEK, P.Rezistence Cercospora beticola na řepě cukrové proti DMI fungicidům potvrzena. 2022, Agromanuál, 6/2022, 30–31..</t>
  </si>
  <si>
    <t>ZUSKOVÁ, E. – KAZDA, J. – KONRADYOVÁ, V. – MAŇASOVÁ, M. – **BARANYK, P.Řepka olejka – možnosti biologické ochrany. 2022, Úroda, 4/2022, 56–58..</t>
  </si>
  <si>
    <t>KAZDA, J.Škůdci řepky na počátku podzimu. 2022, Květy olejnin, 9/22, 6–8..</t>
  </si>
  <si>
    <t>KAZDA, J. – STEJSKALOVÁ, M.Účinnost ochrany proti blýskáčku řepkovému. 2022, Květy olejnin, 4/22, 2–3..</t>
  </si>
  <si>
    <t>BOKŠOVÁ, A. – KAZDA, J. – STEJSKALOVÁ, M.Vlastnosti ovlivňující včely u pesticidů aplikovaných v období květu řepky. 2022, Agromanuál, 5/2022, 50–53..</t>
  </si>
  <si>
    <t>BOKŠOVÁ, A. – KAZDA, J. – STEJSKALOVÁ, M. – **PROVAZNÍK, B.Vliv aplikací herbicidů a fungicidů na včely . 2022, Moderní včelař, 04/2022, 22–25..</t>
  </si>
  <si>
    <t>HOVORKA, T. – **NEČASOVÁ, A. – **PRAŽANOVÁ, Ž.Výskyt krytonosce zelného na ozimé řepce během jara 2021. 2022, Úroda, 2/2022, 52–54..</t>
  </si>
  <si>
    <t>VANCOVÁ, V.Využití biologických přípravků při pěstování česneku. 2022, Agromanuál, 8/2022, 66–70..</t>
  </si>
  <si>
    <t>SAMKOVÁ, A. – RAŠKA, J.Využití parazitických vosiček pro biologickou ochranu rostlin v závislosti na jejich larválním vývoji. 2022, Rostlinolékař, 5/2022, 18–19..</t>
  </si>
  <si>
    <r>
      <t xml:space="preserve">**BRUNETTI, G. – KODEŠOVÁ, R. – **ŠVECOVÁ, H. – FÉR, M. – NIKODEM, A. – KLEMENT, A. – **GRABIC, R. – **ŠIMŮNEK, J. A novel multiscale biophysical model to predict the fate of ionizable compounds in the soil-plant continuum. </t>
    </r>
    <r>
      <rPr>
        <i/>
        <sz val="11"/>
        <rFont val="Calibri"/>
        <family val="2"/>
        <charset val="238"/>
      </rPr>
      <t xml:space="preserve">Journal of Hazardous Materials, </t>
    </r>
    <r>
      <rPr>
        <sz val="11"/>
        <rFont val="Calibri"/>
        <family val="2"/>
        <charset val="238"/>
      </rPr>
      <t>2022, roč. 423, č. 127008, s. 0-0. ISSN: 0304-3894.</t>
    </r>
  </si>
  <si>
    <r>
      <t xml:space="preserve">VACEK, Z. – BÍLEK, L. – REMEŠ, J. – VACEK, S. – CUKOR, J. – GALLO, J. – ŠIMŮNEK, V. – BULUŠEK, D. – BRICHTA, J. – VACEK, O. – DRÁBEK, O. – ZAHRADNÍK, D. Afforestation suitability and production potential of five tree species on abandoned farmland in response to climate change, Czech Republic. </t>
    </r>
    <r>
      <rPr>
        <i/>
        <sz val="11"/>
        <rFont val="Calibri"/>
        <family val="2"/>
        <charset val="238"/>
      </rPr>
      <t xml:space="preserve">TREES-STRUCTURE AND FUNCTION, </t>
    </r>
    <r>
      <rPr>
        <sz val="11"/>
        <rFont val="Calibri"/>
        <family val="2"/>
        <charset val="238"/>
      </rPr>
      <t>2022, roč. 36, č. 4, s. 1369-1385. ISSN: 0931-1890.</t>
    </r>
  </si>
  <si>
    <r>
      <t xml:space="preserve">KEBONYE, N. – **EZE, P. – JOHN, K. – AGYEMAN, P. – NĚMEČEK, K. – BORŮVKA, L. An in-depth human health risk assessment of potentially toxic elements in highly polluted riverine soils, Příbram (Czech Republic). </t>
    </r>
    <r>
      <rPr>
        <i/>
        <sz val="11"/>
        <rFont val="Calibri"/>
        <family val="2"/>
        <charset val="238"/>
      </rPr>
      <t xml:space="preserve">ENVIRONMENTAL GEOCHEMISTRY AND HEALTH, </t>
    </r>
    <r>
      <rPr>
        <sz val="11"/>
        <rFont val="Calibri"/>
        <family val="2"/>
        <charset val="238"/>
      </rPr>
      <t>2022, roč. 44, č. , s. 369-385. ISSN: 0269-4042.</t>
    </r>
  </si>
  <si>
    <r>
      <t xml:space="preserve">JOHANIS, H. – **LEHEJČEK, J. – TEJNECKÝ, V. An insight into long-term effects of biochar application on forest soils. </t>
    </r>
    <r>
      <rPr>
        <i/>
        <sz val="11"/>
        <rFont val="Calibri"/>
        <family val="2"/>
        <charset val="238"/>
      </rPr>
      <t xml:space="preserve">European Journal of Forest Research, </t>
    </r>
    <r>
      <rPr>
        <sz val="11"/>
        <rFont val="Calibri"/>
        <family val="2"/>
        <charset val="238"/>
      </rPr>
      <t>2022, roč. 141, č. 2, s. 213-224. ISSN: 1612-4669.</t>
    </r>
  </si>
  <si>
    <r>
      <t xml:space="preserve">JANKŮ, J. – JEHLIČKA, J. – HEŘMANOVÁ, K. – **TOTH, D. – MAITAH, M. – KOZÁK, J. – **VOPRAVIL, J. – **VÁCHA, R. – **JACKO, K. – **HERZA, T. An overview of a land evaluation in the context of ecosystem services. </t>
    </r>
    <r>
      <rPr>
        <i/>
        <sz val="11"/>
        <rFont val="Calibri"/>
        <family val="2"/>
        <charset val="238"/>
      </rPr>
      <t xml:space="preserve">Soil and Water Research, </t>
    </r>
    <r>
      <rPr>
        <sz val="11"/>
        <rFont val="Calibri"/>
        <family val="2"/>
        <charset val="238"/>
      </rPr>
      <t>2022, roč. 17, č. 1, s. 1-14. ISSN: 1801-5395.</t>
    </r>
  </si>
  <si>
    <r>
      <t xml:space="preserve">JOHANIS, H. – TEJNECKÝ, V. – DRÁBEK, O. – BORŮVKA, L. – **MIHALJEVIČ, M. Assessment of lead origin in forest soils of the Czech Republic using isotopic ratios. </t>
    </r>
    <r>
      <rPr>
        <i/>
        <sz val="11"/>
        <rFont val="Calibri"/>
        <family val="2"/>
        <charset val="238"/>
      </rPr>
      <t xml:space="preserve">Water Air and Soil Pollution, </t>
    </r>
    <r>
      <rPr>
        <sz val="11"/>
        <rFont val="Calibri"/>
        <family val="2"/>
        <charset val="238"/>
      </rPr>
      <t>2022, roč. 233, č. 19, s. 0-0. ISSN: 0049-6979.</t>
    </r>
  </si>
  <si>
    <r>
      <t xml:space="preserve">BINEY, J. – BLÖCHER, J. – **BELL, S. – BORŮVKA, L. – VAŠÁT, R. Can in situ spectral measurements under disturbance-reduced environmental conditions help improve soil organic carbon estimation?. </t>
    </r>
    <r>
      <rPr>
        <i/>
        <sz val="11"/>
        <rFont val="Calibri"/>
        <family val="2"/>
        <charset val="238"/>
      </rPr>
      <t xml:space="preserve">Science of the Total Environment, </t>
    </r>
    <r>
      <rPr>
        <sz val="11"/>
        <rFont val="Calibri"/>
        <family val="2"/>
        <charset val="238"/>
      </rPr>
      <t>2022, roč. 838, č. 12, s. 1-6. ISSN: 0048-9697.</t>
    </r>
  </si>
  <si>
    <r>
      <t xml:space="preserve">THAI, S. – **DAVÍDEK, T. – PAVLŮ, L. Causes clarification of the soil aggregates stability on mulched soil. </t>
    </r>
    <r>
      <rPr>
        <i/>
        <sz val="11"/>
        <rFont val="Calibri"/>
        <family val="2"/>
        <charset val="238"/>
      </rPr>
      <t xml:space="preserve">Soil and Water Research, </t>
    </r>
    <r>
      <rPr>
        <sz val="11"/>
        <rFont val="Calibri"/>
        <family val="2"/>
        <charset val="238"/>
      </rPr>
      <t>2022, roč. 17, č. 2, s. 91-99. ISSN: 1801-5395.</t>
    </r>
  </si>
  <si>
    <r>
      <t xml:space="preserve">**ETTLER, V. – **MIHALJEVIČ, M. – **DRAHOTA, P. – **KŘÍBEK, B. – **NYAMBE, I. – VANĚK, A. – PENÍŽEK, V. – **ŠRÁČEK, O. – **NATHEROVÁ, V. Cobalt-bearing copper slags from Luanshya (Zambian Copperbelt): Mineralogy, geochemistry, and potential recovery of critical metals. </t>
    </r>
    <r>
      <rPr>
        <i/>
        <sz val="11"/>
        <rFont val="Calibri"/>
        <family val="2"/>
        <charset val="238"/>
      </rPr>
      <t xml:space="preserve">Journal of Geochemical Exploration, </t>
    </r>
    <r>
      <rPr>
        <sz val="11"/>
        <rFont val="Calibri"/>
        <family val="2"/>
        <charset val="238"/>
      </rPr>
      <t>2022, roč. 237, č. 106987, s. 0-0. ISSN: 0375-6742.</t>
    </r>
  </si>
  <si>
    <r>
      <t xml:space="preserve">DAJČL, J. – TEJNECKÝ, V. – NĚMEČEK, K. – BORŮVKA, L. – **DRAHOTA, P. – DRÁBEK, O. Comparison of chromium mobility at naturally enriched and anthropogenically polluted sites: A column leaching experiment. </t>
    </r>
    <r>
      <rPr>
        <i/>
        <sz val="11"/>
        <rFont val="Calibri"/>
        <family val="2"/>
        <charset val="238"/>
      </rPr>
      <t xml:space="preserve">Soil and Water Research, </t>
    </r>
    <r>
      <rPr>
        <sz val="11"/>
        <rFont val="Calibri"/>
        <family val="2"/>
        <charset val="238"/>
      </rPr>
      <t>2022, roč. 17, č. 2, s. 100-112. ISSN: 1801-5395.</t>
    </r>
  </si>
  <si>
    <r>
      <t xml:space="preserve">**ŽIVANIC´, N. – **RONČEVIC´, V. – SPASIC, M. – **C´ORLUKA, S. – **POLOVINA, S. Construction and calibration of a portable rain simulator designed for the in situ research of soil resistance to erosion. </t>
    </r>
    <r>
      <rPr>
        <i/>
        <sz val="11"/>
        <rFont val="Calibri"/>
        <family val="2"/>
        <charset val="238"/>
      </rPr>
      <t xml:space="preserve">Soil and Water Research, </t>
    </r>
    <r>
      <rPr>
        <sz val="11"/>
        <rFont val="Calibri"/>
        <family val="2"/>
        <charset val="238"/>
      </rPr>
      <t>2022, roč. 17, č. 3, s. 158-169. ISSN: 1801-5395.</t>
    </r>
  </si>
  <si>
    <r>
      <t xml:space="preserve">**ETTLER, V. – **HLADÍKOVÁ, K. – **MIHALJEVIČ, M. – **DRAHOTA, P. – **CULKA, A. – **JEDLIČKA, R. – **KŘÍBEK, B. – VANĚK, A. – PENÍŽEK, V. – **SRACEK, O. – **BAGAI, Z. Contaminant binding and bioaccessibility in the dust from the Ni-Cu mining/smelting district of Selebi-Phikwe (Botswana). </t>
    </r>
    <r>
      <rPr>
        <i/>
        <sz val="11"/>
        <rFont val="Calibri"/>
        <family val="2"/>
        <charset val="238"/>
      </rPr>
      <t xml:space="preserve">GeoHealth, </t>
    </r>
    <r>
      <rPr>
        <sz val="11"/>
        <rFont val="Calibri"/>
        <family val="2"/>
        <charset val="238"/>
      </rPr>
      <t>2022, roč. 6, č. 11, s. 0-0. ISSN: 2471-1403.</t>
    </r>
  </si>
  <si>
    <r>
      <t xml:space="preserve">MENACHERRY, S. – **ARAVIND, U. – **ARAVINDAKUMAR, C. Critical review on the role of mass spectrometry in the AOP based degradation of contaminants of emerging concern (CECs) in water. </t>
    </r>
    <r>
      <rPr>
        <i/>
        <sz val="11"/>
        <rFont val="Calibri"/>
        <family val="2"/>
        <charset val="238"/>
      </rPr>
      <t xml:space="preserve">JOURNAL OF ENVIRONMENTAL CHEMICAL ENGINEERING, </t>
    </r>
    <r>
      <rPr>
        <sz val="11"/>
        <rFont val="Calibri"/>
        <family val="2"/>
        <charset val="238"/>
      </rPr>
      <t>2022, roč. 10, č. 108155, s. 0-0. ISSN: 2213-3437.</t>
    </r>
  </si>
  <si>
    <r>
      <t xml:space="preserve">**GRABIC, R. – **IVANOVÁ, L. – KODEŠOVÁ, R. – **GRABICOVÁ, K. – **VOJS STAŇOVÁ, A. – **IMREOVÁ, Z. – **DRTIL, M. – **BODÍK, I. Desorption of pharmaceuticals and illicit drugs from different stabilized sludge types across pH. </t>
    </r>
    <r>
      <rPr>
        <i/>
        <sz val="11"/>
        <rFont val="Calibri"/>
        <family val="2"/>
        <charset val="238"/>
      </rPr>
      <t xml:space="preserve">WATER RESEARCH, </t>
    </r>
    <r>
      <rPr>
        <sz val="11"/>
        <rFont val="Calibri"/>
        <family val="2"/>
        <charset val="238"/>
      </rPr>
      <t>2022, roč. 220, č. 118651, s. 0-0. ISSN: 0043-1354.</t>
    </r>
  </si>
  <si>
    <r>
      <t xml:space="preserve">JOHN, K. – **BOUSLIHIM, Y. – **OFEM, K. – **HSSAINI, L. – **RAZOUK, R. – **OKON, P. – **ISONG, I. – AGYEMAN, P. – KEBONYE, N. – **QIN, C. Do model choice and sample ratios separately or simultaneously influence soil organic matter prediction?. </t>
    </r>
    <r>
      <rPr>
        <i/>
        <sz val="11"/>
        <rFont val="Calibri"/>
        <family val="2"/>
        <charset val="238"/>
      </rPr>
      <t xml:space="preserve">International Soil and Water Conservation Research , </t>
    </r>
    <r>
      <rPr>
        <sz val="11"/>
        <rFont val="Calibri"/>
        <family val="2"/>
        <charset val="238"/>
      </rPr>
      <t>2022, roč. 10, č. 3, s. 470-486. ISSN: 2095-6339 .</t>
    </r>
  </si>
  <si>
    <r>
      <t xml:space="preserve">AGYEMAN, P. – JOHN, K. – KEBONYE, N. – **OFORI, S. – BORŮVKA, L. – VAŠÁT, R. – KOČÁREK, M. Ecological risk source distribution, uncertainty analysis, and application of geographically weighted regression cokriging for prediction of potentially toxic elements in agricultural soils. </t>
    </r>
    <r>
      <rPr>
        <i/>
        <sz val="11"/>
        <rFont val="Calibri"/>
        <family val="2"/>
        <charset val="238"/>
      </rPr>
      <t xml:space="preserve">PROCESS SAFETY AND ENVIRONMENTAL PROTECTION, </t>
    </r>
    <r>
      <rPr>
        <sz val="11"/>
        <rFont val="Calibri"/>
        <family val="2"/>
        <charset val="238"/>
      </rPr>
      <t>2022, roč. 164, č. , s. 729-746. ISSN: 0957-5820.</t>
    </r>
  </si>
  <si>
    <r>
      <t xml:space="preserve">TEUTSCHEROVA, N. – MAŇOUROVÁ, A. – LOJKA, B. – TEJNECKÝ, V. – DRÁBEK, O. – KŘÍŽOVÁ, P. – PENÍŽEK, V. – **AKAMA, P. – ŠOBOTNÍK, J. – **SILLAM-DUSSES, D. Effect of farming on the vegetation structure, soil properties and termite assemblages in the northern Congo Basin. </t>
    </r>
    <r>
      <rPr>
        <i/>
        <sz val="11"/>
        <rFont val="Calibri"/>
        <family val="2"/>
        <charset val="238"/>
      </rPr>
      <t xml:space="preserve">LAND DEGRADATION &amp; DEVELOPMENT, </t>
    </r>
    <r>
      <rPr>
        <sz val="11"/>
        <rFont val="Calibri"/>
        <family val="2"/>
        <charset val="238"/>
      </rPr>
      <t>2022, roč. 33, č. 12, s. 2050-2061. ISSN: 1085-3278.</t>
    </r>
  </si>
  <si>
    <r>
      <t xml:space="preserve">VEJVODOVÁ, K. – VANĚK, A. – SPASIC, M. – **MIHALJEVIČ, M. – **ETTLER, V. – **VAŇKOVÁ, M. – **DRAHOTA, P. – **TEPER, L. – VOKURKOVÁ, P. – PAVLŮ, L. – ZÁDOROVÁ, T. – DRÁBEK, O. Effect of peat organic matter on sulfide weathering and thallium reactivity: Implications for organic environments. </t>
    </r>
    <r>
      <rPr>
        <i/>
        <sz val="11"/>
        <rFont val="Calibri"/>
        <family val="2"/>
        <charset val="238"/>
      </rPr>
      <t xml:space="preserve">Chemosphere, </t>
    </r>
    <r>
      <rPr>
        <sz val="11"/>
        <rFont val="Calibri"/>
        <family val="2"/>
        <charset val="238"/>
      </rPr>
      <t>2022, roč. 299, č. 134380, s. 0-0. ISSN: 0045-6535.</t>
    </r>
  </si>
  <si>
    <r>
      <t xml:space="preserve">**FRANCOS, N. – GHOLIZADEH, A. – **DEMATTE, J. – **BEN-DOR, E. Effect of the internal soil standard on the spectral assessment of clay content. </t>
    </r>
    <r>
      <rPr>
        <i/>
        <sz val="11"/>
        <rFont val="Calibri"/>
        <family val="2"/>
        <charset val="238"/>
      </rPr>
      <t xml:space="preserve">Geoderma, </t>
    </r>
    <r>
      <rPr>
        <sz val="11"/>
        <rFont val="Calibri"/>
        <family val="2"/>
        <charset val="238"/>
      </rPr>
      <t>2022, roč. 420, č. 115873, s. 0-0. ISSN: 0016-7061.</t>
    </r>
  </si>
  <si>
    <r>
      <t xml:space="preserve">PAVLŮ, L. – KODEŠOVÁ, R. – VAŠÁT, R. – FÉR, M. – KLEMENT, A. – NIKODEM, A. – **KAPIČKA, A. Estimation of the stability of topsoil aggregates in areas affected by water erosion using selected soil and terrain properties. </t>
    </r>
    <r>
      <rPr>
        <i/>
        <sz val="11"/>
        <rFont val="Calibri"/>
        <family val="2"/>
        <charset val="238"/>
      </rPr>
      <t xml:space="preserve">Soil &amp; Tillage Research, </t>
    </r>
    <r>
      <rPr>
        <sz val="11"/>
        <rFont val="Calibri"/>
        <family val="2"/>
        <charset val="238"/>
      </rPr>
      <t>2022, roč. 219, č. 105348, s. 0-0. ISSN: 0167-1987.</t>
    </r>
  </si>
  <si>
    <r>
      <t xml:space="preserve">VANĚK, A. – VEJVODOVÁ, K. – **MIHALJEVIČ, M. – **ETTLER, V. – **TRUBAČ, J. – **VAŇKOVÁ, M. – **TEPER, L. – **CABALA, J. – **SUTKOWSKA, K. – **VOEGELIN, A. – **GÖTTLICHER, J. – **HOLUBÍK, O. – VOKURKOVÁ, P. – PAVLŮ, L. – GALUŠKOVÁ, I. – ZÁDOROVÁ, T. Evaluation of thallium isotopic fractionation during the metallurgical processing of sulfides: An update. </t>
    </r>
    <r>
      <rPr>
        <i/>
        <sz val="11"/>
        <rFont val="Calibri"/>
        <family val="2"/>
        <charset val="238"/>
      </rPr>
      <t xml:space="preserve">Journal of Hazardous Materials, </t>
    </r>
    <r>
      <rPr>
        <sz val="11"/>
        <rFont val="Calibri"/>
        <family val="2"/>
        <charset val="238"/>
      </rPr>
      <t>2022, roč. 424, č. 127325, s. 0-0. ISSN: 0304-3894.</t>
    </r>
  </si>
  <si>
    <r>
      <t xml:space="preserve">**NADUVILPURAKKAL, S. – MENACHERRY, S. – **NAIR, S. – **NGUYEN, T. – **NAIR, P. – **ARAVIND, U. – **ARAVINDAKUMAR, C. Exploring the oxidation chemistry of hydroxy naphthoic acid: An experimental and theoretical study. </t>
    </r>
    <r>
      <rPr>
        <i/>
        <sz val="11"/>
        <rFont val="Calibri"/>
        <family val="2"/>
        <charset val="238"/>
      </rPr>
      <t xml:space="preserve">JOURNAL OF PHYSICAL ORGANIC CHEMISTRY, </t>
    </r>
    <r>
      <rPr>
        <sz val="11"/>
        <rFont val="Calibri"/>
        <family val="2"/>
        <charset val="238"/>
      </rPr>
      <t>2022, roč. 35, č. 12, s. 0-0. ISSN: 0894-3230.</t>
    </r>
  </si>
  <si>
    <r>
      <t xml:space="preserve">**ŽÍŽALA, D. – **MINAŘÍK, R. – **SKÁLA, J. – **BEITLEROVÁ, H. – **JURICOVÁ, A. – **REYES ROJAS, J. – PENÍŽEK, V. – ZÁDOROVÁ, T. High-resolution agriculture soil property maps from digital soil mapping methods, Czech Republic. </t>
    </r>
    <r>
      <rPr>
        <i/>
        <sz val="11"/>
        <rFont val="Calibri"/>
        <family val="2"/>
        <charset val="238"/>
      </rPr>
      <t xml:space="preserve">Catena, </t>
    </r>
    <r>
      <rPr>
        <sz val="11"/>
        <rFont val="Calibri"/>
        <family val="2"/>
        <charset val="238"/>
      </rPr>
      <t>2022, roč. 212, č. 106024, s. 0-0. ISSN: 0341-8162.</t>
    </r>
  </si>
  <si>
    <r>
      <t xml:space="preserve">FÉR, M. – NIKODEM, A. – **TREJBALOVÁ, S. – KLEMENT, A. – PAVLŮ, L. – KODEŠOVÁ, R. How various mulch materials can affect the soil hydro-physical properties. </t>
    </r>
    <r>
      <rPr>
        <i/>
        <sz val="11"/>
        <rFont val="Calibri"/>
        <family val="2"/>
        <charset val="238"/>
      </rPr>
      <t xml:space="preserve">Journal of Hydrology and Hydromechanics, </t>
    </r>
    <r>
      <rPr>
        <sz val="11"/>
        <rFont val="Calibri"/>
        <family val="2"/>
        <charset val="238"/>
      </rPr>
      <t>2022, roč. 70, č. 3, s. 269-275. ISSN: 0042-790X.</t>
    </r>
  </si>
  <si>
    <r>
      <t xml:space="preserve">**COMEGNA, A. – **DRAGONETTI, G. – KODEŠOVÁ, R. – **COPPOLA, A. Impact of olive mill wastewater (OMW) on the soil hydraulic and solute transport properties. </t>
    </r>
    <r>
      <rPr>
        <i/>
        <sz val="11"/>
        <rFont val="Calibri"/>
        <family val="2"/>
        <charset val="238"/>
      </rPr>
      <t xml:space="preserve">International Journal of Environmental Science and Technology, </t>
    </r>
    <r>
      <rPr>
        <sz val="11"/>
        <rFont val="Calibri"/>
        <family val="2"/>
        <charset val="238"/>
      </rPr>
      <t>2022, roč. 19, č. , s. 7079-7092. ISSN: 1735-1472.</t>
    </r>
  </si>
  <si>
    <r>
      <t xml:space="preserve">JOHN, K. – **BOUSLIHIM, Y. – **ISONG, I. – **HSSAINI, L. – **RAZOUK, R. – KEBONYE, N. – AGYEMAN, P. – PENÍŽEK, V. – ZÁDOROVÁ, T. Mapping soil nutrients via different covariates combinations: theory and an example from Morocco. </t>
    </r>
    <r>
      <rPr>
        <i/>
        <sz val="11"/>
        <rFont val="Calibri"/>
        <family val="2"/>
        <charset val="238"/>
      </rPr>
      <t xml:space="preserve">ECOLOGICAL PROCESSES , </t>
    </r>
    <r>
      <rPr>
        <sz val="11"/>
        <rFont val="Calibri"/>
        <family val="2"/>
        <charset val="238"/>
      </rPr>
      <t>2022, roč. 11, č. 23, s. 0-0. ISSN: 2192-1709.</t>
    </r>
  </si>
  <si>
    <r>
      <t xml:space="preserve">AGYEMAN, P. – JOHN, K. – KEBONYE, N. – AHADO, S. – BORŮVKA, L. – NĚMEČEK, K. – VAŠÁT, R. Multi-geochemical background comparison and the identification of the best normalizer for the estimation of PTE contamination in agricultural soil. </t>
    </r>
    <r>
      <rPr>
        <i/>
        <sz val="11"/>
        <rFont val="Calibri"/>
        <family val="2"/>
        <charset val="238"/>
      </rPr>
      <t xml:space="preserve">ENVIRONMENTAL GEOCHEMISTRY AND HEALTH, </t>
    </r>
    <r>
      <rPr>
        <sz val="11"/>
        <rFont val="Calibri"/>
        <family val="2"/>
        <charset val="238"/>
      </rPr>
      <t>2022, roč. 44, č. , s. 3597-3613. ISSN: 0269-4042.</t>
    </r>
  </si>
  <si>
    <r>
      <t xml:space="preserve">**NAIR, S. – MENACHERRY, S. – **RENJITH, S. – **MANOJKUMAR, T. – **ARAVIND, U. – **ARAVINDAKUMAR, C. Oxidation reactions of carbaryl in aqueous solutions. </t>
    </r>
    <r>
      <rPr>
        <i/>
        <sz val="11"/>
        <rFont val="Calibri"/>
        <family val="2"/>
        <charset val="238"/>
      </rPr>
      <t xml:space="preserve">CHEMICAL PHYSICS, </t>
    </r>
    <r>
      <rPr>
        <sz val="11"/>
        <rFont val="Calibri"/>
        <family val="2"/>
        <charset val="238"/>
      </rPr>
      <t>2022, roč. 554, č. 111427, s. 0-0. ISSN: 0301-0104.</t>
    </r>
  </si>
  <si>
    <r>
      <t xml:space="preserve">MENACHERRY, S. – **ARAVIND, U. – **ARAVINDAKUMAR, C. Oxidative degradation of pharmaceutical waste, theophylline, from natural environment. </t>
    </r>
    <r>
      <rPr>
        <i/>
        <sz val="11"/>
        <rFont val="Calibri"/>
        <family val="2"/>
        <charset val="238"/>
      </rPr>
      <t xml:space="preserve">Atmosphere, </t>
    </r>
    <r>
      <rPr>
        <sz val="11"/>
        <rFont val="Calibri"/>
        <family val="2"/>
        <charset val="238"/>
      </rPr>
      <t>2022, roč. 13, č. 5, s. 0-0. ISSN: 2073-4433.</t>
    </r>
  </si>
  <si>
    <r>
      <t xml:space="preserve">**DOSTÁLEK, J. – **FRANTÍK, T. – PAVLŮ, L. Passive restoration of vegetation on gravel/sand bars in the city: a case study in Prague, Czech Republic. </t>
    </r>
    <r>
      <rPr>
        <i/>
        <sz val="11"/>
        <rFont val="Calibri"/>
        <family val="2"/>
        <charset val="238"/>
      </rPr>
      <t xml:space="preserve">Urban Ecosystems, </t>
    </r>
    <r>
      <rPr>
        <sz val="11"/>
        <rFont val="Calibri"/>
        <family val="2"/>
        <charset val="238"/>
      </rPr>
      <t>2022, roč. 25, č. 4, s. 1265-1277. ISSN: 1083-8155.</t>
    </r>
  </si>
  <si>
    <r>
      <t xml:space="preserve">BINEY, J. – VAŠÁT, R. – **BELL, S. – KEBONYE, N. – KLEMENT, A. – JOHN, K. – BORŮVKA, L. Prediction of topsoil organic carbon content with Sentinel-2 imagery and spectroscopic measurements under different conditions using an ensemble model approach with multiple pre-treatment combinations. </t>
    </r>
    <r>
      <rPr>
        <i/>
        <sz val="11"/>
        <rFont val="Calibri"/>
        <family val="2"/>
        <charset val="238"/>
      </rPr>
      <t xml:space="preserve">Soil &amp; Tillage Research, </t>
    </r>
    <r>
      <rPr>
        <sz val="11"/>
        <rFont val="Calibri"/>
        <family val="2"/>
        <charset val="238"/>
      </rPr>
      <t>2022, roč. 220, č. 105379, s. 0-0. ISSN: 0167-1987.</t>
    </r>
  </si>
  <si>
    <r>
      <t xml:space="preserve">KPOP, </t>
    </r>
    <r>
      <rPr>
        <i/>
        <sz val="11"/>
        <color rgb="FF808080"/>
        <rFont val="Calibri"/>
        <family val="2"/>
        <charset val="238"/>
      </rPr>
      <t>KZKA</t>
    </r>
  </si>
  <si>
    <r>
      <t xml:space="preserve">BORŮVKA, L. – VAŠÁT, R. – **ŠRÁMEK, V. – **NEUDERTOVÁ HELLEBRANDOVÁ, K. – **FADRHONSOVÁ, V. – **SÁŇKA, M. – PAVLŮ, L. – **SÁŇKA, O. – VACEK, O. – NĚMEČEK, K. – NOZARI, S. – OPPONG SARKODIE, V. Predictors for digital mapping of forest soil organic carbon stocks in different types of landscape. </t>
    </r>
    <r>
      <rPr>
        <i/>
        <sz val="11"/>
        <rFont val="Calibri"/>
        <family val="2"/>
        <charset val="238"/>
      </rPr>
      <t xml:space="preserve">Soil and Water Research, </t>
    </r>
    <r>
      <rPr>
        <sz val="11"/>
        <rFont val="Calibri"/>
        <family val="2"/>
        <charset val="238"/>
      </rPr>
      <t>2022, roč. 17, č. 2, s. 69-79. ISSN: 1801-5395.</t>
    </r>
  </si>
  <si>
    <t>KZKA nemá afiliaci</t>
  </si>
  <si>
    <r>
      <t xml:space="preserve">**VAUDOUR, E. – GHOLIZADEH, A. – **CASTALDI, F. – **SABERIOON, M. – BORŮVKA, L. – **URBINA-SALAZAR, D. – **FOUAD, Y. – **ARROUAYS, D. – **RICHER-DE-FORGES, A. – BINEY, J. – **WETTERLIND, J. – **VAN WESEMAEL, B. Satellite imagery to map topsoil organic carbon content over cultivated areas: An overview. </t>
    </r>
    <r>
      <rPr>
        <i/>
        <sz val="11"/>
        <rFont val="Calibri"/>
        <family val="2"/>
        <charset val="238"/>
      </rPr>
      <t xml:space="preserve">Remote Sensing, </t>
    </r>
    <r>
      <rPr>
        <sz val="11"/>
        <rFont val="Calibri"/>
        <family val="2"/>
        <charset val="238"/>
      </rPr>
      <t>2022, roč. 14, č. 2917, s. 0-0. ISSN: 2072-4292.</t>
    </r>
  </si>
  <si>
    <r>
      <t xml:space="preserve">**MOORCHILOT, V. – **ARAVIND, U. – MENACHERRY, S. – **ARAVINDAKUMAR, C. Single-particle analysis of atmospheric aerosols: Applications of Raman spectroscopy. </t>
    </r>
    <r>
      <rPr>
        <i/>
        <sz val="11"/>
        <rFont val="Calibri"/>
        <family val="2"/>
        <charset val="238"/>
      </rPr>
      <t xml:space="preserve">Atmosphere, </t>
    </r>
    <r>
      <rPr>
        <sz val="11"/>
        <rFont val="Calibri"/>
        <family val="2"/>
        <charset val="238"/>
      </rPr>
      <t>2022, roč. 13, č. 11, s. 0-0. ISSN: 2073-4433.</t>
    </r>
  </si>
  <si>
    <r>
      <t xml:space="preserve">BORŮVKA, L. – PENÍŽEK, V. – ZÁDOROVÁ, T. – PAVLŮ, L. – KODEŠOVÁ, R. – KOZÁK, J. – JANKŮ, J. Soil priorities for the Czech Republic. </t>
    </r>
    <r>
      <rPr>
        <i/>
        <sz val="11"/>
        <rFont val="Calibri"/>
        <family val="2"/>
        <charset val="238"/>
      </rPr>
      <t xml:space="preserve">GEODERMA REGIONAL, </t>
    </r>
    <r>
      <rPr>
        <sz val="11"/>
        <rFont val="Calibri"/>
        <family val="2"/>
        <charset val="238"/>
      </rPr>
      <t>2022, roč. 29, č. e00525, s. 0-0. ISSN: 2352-0094 .</t>
    </r>
  </si>
  <si>
    <r>
      <t xml:space="preserve">**ISONG, I. – JOHN, K. – **OKON, P. – **OGBAN, P. – **AFU, S. Soil quality estimation using environmental covariates and predictive models: an example from tropical soils of Nigeria. </t>
    </r>
    <r>
      <rPr>
        <i/>
        <sz val="11"/>
        <rFont val="Calibri"/>
        <family val="2"/>
        <charset val="238"/>
      </rPr>
      <t xml:space="preserve">ECOLOGICAL PROCESSES , </t>
    </r>
    <r>
      <rPr>
        <sz val="11"/>
        <rFont val="Calibri"/>
        <family val="2"/>
        <charset val="238"/>
      </rPr>
      <t>2022, roč. 11, č. 66, s. 0-0. ISSN: 2192-1709.</t>
    </r>
  </si>
  <si>
    <r>
      <t xml:space="preserve">KHOSRAVI, V. – GHOLIZADEH, A. – **SABERIOON, M. Soil toxic elements determination using integration of Sentinel-2 and Landsat-8 images: Effect of fusion techniques on model performance. </t>
    </r>
    <r>
      <rPr>
        <i/>
        <sz val="11"/>
        <rFont val="Calibri"/>
        <family val="2"/>
        <charset val="238"/>
      </rPr>
      <t xml:space="preserve">Environmental Pollution, </t>
    </r>
    <r>
      <rPr>
        <sz val="11"/>
        <rFont val="Calibri"/>
        <family val="2"/>
        <charset val="238"/>
      </rPr>
      <t>2022, roč. 310, č. 119828, s. 0-0. ISSN: 0269-7491.</t>
    </r>
  </si>
  <si>
    <r>
      <t xml:space="preserve">KINCL, D. – **FORMÁNEK, P. – VOPRAVIL, J. – **NERUŠIL, P. – **MENŠÍK, L. – JANKŮ, J. Soil-conservation effect of intercrops in silage maize. </t>
    </r>
    <r>
      <rPr>
        <i/>
        <sz val="11"/>
        <rFont val="Calibri"/>
        <family val="2"/>
        <charset val="238"/>
      </rPr>
      <t xml:space="preserve">Soil and Water Research, </t>
    </r>
    <r>
      <rPr>
        <sz val="11"/>
        <rFont val="Calibri"/>
        <family val="2"/>
        <charset val="238"/>
      </rPr>
      <t>2022, roč. 17, č. 3, s. 180-190. ISSN: 1801-5395.</t>
    </r>
  </si>
  <si>
    <r>
      <t xml:space="preserve">**FRANCOS, N. – GHOLIZADEH, A. – **BEN-DOR, E. Spatial distribution of lead (Pb) in soil: a case study in a contaminated area of the Czech Republic. </t>
    </r>
    <r>
      <rPr>
        <i/>
        <sz val="11"/>
        <rFont val="Calibri"/>
        <family val="2"/>
        <charset val="238"/>
      </rPr>
      <t xml:space="preserve">Geomatics Natural Hazards &amp; Risk, </t>
    </r>
    <r>
      <rPr>
        <sz val="11"/>
        <rFont val="Calibri"/>
        <family val="2"/>
        <charset val="238"/>
      </rPr>
      <t>2022, roč. 13, č. 1, s. 610-620. ISSN: 1947-5705.</t>
    </r>
  </si>
  <si>
    <r>
      <t xml:space="preserve">**DEMATTE, J. – **PAIVA, A. – **POPPIEL, R. – **ROSIN, N. – **RUIZ, L. – **MELLO, F. – **MINASNY, B. – **GRUNWALD, S. – **GE, Y. – **BEN-DOR, E. – GHOLIZADEH, A. – **GOMEZ, C. – **CHABRILLAT, S. – **FRANCOS, N. – **AYOUBI, S. – **FIANTIS, D. – BINEY, J. – **WANG, C. – **BELAL, A. – **NAIMI, S. – **HAFSHEJANI, N. – **BELLINASO, H. – **MOURA-BUENO, J. – **SILVERO, N. The Brazilian Soil Spectral Service (BraSpecS): A User-Fiendly System for Global Soil Spectra Communication. </t>
    </r>
    <r>
      <rPr>
        <i/>
        <sz val="11"/>
        <rFont val="Calibri"/>
        <family val="2"/>
        <charset val="238"/>
      </rPr>
      <t xml:space="preserve">Remote Sensing, </t>
    </r>
    <r>
      <rPr>
        <sz val="11"/>
        <rFont val="Calibri"/>
        <family val="2"/>
        <charset val="238"/>
      </rPr>
      <t>2022, roč. 14, č. 3, s. 0-0. ISSN: 2072-4292.</t>
    </r>
  </si>
  <si>
    <r>
      <t xml:space="preserve">FÉR, M. – KODEŠOVÁ, R. – KLEMENT, A. – NIKODEM, A. The impact of treated wastewater and biosolids from the municipal wastewater treatment plant on water and carbon dioxide effluxes from soils. </t>
    </r>
    <r>
      <rPr>
        <i/>
        <sz val="11"/>
        <rFont val="Calibri"/>
        <family val="2"/>
        <charset val="238"/>
      </rPr>
      <t xml:space="preserve">Journal of Hydrology and Hydromechanics, </t>
    </r>
    <r>
      <rPr>
        <sz val="11"/>
        <rFont val="Calibri"/>
        <family val="2"/>
        <charset val="238"/>
      </rPr>
      <t>2022, roč. 70, č. 3, s. 276-283. ISSN: 0042-790X.</t>
    </r>
  </si>
  <si>
    <r>
      <t xml:space="preserve">MAITAH, M. – TOTH, D. – MALEC, K. – APPIAH-KUBI, S. – MAITAH, K. – **PANKA, D. – **PRUS, P. – JANKŮ, J. – **ROMANOWSKI, R. The impacts of calamity logging on the sustainable development of spruce fuel biomass prices and spruce pulp prices in the Czech Republic. </t>
    </r>
    <r>
      <rPr>
        <i/>
        <sz val="11"/>
        <rFont val="Calibri"/>
        <family val="2"/>
        <charset val="238"/>
      </rPr>
      <t xml:space="preserve">FORESTS, </t>
    </r>
    <r>
      <rPr>
        <sz val="11"/>
        <rFont val="Calibri"/>
        <family val="2"/>
        <charset val="238"/>
      </rPr>
      <t>2022, roč. 13, č. 97, s. 1-17. ISSN: 1999-4907.</t>
    </r>
  </si>
  <si>
    <r>
      <t xml:space="preserve">VEJVODOVÁ, K. – VANĚK, A. – DRÁBEK, O. – SPASIC, M. Understanding stable Tl isotopes in industrial processes and the environment: A review. </t>
    </r>
    <r>
      <rPr>
        <i/>
        <sz val="11"/>
        <rFont val="Calibri"/>
        <family val="2"/>
        <charset val="238"/>
      </rPr>
      <t xml:space="preserve">Journal of Environmental Management, </t>
    </r>
    <r>
      <rPr>
        <sz val="11"/>
        <rFont val="Calibri"/>
        <family val="2"/>
        <charset val="238"/>
      </rPr>
      <t>2022, roč. 315, č. 11515, s. 0-0. ISSN: 0301-4797.</t>
    </r>
  </si>
  <si>
    <r>
      <t xml:space="preserve">BINEY, J. – VAŠÁT, R. – BLÖCHER, J. – BORŮVKA, L. – NĚMEČEK, K. Using an ensemble model coupled with portable X-ray fluorescence and visible near-infrared spectroscopy to explore the viability of mapping and estimating arsenic in an agricultural soil. </t>
    </r>
    <r>
      <rPr>
        <i/>
        <sz val="11"/>
        <rFont val="Calibri"/>
        <family val="2"/>
        <charset val="238"/>
      </rPr>
      <t xml:space="preserve">Science of the Total Environment, </t>
    </r>
    <r>
      <rPr>
        <sz val="11"/>
        <rFont val="Calibri"/>
        <family val="2"/>
        <charset val="238"/>
      </rPr>
      <t>2022, roč. 818, č. 151805, s. 0-0. ISSN: 0048-9697.</t>
    </r>
  </si>
  <si>
    <r>
      <t xml:space="preserve">AGYEMAN, P. – KHOSRAVI, V. – KEBONYE, N. – JOHN, K. – BORŮVKA, L. – VAŠÁT, R. Using spectral indices and terrain attribute datasets and their combination in the prediction of cadmium content in agricultural soil. </t>
    </r>
    <r>
      <rPr>
        <i/>
        <sz val="11"/>
        <rFont val="Calibri"/>
        <family val="2"/>
        <charset val="238"/>
      </rPr>
      <t xml:space="preserve">Computers and Electronics in Agriculture, </t>
    </r>
    <r>
      <rPr>
        <sz val="11"/>
        <rFont val="Calibri"/>
        <family val="2"/>
        <charset val="238"/>
      </rPr>
      <t>2022, roč. 198, č. 107077, s. 0-0. ISSN: 0168-1699.</t>
    </r>
  </si>
  <si>
    <r>
      <t xml:space="preserve">BINEY, J. Verifying the predictive performance for soil organic carbon when employing field Vis-NIR spectroscopy and satellite imagery obtained using two different sampling methods. </t>
    </r>
    <r>
      <rPr>
        <i/>
        <sz val="11"/>
        <rFont val="Calibri"/>
        <family val="2"/>
        <charset val="238"/>
      </rPr>
      <t xml:space="preserve">Computers and Electronics in Agriculture, </t>
    </r>
    <r>
      <rPr>
        <sz val="11"/>
        <rFont val="Calibri"/>
        <family val="2"/>
        <charset val="238"/>
      </rPr>
      <t>2022, roč. 194, č. 106796, s. 0-0. ISSN: 0168-1699.</t>
    </r>
  </si>
  <si>
    <r>
      <t xml:space="preserve">MALEC, K. – GEBELTOVÁ, Z. – MAITAH, M. – APPIAH-KUBI, S. – SIROHI, J. – MAITAH, K. – PHIRI, J. – **PANKA, D. – **PRUS, P. – SMUTKA, L. – JANKŮ, J. Water management of Czech crop production in 1961–2019. </t>
    </r>
    <r>
      <rPr>
        <i/>
        <sz val="11"/>
        <rFont val="Calibri"/>
        <family val="2"/>
        <charset val="238"/>
      </rPr>
      <t xml:space="preserve">Agriculture-BASEL, </t>
    </r>
    <r>
      <rPr>
        <sz val="11"/>
        <rFont val="Calibri"/>
        <family val="2"/>
        <charset val="238"/>
      </rPr>
      <t>2022, roč. 12, č. 1, s. 1-15. ISSN: 2077-0472.</t>
    </r>
  </si>
  <si>
    <r>
      <t xml:space="preserve">**EZE, P. – **KUMAHOR, S. – KEBONYE, N. Predictive mapping of soil copper for site-specific micronutrient management using GIS-based sequential Gaussian simulation. </t>
    </r>
    <r>
      <rPr>
        <i/>
        <sz val="11"/>
        <rFont val="Calibri"/>
        <family val="2"/>
        <charset val="238"/>
      </rPr>
      <t xml:space="preserve">MODELING EARTH SYSTEMS AND ENVIRONMENT , </t>
    </r>
    <r>
      <rPr>
        <sz val="11"/>
        <rFont val="Calibri"/>
        <family val="2"/>
        <charset val="238"/>
      </rPr>
      <t>2022, roč. 8, č. 1, s. 1261-1271. ISSN: 2363-6203.</t>
    </r>
  </si>
  <si>
    <r>
      <t xml:space="preserve">**OFEM, K. – **ASADU, C. – **EZEAKU, P. – JOHN, K. – VEJVODOVÁ, K. – TEJNECKÝ, V. – NĚMEČEK, K. – DRÁBEK, O. – PENÍŽEK, V. Profile distribution and soil health implication of some oxides in agrarian soils overlying geologic formations in Southeast Nigeria. </t>
    </r>
    <r>
      <rPr>
        <i/>
        <sz val="11"/>
        <rFont val="Calibri"/>
        <family val="2"/>
        <charset val="238"/>
      </rPr>
      <t xml:space="preserve">MODELING EARTH SYSTEMS AND ENVIRONMENT , </t>
    </r>
    <r>
      <rPr>
        <sz val="11"/>
        <rFont val="Calibri"/>
        <family val="2"/>
        <charset val="238"/>
      </rPr>
      <t>2022, roč. 8, č. 2, s. 1923-1932. ISSN: 2363-6203.</t>
    </r>
  </si>
  <si>
    <t xml:space="preserve">REYES ROJAS, J. – **COBLINSKI, J. – **PICCINI, C. – **CORNU, S. – BORŮVKA, L. – **SABY, N. &lt;i&gt;Existing maps of soil-based ecosystem services and soil threats on a European scale under different scenarios&lt;/i&gt;. : , 2022, 43s. ISBN: , </t>
  </si>
  <si>
    <t xml:space="preserve">**ANTÓN, R. – BORŮVKA, L. – **BUTTAFUOCO, G. – **CALZOLARI, C. – **FEIZA, V. – **FOLDAL, C. – **FUCHS, L. – **KLIMKOWICZ-PAWLAS, A. – **MEDINA, E. – **OORTS, K. – **PICCINI, C. – **PINDRAL, S. – **SALOMEZ, J. &lt;i&gt;Soil threats and soil ecosystem services of interest in SERENA&lt;/i&gt;. : , 2022, 142s. ISBN: , </t>
  </si>
  <si>
    <t>FÉR, M. – **PTÁČNÍKOVÁ, A. – KLEMENT, A. – NIKODEM, A. – KODEŠOVÁ, R.Alteration of CO2 emissions from soil after incorporation of biochar into the soil samples. 2022, In: Anna Klamerus-Iwan (Ed.) 6th International Scientific Conference BioHYDROLOGY2022 “Plants’ role in the hydrological  Cycle” 6-9 September 2022 Krakow, Poland. Faculty of Forestry University of Agriculture in Krakow. .</t>
  </si>
  <si>
    <t>PAVLŮ, L. – ZÁDOROVÁ, T. – KODEŠOVÁ, R. – PENÍŽEK, V.Colluvisols as a record of processes forming agricultural landscape. 2022, In: Mander Ü, Sohar K, Pärn J (eds.) Book of Abstracts. BIOGEOMON Conference 2022, 23–30 June, 2022, Tartu, Estonia. p. 176.</t>
  </si>
  <si>
    <t>THAI, S. – PAVLŮ, L. – TEJNECKÝ, V.Comparison of soil organic matter composition under differentland uses by DRIFT spectroscopy. 2022, In: EGU General Assembly 2022, Vienna, Austria, 23–27 May 2022, EGU22-4462, https://doi.org/10.5194/egusphere-egu22-4462, 2022. .</t>
  </si>
  <si>
    <t>BORŮVKA, L. – **ŠRÁMEK, V. – **NOVOTNÝ, R. – **SÁŇKA, M. – **NEUDERTOVÁ HELLEBRANDOVÁ, K. – NĚMEČEK, K. – PAVLŮ, L. – DRÁBEK, O. – TEJNECKÝ, V.Decline of available phosphorus content in mountain forest soils of the Czech Republic. 2022, In: Mander Ü, Sohar K, Pärn J (eds.) Book of Abstracts. BIOGEOMON Conference 2022, 23–30 June, 2022, Tartu, Estonia. p. 105?</t>
  </si>
  <si>
    <t>NIKODEM, A. – KODEŠOVÁ, R. – FÉR, M. – KLEMENT, A. – **BAHENSKÁ, K. – PENÍŽEK, V. – ZÁDOROVÁ, T.Dlouhodobý vliv vodní eroze půdy na hydrofyzikální vlastnosti půd v černozemní oblasti. 2022, In: Beata Houšková (ed.), Zborník abstraktov Pedologické dni 2022, Monitoring a detailný výskum podnych vlastností ako účinný nástroj manažmentu a ochrany půd, Zvolen 12.-14. septembra 2022,vydal: NPPC, VÚPOP Bratislava, ISBN 978-80-8163-044-6,s. 25.</t>
  </si>
  <si>
    <t>**KUČÍREK, M. – FÉR, M. – VÁCHOVÁ, K. – KLEMENT, A. – NIKODEM, A. – KODEŠOVÁ, R.Effect of different agricultural crops on soil hydraulic properties. 2022, In: Anna Klamerus-Iwan (Ed.) 6th International Scientific Conference BioHYDROLOGY2022 “Plants’ role in the hydrological  Cycle” 6-9 September 2022 Krakow, Poland. Faculty of Forestry University of Agriculture in Krakow. .</t>
  </si>
  <si>
    <t>VEJVODOVÁ, K. – VANĚK, A. – SPASIC, M. – **MIHALJEVIČ, M. – **ETTLER, V. – **VAŇKOVÁ, M. – **DRAHOTA, P. – **TEPER, L. – VOKURKOVÁ, P. – PAVLŮ, L. – ZÁDOROVÁ, T. – DRÁBEK, O.Effect of peat organic matter on sulfide weathering and thallium mobility. 2022, In: Mander Ü, Sohar K, Pärn J (eds.) Book of Abstracts. BIOGEOMON Conference 2022, 23–30 June, 2022, Tartu, Estonia. p. 103?</t>
  </si>
  <si>
    <t>**DEFTERDAROVIĆ, J. – **FILIPOVIĆ, L. – **KOVAČ, Z. – **KREVH, V. – **HAN, L. – KODEŠOVÁ, R. – **GERKE, H. – **FILIPOVIĆ, V.Estimation of soil hydraulic properties and preferential flow at agricultural hilllslope under controlled conditions. 2022, In::EGU General Assembly 2022, Vienna, Austria, 23–27 May 2022,https://doi.org/10.5194/egusphere-egu22-7218.</t>
  </si>
  <si>
    <t>NIKODEM, A. – FÉR, M. – KODEŠOVÁ, R. – KLEMENT, A.How treated wastewater used for irrigation, and sewage sludge used as soil amendment affect CO2 emission from soils. 2022, In: EGU General Assembly 2022, Vienna, Austria, 23–27 May 2022,https://doi.org/10.5194/egusphere-egu22-8063.</t>
  </si>
  <si>
    <t>FÉR, M. – NIKODEM, A. – KLEMENT, A. – KODEŠOVÁ, R.How various surface covers affect soil structure and hydraulic properties. 2022, In: EGU General Assembly 2022, Vienna, Austria, 23–27 May 2022,https://doi.org/10.5194/egusphere-egu22-6630.</t>
  </si>
  <si>
    <t>KHOSRAVI, V. – **SHIRAZY, AR. -**SHIRAZI, AD.– **HEZARKHANI, A. – **POUR, A.Hybrid fuzzy-analytic hierarchy process (AHP) model for porphyry copper prospecting in Simorgh Area, Eastern Lut Block of Iran. 2022, In: Mining 2, p.1-12.</t>
  </si>
  <si>
    <t>KLEMENT, A. – KODEŠOVÁ, R. – **ŠVECOVÁ, H. – KOČÁREK, M. – **KODEŠ, V. – **FEDOROVA, G. – FÉR, M. – NIKODEM, A. – **GRABIC, R.Chování léčiv v půdách a sedimentech. 2022, In: Valentová O., Velíšek J. (Ed.) XX. Toxikologická konference - Toxicita a biodegrabilita odpadů a látek významných ve vodním prostředí. 24.-25.8.2022 Vodňany. Vydala Jihočeská univerzita v Českých Budějovicích, Fakulta rybářství a ochrany vod Vodňany..</t>
  </si>
  <si>
    <t>ZÁDOROVÁ, T. – PENÍŽEK, V. – **KOUBOVÁ, M. – ŽÍŽALA, D. – KODEŠOVÁ, R. – DRÁBEK, O. – TEJNECKÝ, V. – FÉR, M. – KLEMENT, A. – NIKODEM, A. – **HRDLIČKA, T. – REYES ROJAS, J. – SPASIC, M. – VOKURKOVÁ, P. – PAVLŮ, L. – NĚMEČEK, K. – VANĚK, A. – **LISÁ, L.Identification of the phases and mechanisms of Colluvisols formation in different soil regions. 2022, In: EGU General Assembly 2022, Vienna, Austria, 23–27 May 2022,https://doi.org/10.5194/egusphere-egu22-1520.</t>
  </si>
  <si>
    <t>ZÁDOROVÁ, T. – PENÍŽEK, V.Klasifikace koluvizemí ve světle současných výzkumů. 2022, In: Pedosphere Research, vol 1, 2021, no.1: pp. 55-65.</t>
  </si>
  <si>
    <t>NIKODEM, A. – KODEŠOVÁ, R. – **ŠVECOVÁ, H. – **FEDOROVA, G. – KLEMENT, A. – FÉR, M. – **CHROŇÁKOVÁ, A. – **GRABIC, R.Kontaminace půdy a rostlin mikropolutanty z vyčištěné odpadní vody a kalu z čistírny odpadních vod. 2022, In: Valentová O., Velíšek J. (Ed.) XX. Toxikologická konference - Toxicita a biodegrabilita odpadů a látek významných ve vodním prostředí. 24.-25.8.2022 Vodňany. Vydala Jihočeská univerzita v Českých Budějovicích, Fakulta rybářství a ochrany vod Vodňany..</t>
  </si>
  <si>
    <t>KODEŠOVÁ, R. – **ŠVECOVÁ, H. – KLEMENT, A. – FÉR, M. – NIKODEM, A. – KOČÁREK, M. – **GRABIC, R.Leaching of micropollutants from beds irrigated with wastewater or amended by biosolids, and their uptake by planted vegetables and maize. 2022, In:  Rimantas Vaisvalavičius, Virmantas Povilaitis (Ed.) 5th INTERNATIONAL SYMPOSIUM OF SOIL PHYSICS BOOK OF ABSTRACTS 2022, Kaunas 2.-3.7.2022, Vytautas Magnus University, ISBN 978-609-467-527-0. s.70 (Online).</t>
  </si>
  <si>
    <t>**BRUNETTI, G. – **ŠIMŮNEK, J. – KODEŠOVÁ, R.Modeling the translocation and transformation of chemicals in the soil-plant continuum: a dynamic plant uptake module for the HYDRUS model. 2022, In: EGU General Assembly 2022, Vienna, Austria, 23–27 May 2022, EGU22-4462, https://doi.org/10.5194/egusphere-egu22-4462, 2022. .</t>
  </si>
  <si>
    <t>KODEŠOVÁ, R. – **BRUNETTI, G. – **ŠVECOVÁ, H. – FÉR, M. – NIKODEM, A. – KLEMENT, A. – **GRABIC, R. -**SIMUNEK, J. Modelování vstřebávání léčiv rostlinami. 2022, In: Valentová O., Velíšek J. (Ed.) XX. Toxikologická konference - Toxicita a biodegrabilita odpadů a látek významných ve vodním prostředí. 24.-25.8.2022 Vodňany. Vydala Jihočeská univerzita v Českých Budějovicích, Fakulta rybářství a ochrany vod Vodňany..</t>
  </si>
  <si>
    <t>BORŮVKA, L. – GALUŠKOVÁ, I. – PAVLŮ, L. – PENÍŽEK, V. – GHOLIZADEH, A.Moderní metody průzkumu a hodnocení půd v rámci evropského projektu EJP SOIL. 2022, In: Houšková B. (ed.), Zborník abstraktov Pedologické dni 2022, Monitoring a detailný výskum podnych vlastností ako účinný nástroj manažmentu a ochrany pod, Zvolen 12.-14. septembra 2022, vydal: NPPC, VÚPOP Bratislava, ISBN 978-80-8163-044-6, s. 27.</t>
  </si>
  <si>
    <t>FÉR, M. – KODEŠOVÁ, R. – NIKODEM, A. – KLEMENT, A.Modification of soil water and thermal regimes, and soil properties due to various surface covers in urban areas. 2022, In:  Rimantas Vaisvalavičius, Virmantas Povilaitis (Ed.) 5th INTERNATIONAL SYMPOSIUM OF SOIL PHYSICS BOOK OF ABSTRACTS 2022, Kaunas 2.-3.7.2022, Vytautas Magnus University, ISBN 978-609-467-527-0. s.64 (Online).</t>
  </si>
  <si>
    <t>PAVLŮ, L. – ZÁDOROVÁ, T. – TEJNECKÝ, V. – THAI, S.Možnosti využití infračervené spektroskopie ve střední oblasti při studiu půdních vlastností. 2022, In: Beata Houšková (ed.), Zborník abstraktov Pedologické dni 2022, Monitoring a detailný výskum podnych vlastností ako účinný nástroj manažmentu a ochrany pod,Zvolen 12.-14.septembra 2022, vydal: NPPC, VÚPOP, ISBN 978-80-8163-044-6:s.24.</t>
  </si>
  <si>
    <t>SPASIC, M. – **DERE, A. – VEJVODOVÁ, K. – VACEK, O. – DRÁBEK, O. – BORŮVKA, L.Profile development and soil properties of 3 lignite forest reclamation chronosequences. 2022, In: Mander Ü, Sohar K, Pärn J (eds.) Book of Abstracts. BIOGEOMON Conference 2022, 23–30 June, 2022, Tartu, Estonia. p. 195.</t>
  </si>
  <si>
    <t>PAVLŮ, L. – TEJNECKÝ, V.Proměny organické hmoty v rámci půdního profilu lesních půd. 2022, In: Balková, M.(ed.), Dny o Zemi ... o půdě a krajině. Mendelova univerzita v Brně, ISBN:978-80-7509-852-8, s.28-29.</t>
  </si>
  <si>
    <t>**HEČKOVÁ, P. – **SNĚHOTA, M. – **KOESTEL, J. – KLEMENT, A. – KODEŠOVÁ, R.Soil structure changes of engineered soils in bioretention cell. 2022, In: EGU General Assembly 2022, Vienna, Austria, 23–27 May 2022, https://doi.org/10.5194/egusphere-egu22-5876.</t>
  </si>
  <si>
    <t>KLEMENT, A. – FÉR, M. – NIKODEM, A. – KODEŠOVÁ, R.The impact of different crops on the soil pore system, evaluated with the help of computed tomography. 2022, In: Anna Klamerus-Iwan (Ed.) 6th International Scientific Conference BioHYDROLOGY2022 “Plants’ role in the hydrological  Cycle” 6-9 September 2022 Krakow, Poland. Faculty of Forestry University of Agriculture in Krakow. .</t>
  </si>
  <si>
    <t>VEJVODOVÁ, K. – VANĚK, A. – **MIHALJEVIČ, M. – **ETTLER, V. – **TRUBAČ, J. – **VAŇKOVÁ, M. – **DRAHOTA, P. – VOKURKOVÁ, P. – PENÍŽEK, V. – ZÁDOROVÁ, T. – TEJNECKÝ, V. – PAVLŮ, L. – DRÁBEK, O.The key controls of thallium isotopic fractionation in soil . 2022, In: EGU General Assembly 2022, Vienna, Austria, 23–27 May 2022, EGU22-4462, https://doi.org/10.5194/egusphere-egu22-4462, 2022. .</t>
  </si>
  <si>
    <t>KODEŠOVÁ, R. – **ŠVECOVÁ, H. – KLEMENT, A. – FÉR, M. – NIKODEM, A. – KOČÁREK, M. – **CHROŇÁKOVÁ, A. – **GRABIC, R.Uptake of micropollutants from treated wastewater, sewage sludge and composted sewage sludge by plants. 2022, In: EGU General Assembly 2022, Vienna, Austria, 23–27 May 2022, https://doi.org/10.5194/egusphere-egu22-6637.</t>
  </si>
  <si>
    <t>KLEMENT, A. – FÉR, M. – KODEŠOVÁ, R. – NIKODEM, A. – ZÁDOROVÁ, T. – PENÍŽEK, V.Using VIS-NIR reflectance spectroscopy and magnetic susceptibility to assess soil redistribution due to erosion. 2022, In: EGU General Assembly 2022, Vienna, Austria, 23–27 May 2022, https://doi.org/10.5194/egusphere-egu22-7717.</t>
  </si>
  <si>
    <t>POLÁK, F. – DRÁBEK, O.Vplyv humínových kyselín na interakciu mikroskopickej huby Aspergillus Niger a podnych minerálnych fáz hliníka. 2022, In: Houšková, B. (ed.), Zborník abstraktov Pedologické dni 2022, Monitoring a detailný výskum podnych vlastností ako účinný nástroj manažmentu a ochrany půd, Zvolen 12.-14. septembra 2022,vydal: NPPC, VÚPOP Bratislava, ISBN 978-80-8163-044-6,s. 72.</t>
  </si>
  <si>
    <t>FÉR, M. – KODEŠOVÁ, R. – KLEMENT, A. – NIKODEM, A. – **HRŮZOVÁ, J. – TEJNECKÝ, V. – PENÍŽEK, V. – ZÁDOROVÁ, T.Využití magnetické susceptibility pro identifikaci půdních vlastností v oblastech postižených vodní erozí. 2022, In: Beata Houšková (ed.), Zborník abstraktov Pedologické dni 2022, Monitoring a detailný výskum podnych vlastností ako účinný nástroj manažmentu a ochrany půd, Zvolen 12.-14. septembra 2022,vydal: NPPC, VÚPOP Bratislava, ISBN 978-80-8163-044-6,s. 26.</t>
  </si>
  <si>
    <r>
      <t xml:space="preserve">**MASON, B. – **PIEL, A. – MODRÝ, D. – **PETRŽELKOVÁ, K. – **A. STEWART, F. – **PAFČO, B. Association of human disturbance and gastrointestinal parasite infection of yellow baboons in western Tanzania. </t>
    </r>
    <r>
      <rPr>
        <i/>
        <sz val="11"/>
        <rFont val="Calibri"/>
        <family val="2"/>
        <charset val="238"/>
      </rPr>
      <t xml:space="preserve">PLoS One, </t>
    </r>
    <r>
      <rPr>
        <sz val="11"/>
        <rFont val="Calibri"/>
        <family val="2"/>
        <charset val="238"/>
      </rPr>
      <t>2022, roč. 17, č. 1, s. 0-0. ISSN: 1932-6203.</t>
    </r>
  </si>
  <si>
    <r>
      <t xml:space="preserve">**JURÁNKOVÁ, J. – **HOFMANNOVÁ, L. – **FRGELECOVÁ, L. – **DANĚK, O. – MODRÝ, D. Baylisascaris transfuga (Ascaridoidea, Nematoda) from European brown bear (Ursus arctos) causing larva migrans in laboratory mice with clinical manifestation. </t>
    </r>
    <r>
      <rPr>
        <i/>
        <sz val="11"/>
        <rFont val="Calibri"/>
        <family val="2"/>
        <charset val="238"/>
      </rPr>
      <t xml:space="preserve">Parasitology Research, </t>
    </r>
    <r>
      <rPr>
        <sz val="11"/>
        <rFont val="Calibri"/>
        <family val="2"/>
        <charset val="238"/>
      </rPr>
      <t>2022, roč. 121, č. 2, s. 645-651. ISSN: 0932-0113.</t>
    </r>
  </si>
  <si>
    <r>
      <t xml:space="preserve">ŠIMONÍK, O. – BUBENÍČKOVÁ, F. – TŮMOVÁ, L. – **FROLÍKOVÁ, M. – **SUR, V. – **BERAN, J. – HAVLÍKOVÁ, K. – HACKEROVÁ, L. – **SPEVAKOVÁ, D. – **KOMRSKOVA, K. – POSTLEROVÁ, P. Boar Sperm Cryopreservation Improvement Using Semen Extender Modification by Dextran and Pentaisomaltose. </t>
    </r>
    <r>
      <rPr>
        <i/>
        <sz val="11"/>
        <rFont val="Calibri"/>
        <family val="2"/>
        <charset val="238"/>
      </rPr>
      <t xml:space="preserve">Animals, </t>
    </r>
    <r>
      <rPr>
        <sz val="11"/>
        <rFont val="Calibri"/>
        <family val="2"/>
        <charset val="238"/>
      </rPr>
      <t>2022, roč. 12, č. 7, s. 868-883. ISSN: 2076-2615.</t>
    </r>
  </si>
  <si>
    <r>
      <t xml:space="preserve">**TURNA,, H. – **VICHOVÁ, B. – **MITERPAKOVA, M. – **SZARKOVA, A. – **BANETH, G. – SVOBODA, M. Clinical and Hematologic Findings in Babesia canis Infection in Eastern Slovakia. </t>
    </r>
    <r>
      <rPr>
        <i/>
        <sz val="11"/>
        <rFont val="Calibri"/>
        <family val="2"/>
        <charset val="238"/>
      </rPr>
      <t xml:space="preserve">Acta Parasitologica, </t>
    </r>
    <r>
      <rPr>
        <sz val="11"/>
        <rFont val="Calibri"/>
        <family val="2"/>
        <charset val="238"/>
      </rPr>
      <t>2022, roč. 67, č. 3, s. 1329-1334. ISSN: 1230-2821.</t>
    </r>
  </si>
  <si>
    <r>
      <t xml:space="preserve">**BEZERRA-SANTOS1, M. – **MENDOZA-ROLDAN, J. – **LIA, R. – **ANNOSCIA, G. – **SCHUSTER, R. – **VARCASIA, A. – **SGROI, G. – MODRÝ, D. – **OTRANTO, D. Description of Joyeuxiella pasqualei (Cestoda: Dipylidiidae) from an Italian domestic dog, with a call for further research on its first intermediate host. </t>
    </r>
    <r>
      <rPr>
        <i/>
        <sz val="11"/>
        <rFont val="Calibri"/>
        <family val="2"/>
        <charset val="238"/>
      </rPr>
      <t xml:space="preserve">PARASITOLOGY, </t>
    </r>
    <r>
      <rPr>
        <sz val="11"/>
        <rFont val="Calibri"/>
        <family val="2"/>
        <charset val="238"/>
      </rPr>
      <t>2022, roč. 149, č. 13, s. 1769-1774. ISSN: 0031-1820.</t>
    </r>
  </si>
  <si>
    <r>
      <t xml:space="preserve">**PETRŽELKOVÁ, K. – **SAMAS, P. – **ROMPORTL, D. – **UWAMAHORO, C. – **CERVENA, B. – **PAFCO, B. – **PROKOPOVA, T. – **CAMEIRA, R. – **GRANJON, A. – **SHAPIRO, A. – **BAHIZI, M. – **NZIZA, J. – **NOHERI, J. – **SYALUHA, E. – **ECKARDT, W. – **NDAGIJIMANA, F. – **SLAPETA, J. – MODRÝ, D. – **GILARDI, K. – **MUVUNYI, R. – **UWINGELI, P. – ** MUDAKIKWA, A. – ** MAPILANGA, J. – **KALONJI, A. – **HICKEY, J. – **CRANFIELD, M. Ecological drivers of helminth infection patterns in the Virunga Massif mountain gorilla population. </t>
    </r>
    <r>
      <rPr>
        <i/>
        <sz val="11"/>
        <rFont val="Calibri"/>
        <family val="2"/>
        <charset val="238"/>
      </rPr>
      <t xml:space="preserve">International Journal for Parasitology: Parasites and Wildlife , </t>
    </r>
    <r>
      <rPr>
        <sz val="11"/>
        <rFont val="Calibri"/>
        <family val="2"/>
        <charset val="238"/>
      </rPr>
      <t>2022, roč. 17, č. Apr, s. 174-184. ISSN: 2213-2244.</t>
    </r>
  </si>
  <si>
    <r>
      <t xml:space="preserve">**ANETTOVÁ, L. – **IZQUIERDO-RODRIGUEZ, E. – **FORONDA, P. – **BALÁŽ, V. – **NOVOTNÝ, L. – MODRÝ, D. Endemic lizard Gallotia galloti is a paratenic host of invasive Angiostrongylus cantonensis in Tenerife, Spain. </t>
    </r>
    <r>
      <rPr>
        <i/>
        <sz val="11"/>
        <rFont val="Calibri"/>
        <family val="2"/>
        <charset val="238"/>
      </rPr>
      <t xml:space="preserve">PARASITOLOGY, </t>
    </r>
    <r>
      <rPr>
        <sz val="11"/>
        <rFont val="Calibri"/>
        <family val="2"/>
        <charset val="238"/>
      </rPr>
      <t>2022, roč. 149, č. 7, s. 934-939. ISSN: 0031-1820.</t>
    </r>
  </si>
  <si>
    <r>
      <t xml:space="preserve">**JURÁNKOVÁ, J. – **ŠENKYŘÍKOVÁ MITKOVÁ, B. – **NOVOTNÁ, M. – **HOFMANNOVÁ, L. – **ČERVENÁ, B. – **BOWMAN, D. – MODRÝ, D. Further data on the distribution of Dirofilaria spp. in the Czech Republic in dogs. </t>
    </r>
    <r>
      <rPr>
        <i/>
        <sz val="11"/>
        <rFont val="Calibri"/>
        <family val="2"/>
        <charset val="238"/>
      </rPr>
      <t xml:space="preserve">Folia Parasitologica, </t>
    </r>
    <r>
      <rPr>
        <sz val="11"/>
        <rFont val="Calibri"/>
        <family val="2"/>
        <charset val="238"/>
      </rPr>
      <t>2022, roč. 69, č. Mar, s. 1-5. ISSN: 0015-5683.</t>
    </r>
  </si>
  <si>
    <r>
      <t xml:space="preserve">**MASON, B. – **J. PETRZELKOVA, K. – **KREISINGER, J. – **BOHM, T. – **CERVENA, B. – **FAIRET, E. – **FUH, T. – **GOMEZ, A. – **KNAUF, S. – **MALOUEKI, U. – MODRÝ, D. – **SHIRLEY, M. – **TAGG, N. – **WANGUE, N. – **PAFCO, B. Gastrointestinal symbiont diversity in wild gorilla: A comparison of bacterial and strongylid communities across multiple localities. </t>
    </r>
    <r>
      <rPr>
        <i/>
        <sz val="11"/>
        <rFont val="Calibri"/>
        <family val="2"/>
        <charset val="238"/>
      </rPr>
      <t xml:space="preserve">Molecular Ecology, </t>
    </r>
    <r>
      <rPr>
        <sz val="11"/>
        <rFont val="Calibri"/>
        <family val="2"/>
        <charset val="238"/>
      </rPr>
      <t>2022, roč. 31, č. 15, s. 4127-4145. ISSN: 0962-1083.</t>
    </r>
  </si>
  <si>
    <r>
      <t xml:space="preserve">**GARRIDO-BAUTISTA, J. – **MARTÍNEZ-DE LA PUENTE, J. – ROS-SANTAELLA, J. – PINTUS, E. – **LOPEZOSA, P. – **BERNARDO, N. – **COMAS, M. – **MORENO-RUEDA, G. Habitat-dependent Culicoides species composition and abundance in blue tit (Cyanistes caeruleus) nests. </t>
    </r>
    <r>
      <rPr>
        <i/>
        <sz val="11"/>
        <rFont val="Calibri"/>
        <family val="2"/>
        <charset val="238"/>
      </rPr>
      <t xml:space="preserve">PARASITOLOGY, </t>
    </r>
    <r>
      <rPr>
        <sz val="11"/>
        <rFont val="Calibri"/>
        <family val="2"/>
        <charset val="238"/>
      </rPr>
      <t>2022, roč. 149, č. 8, s. 1119-1128. ISSN: 0031-1820.</t>
    </r>
  </si>
  <si>
    <r>
      <t xml:space="preserve">**MENDOZA-ROLDAN, J. – **VOTÝPKA, J. – **BANDI, C. – **EPIS, S. – MODRÝ, D. – **TICHÁ, L. – **VOLF, P. – **OTRANTO, D. Leishmania tarentolae: A new frontier in the epidemiology and control of the leishmaniases. </t>
    </r>
    <r>
      <rPr>
        <i/>
        <sz val="11"/>
        <rFont val="Calibri"/>
        <family val="2"/>
        <charset val="238"/>
      </rPr>
      <t xml:space="preserve">Transboundary and Emerging Diseases, </t>
    </r>
    <r>
      <rPr>
        <sz val="11"/>
        <rFont val="Calibri"/>
        <family val="2"/>
        <charset val="238"/>
      </rPr>
      <t>2022, roč. 69, č. 5, s. 1326-1337. ISSN: 1865-1674.</t>
    </r>
  </si>
  <si>
    <r>
      <t xml:space="preserve">**VONDRAKOVA, J. – **FROLIKOVA, M. – **DED, L. – **ČERNÝ, J. – POSTLEROVÁ, P. – **PALENIKOVA, V. – **ŠIMONÍK, O. – **NAHACKA, Z. – **BASUS, K. – **VALASKOVA, E. – **MACHAN, R. – **PACEY, A. – **HOLUBCOVA, Z. – **KOUBEK, P. – **EZROVA, Z. – **PARK, S. – **LIU, R. – **PARTHA, R. – **CLARK, N. – **NEUŽIL, J. – **IKAWA, M. – **ERICKSON, K. – **LAM, K. – **MOORE, H. – **KOMRSKOVA, K. MAIA, Fc receptor-like 3, supersedes JUNO as IZUMO1 receptor during human fertilization. </t>
    </r>
    <r>
      <rPr>
        <i/>
        <sz val="11"/>
        <rFont val="Calibri"/>
        <family val="2"/>
        <charset val="238"/>
      </rPr>
      <t xml:space="preserve">SCIENCE ADVANCES  , </t>
    </r>
    <r>
      <rPr>
        <sz val="11"/>
        <rFont val="Calibri"/>
        <family val="2"/>
        <charset val="238"/>
      </rPr>
      <t>2022, roč. 8, č. 36, s. 1-24. ISSN: 2375-2548.</t>
    </r>
  </si>
  <si>
    <r>
      <t xml:space="preserve">**TURNA, H. – **TOTHOVA, C. – **KOZAR, M. – **VALENCAKOVA-AGYAGOSOVA, A. – **FIGUROVA, M. – **GRELOVA, S. – **TAKACOVA, M. – SVOBODA, M. Multiple myeloma with skin and renal involvement and Anaplasma phagocytophilum co-infection in a dog. </t>
    </r>
    <r>
      <rPr>
        <i/>
        <sz val="11"/>
        <rFont val="Calibri"/>
        <family val="2"/>
        <charset val="238"/>
      </rPr>
      <t xml:space="preserve">ACTA VETERINARIA-BEOGRAD, </t>
    </r>
    <r>
      <rPr>
        <sz val="11"/>
        <rFont val="Calibri"/>
        <family val="2"/>
        <charset val="238"/>
      </rPr>
      <t>2022, roč. 72, č. 2, s. 276-286. ISSN: 0567-8315.</t>
    </r>
  </si>
  <si>
    <r>
      <t xml:space="preserve">**HERNÁNDEZ, K. – JAVORSKÁ, K. – **PONCE, E. – **FECKOVÁ, B. – **ŠLAPETA, J. – MODRÝ, D. Sarcocystis sp. infection (Apicomplexa: Sarcocystidae) in invasive California kingsnake Lampropeltis californiae (Serpentes: Colubridae) in Gran Canaria. </t>
    </r>
    <r>
      <rPr>
        <i/>
        <sz val="11"/>
        <rFont val="Calibri"/>
        <family val="2"/>
        <charset val="238"/>
      </rPr>
      <t xml:space="preserve">PARASITOLOGY, </t>
    </r>
    <r>
      <rPr>
        <sz val="11"/>
        <rFont val="Calibri"/>
        <family val="2"/>
        <charset val="238"/>
      </rPr>
      <t>2022, roč. 149, č. 11, s. 1419-1424. ISSN: 0031-1820.</t>
    </r>
  </si>
  <si>
    <r>
      <t xml:space="preserve">JEŠETA, M. – **FRANZOVÁ , K. – **MACHYNOVÁ , S. – **KALINA, J. – **KOHOUTEK, J. – **MEKIŇOVÁ, L. – **CRHA, I. – **KEMPISTY, B. – **KAŠÍK, M. – **ŽÁKOVÁ, J. – **VENTRUBA, P. – **NAVRÁTILOVÁ, J. The Bisphenols Found in the Ejaculate of Men Does Not Pass through the Testes. </t>
    </r>
    <r>
      <rPr>
        <i/>
        <sz val="11"/>
        <rFont val="Calibri"/>
        <family val="2"/>
        <charset val="238"/>
      </rPr>
      <t xml:space="preserve">Toxics, </t>
    </r>
    <r>
      <rPr>
        <sz val="11"/>
        <rFont val="Calibri"/>
        <family val="2"/>
        <charset val="238"/>
      </rPr>
      <t>2022, roč. 10, č. 6, s. 1-9. ISSN: 2305-6304.</t>
    </r>
  </si>
  <si>
    <r>
      <t xml:space="preserve">**DANĚK, O. – **HRAZDILOVÁ, K. – **KOZDERKOVÁ, D. – **JIRKŮ, D. – MODRÝ, D. The distribution of Dermacentor reticulatus in the Czech Republic re-assessed: citizen science approach to understanding the current distribution of the Babesia canis vector. </t>
    </r>
    <r>
      <rPr>
        <i/>
        <sz val="11"/>
        <rFont val="Calibri"/>
        <family val="2"/>
        <charset val="238"/>
      </rPr>
      <t xml:space="preserve">Parasites &amp; Vectors, </t>
    </r>
    <r>
      <rPr>
        <sz val="11"/>
        <rFont val="Calibri"/>
        <family val="2"/>
        <charset val="238"/>
      </rPr>
      <t>2022, roč. 15, č. 1, s. 1-9. ISSN: 1756-3305.</t>
    </r>
  </si>
  <si>
    <r>
      <t xml:space="preserve">KADLEC, M. – PINTUS, E. – ROS-SANTAELLA, J. The Interaction of NO and H2S in Boar Spermatozoa under Oxidative Stress. </t>
    </r>
    <r>
      <rPr>
        <i/>
        <sz val="11"/>
        <rFont val="Calibri"/>
        <family val="2"/>
        <charset val="238"/>
      </rPr>
      <t xml:space="preserve">Animals, </t>
    </r>
    <r>
      <rPr>
        <sz val="11"/>
        <rFont val="Calibri"/>
        <family val="2"/>
        <charset val="238"/>
      </rPr>
      <t>2022, roč. 12, č. 5, s. 1-12. ISSN: 2076-2615.</t>
    </r>
  </si>
  <si>
    <r>
      <t xml:space="preserve">**GUSTAFSSON, D. – NAJER, T. – **ZOU, F. – **BUSH, S. The ischnoceran chewing lice (Phthiraptera: Ischnocera)of bulbuls (Aves: Passeriformes: Pycnonotidae),with descriptions of 18 new species. </t>
    </r>
    <r>
      <rPr>
        <i/>
        <sz val="11"/>
        <rFont val="Calibri"/>
        <family val="2"/>
        <charset val="238"/>
      </rPr>
      <t xml:space="preserve">European Journal of Taxonomy, </t>
    </r>
    <r>
      <rPr>
        <sz val="11"/>
        <rFont val="Calibri"/>
        <family val="2"/>
        <charset val="238"/>
      </rPr>
      <t>2022, roč. 800, č. Mar, s. 1-88. ISSN: 2118-9773.</t>
    </r>
  </si>
  <si>
    <r>
      <t xml:space="preserve">**ČERVENÁ, B. – **ANETTOVÁ, L. – **NOSKOVÁ, E. – **PAFČO, B. – **PŠENKOVÁ, I. – **JAVORSKÁ, K. – **PŘÍHODOVÁ, P. – **JEŽKOVÁ, J. – **VÁCLAVEK, P. – **MALÁT, K. – MODRÝ, D. The winner takes it all: dominance of Calicophoron daubneyi (Digenea: Paramphistomidae) among flukes in Central European beef cattle. </t>
    </r>
    <r>
      <rPr>
        <i/>
        <sz val="11"/>
        <rFont val="Calibri"/>
        <family val="2"/>
        <charset val="238"/>
      </rPr>
      <t xml:space="preserve">PARASITOLOGY, </t>
    </r>
    <r>
      <rPr>
        <sz val="11"/>
        <rFont val="Calibri"/>
        <family val="2"/>
        <charset val="238"/>
      </rPr>
      <t>2022, roč. 149, č. 5, s. 612-621. ISSN: 0031-1820.</t>
    </r>
  </si>
  <si>
    <r>
      <t xml:space="preserve">**VOTÝPKA, J. – **STŘÍBRNÁ, E. – MODRÝ, D. – **BRYJA, J. – **BRYJOVÁ, A. – **LUKEŠ, J. Unexpectedly high diversity of trypanosomes in small sub-Saharan mammals. </t>
    </r>
    <r>
      <rPr>
        <i/>
        <sz val="11"/>
        <rFont val="Calibri"/>
        <family val="2"/>
        <charset val="238"/>
      </rPr>
      <t xml:space="preserve">INTERNATIONAL JOURNAL FOR PARASITOLOGY, </t>
    </r>
    <r>
      <rPr>
        <sz val="11"/>
        <rFont val="Calibri"/>
        <family val="2"/>
        <charset val="238"/>
      </rPr>
      <t>2022, roč. 52, č. 10, s. 647-658. ISSN: 0020-7519.</t>
    </r>
  </si>
  <si>
    <r>
      <t xml:space="preserve">**GARRIDO-BAUTISTA, J. – **SORIA, A. – **TRENZADO, C. – **PEREZ-JIMENEZ, A. – PINTUS, E. – ROS-SANTAELLA, J. – **BERNARDO, N. – **COMAS, M. – **KOLENČÍK, S. – **MORENO-RUEDA, G. Within-brood body size and immunological differences in blue tit (Cyanistes caeruleus) nestlings relative to ectoparasitism. </t>
    </r>
    <r>
      <rPr>
        <i/>
        <sz val="11"/>
        <rFont val="Calibri"/>
        <family val="2"/>
        <charset val="238"/>
      </rPr>
      <t xml:space="preserve">Avian Research, </t>
    </r>
    <r>
      <rPr>
        <sz val="11"/>
        <rFont val="Calibri"/>
        <family val="2"/>
        <charset val="238"/>
      </rPr>
      <t>2022, roč. 13, č. , s. 1-7. ISSN: 2053-7166.</t>
    </r>
  </si>
  <si>
    <r>
      <t xml:space="preserve">HLÔŠKA, L. – **SANIGA, M. – **CHOVANCOVÁ, G. – **CHOVANCOVÁ, B. – **HOMOLOVÁ, Z. Temporal and spatial changes in small mammal communities in a disturbed mountain forest. </t>
    </r>
    <r>
      <rPr>
        <i/>
        <sz val="11"/>
        <rFont val="Calibri"/>
        <family val="2"/>
        <charset val="238"/>
      </rPr>
      <t xml:space="preserve">Folia Oecologica, </t>
    </r>
    <r>
      <rPr>
        <sz val="11"/>
        <rFont val="Calibri"/>
        <family val="2"/>
        <charset val="238"/>
      </rPr>
      <t>2022, roč. 49, č. 1, s. 9-22. ISSN: 1336-5266.</t>
    </r>
  </si>
  <si>
    <r>
      <t xml:space="preserve">MODRÝ, D. – **ČERVENÁ, B. – **PAFČO, B. – **PŠENKOVÁ, I. – **MALÁT, K. – **JEŽKOVÁ, J. – **VÁCLAVEK, P. RESULTS OF PARASITOLOGICAL MONITORING OF BEEF CATTLE HERDS IN THE CZECH REPUBLIC, WITH FIRST DESCRIPTION OF THE OCCURRENCE OF INVASIVE RUMEN FLUKE CALICOPHORON DAUBNEYI IN BEEF HERDS. </t>
    </r>
    <r>
      <rPr>
        <i/>
        <sz val="11"/>
        <rFont val="Calibri"/>
        <family val="2"/>
        <charset val="238"/>
      </rPr>
      <t xml:space="preserve">Acta Universitatis Agriculturae et Silviculturae Mendelianae Brunensis, </t>
    </r>
    <r>
      <rPr>
        <sz val="11"/>
        <rFont val="Calibri"/>
        <family val="2"/>
        <charset val="238"/>
      </rPr>
      <t>2022, roč. 70, č. 3, s. 205-214. ISSN: 1211-8516.</t>
    </r>
  </si>
  <si>
    <r>
      <t xml:space="preserve">**DUJÍČKOVÁ, L. – **OLEXIKOVÁ, L. – **KUBOVIČOVÁ, E. – **BEZDÍČEK, J. – JEŠETA, M. – **MAKAREVICH, A. Viability of bovine in vitro matured oocytes following ultra-rapid vitrification. </t>
    </r>
    <r>
      <rPr>
        <i/>
        <sz val="11"/>
        <rFont val="Calibri"/>
        <family val="2"/>
        <charset val="238"/>
      </rPr>
      <t xml:space="preserve">Medical Journal of Cell Biology, </t>
    </r>
    <r>
      <rPr>
        <sz val="11"/>
        <rFont val="Calibri"/>
        <family val="2"/>
        <charset val="238"/>
      </rPr>
      <t>2022, roč. 10, č. 1, s. 1-6. ISSN: 2544-3577.</t>
    </r>
  </si>
  <si>
    <r>
      <t xml:space="preserve">NAČERADSKÁ, M. Onemocnění hypofýzy koček – akromegalie a hyposomatotropismus - review.. </t>
    </r>
    <r>
      <rPr>
        <i/>
        <sz val="11"/>
        <rFont val="Calibri"/>
        <family val="2"/>
        <charset val="238"/>
      </rPr>
      <t xml:space="preserve">Veterinářství, </t>
    </r>
    <r>
      <rPr>
        <sz val="11"/>
        <rFont val="Calibri"/>
        <family val="2"/>
        <charset val="238"/>
      </rPr>
      <t>2022, roč. 72, č. 1, s. 5-9. ISSN: 0506-8231.</t>
    </r>
  </si>
  <si>
    <r>
      <t xml:space="preserve">NAČERADSKÁ, M. – KREJČOVÁ, T. Využití Pythium oligandrum v terapii dermatofytóz u koček v útulcích.. </t>
    </r>
    <r>
      <rPr>
        <i/>
        <sz val="11"/>
        <rFont val="Calibri"/>
        <family val="2"/>
        <charset val="238"/>
      </rPr>
      <t xml:space="preserve">Veterinářství, </t>
    </r>
    <r>
      <rPr>
        <sz val="11"/>
        <rFont val="Calibri"/>
        <family val="2"/>
        <charset val="238"/>
      </rPr>
      <t>2022, roč. 72, č. 1, s. 10-13. ISSN: 0506-8231.</t>
    </r>
  </si>
  <si>
    <r>
      <t xml:space="preserve">**GUSTAFSSON, D. – NAJER, T. Fahrenholz’s rule is not a valid methodology for determining species limits in chewing lice (Psocodea, Phthiraptera). </t>
    </r>
    <r>
      <rPr>
        <i/>
        <sz val="11"/>
        <rFont val="Calibri"/>
        <family val="2"/>
        <charset val="238"/>
      </rPr>
      <t xml:space="preserve">Bionomina, </t>
    </r>
    <r>
      <rPr>
        <sz val="11"/>
        <rFont val="Calibri"/>
        <family val="2"/>
        <charset val="238"/>
      </rPr>
      <t>2022, roč. 29, č. , s. 1-73. ISSN: 1179-7657.</t>
    </r>
  </si>
  <si>
    <t>JEŠETA, M. – **VENTRUBA, P. – **ŽÁKOVÁ, J. – SEDMÍKOVÁ, M. – CHMELÍKOVÁ, E. &lt;i&gt;Kultivační systém 3D pro regeneraci savčích ovariálních buněk in vitro. -- Neuvedený název vydavatele --. 36192. 04.07.2022.</t>
  </si>
  <si>
    <t>CHMELÍKOVÁ, E. – HACKEROVÁ, L. – HAVLÍKOVÁ, K. – SEDMÍKOVÁ, M.Antibiotika a jejich alternativy v asistované reprodukci hospodářských zvířat. 2022, Náš Chov, 9, 2022, 42-45.</t>
  </si>
  <si>
    <t>NAČERADSKÁ, M.FUSOBACTERIUM NUCLEATUM INFECTION IN AN EGYPTIAN MAU TOMCAT. 2022, C&amp;T Control &amp; Therapy Series, 2022, 308, 11.</t>
  </si>
  <si>
    <t>KREJČOVÁ, T., CHMELÍKOVÁ, E., PINTUS, E., ROS-SANTAELLA, J. L., SEDMÍKOVÁ, M. Jsou antibiotika nahraditelná?. 2022, Náš chov, 2022, 3, 5-6..</t>
  </si>
  <si>
    <t>CHMELÍKOVÁ, E. – KREJČOVÁ, T. – HACKEROVÁ, L. – HAVLÍKOVÁ, K. – SEDMÍKOVÁ, M.Možnosti náhrady antibiotik v živočišné výrobě. 2022, Krmivářství, 4, ročník 26, strana 12-14. .</t>
  </si>
  <si>
    <t>CHMELÍKOVÁ, E. – HACKEROVÁ, L. – HAVLÍKOVÁ, K.Účinek tepelného stresu na produkční a reprodukční vlastnosti skotu. 2022, Náš Chov, 6, 2022, 51-53.</t>
  </si>
  <si>
    <r>
      <t xml:space="preserve">BÁŤKOVÁ, K. – MATULA, S. – **HRÚZOVÁ, E. – MIHÁLIKOVÁ, M. – KARA, R. – ALMAZ, C. A comparison of measured and estimated saturated hydraulic conductivity of various soils in the Czech Republic. </t>
    </r>
    <r>
      <rPr>
        <i/>
        <sz val="11"/>
        <rFont val="Calibri"/>
        <family val="2"/>
        <charset val="238"/>
      </rPr>
      <t xml:space="preserve">Plant, Soil and Environment, </t>
    </r>
    <r>
      <rPr>
        <sz val="11"/>
        <rFont val="Calibri"/>
        <family val="2"/>
        <charset val="238"/>
      </rPr>
      <t>2022, roč. 7, č. 68, s. 338-346. ISSN: 1214-1178.</t>
    </r>
  </si>
  <si>
    <r>
      <t xml:space="preserve">KLÍČ, R. – KRAVKA, M. – WIMMEROVÁ, L. – **LEONARDO GARCIA VIRUEZ, J. – VÁLOVÁ, M. – MIHÁLIKOVÁ, M. Microplastics Locked in Water-Stable Aggregates of the Haplic Luvisol and Role of Land Use on Their Potential Mobility. </t>
    </r>
    <r>
      <rPr>
        <i/>
        <sz val="11"/>
        <rFont val="Calibri"/>
        <family val="2"/>
        <charset val="238"/>
      </rPr>
      <t xml:space="preserve">Water Air and Soil Pollution, </t>
    </r>
    <r>
      <rPr>
        <sz val="11"/>
        <rFont val="Calibri"/>
        <family val="2"/>
        <charset val="238"/>
      </rPr>
      <t>2022, roč. 233, č. 37, s. 0-0. ISSN: 0049-6979.</t>
    </r>
  </si>
  <si>
    <r>
      <t xml:space="preserve">PUNČOCHÁŘ, P. Changes in the fauna of water mites (Acari: Parasitengona: Hydrachnidia)  in small streams of the Bohemian-Moravian Highlands between  the years 1964 and 2018. </t>
    </r>
    <r>
      <rPr>
        <i/>
        <sz val="11"/>
        <rFont val="Calibri"/>
        <family val="2"/>
        <charset val="238"/>
      </rPr>
      <t xml:space="preserve">Acta Societatis Zoologicae Bohemicae, </t>
    </r>
    <r>
      <rPr>
        <sz val="11"/>
        <rFont val="Calibri"/>
        <family val="2"/>
        <charset val="238"/>
      </rPr>
      <t>2022, roč. neuvedeno, č. 85, s. 35-44. ISSN: 1211-376X.</t>
    </r>
  </si>
  <si>
    <r>
      <t xml:space="preserve">PUNČOCHÁŘ, P. Vodule-přehlížené organismy našich vod. </t>
    </r>
    <r>
      <rPr>
        <i/>
        <sz val="11"/>
        <rFont val="Calibri"/>
        <family val="2"/>
        <charset val="238"/>
      </rPr>
      <t xml:space="preserve">Vodní hospodářství, </t>
    </r>
    <r>
      <rPr>
        <sz val="11"/>
        <rFont val="Calibri"/>
        <family val="2"/>
        <charset val="238"/>
      </rPr>
      <t>2022, roč. 72, č. 1, s. 4-6. ISSN: 1211-0760.</t>
    </r>
  </si>
  <si>
    <r>
      <t xml:space="preserve">**YILGAN, F. – MIHÁLIKOVÁ, M. – VOPRAVIL, J. – MATULA, S. – KARA, R. Analysis of Soil Moisture and Temperature Regime by Using Remote Sensing in South Bohemia, Czech Republic.  In </t>
    </r>
    <r>
      <rPr>
        <i/>
        <sz val="11"/>
        <rFont val="Calibri"/>
        <family val="2"/>
        <charset val="238"/>
      </rPr>
      <t xml:space="preserve">2022 International Conference on Electrical, Computer and Energy Technologies (ICECET) 20.07.2022, Praha. </t>
    </r>
    <r>
      <rPr>
        <sz val="11"/>
        <rFont val="Calibri"/>
        <family val="2"/>
        <charset val="238"/>
      </rPr>
      <t>Praha: Institute of Electrical and Electronic Engineers, 2022. s. 1-6.</t>
    </r>
  </si>
  <si>
    <t xml:space="preserve">MATULA, S. &lt;i&gt;Projektová expertiza chování lokalit pro zjištění současného stavu účinnosti ochrany před nežádoucími změnami vlivem působení eroze&lt;/i&gt;. Praha: Eurosecur s.r o., 2022, 27s. ISBN: neuvedeno, </t>
  </si>
  <si>
    <t xml:space="preserve">MATULA, S. &lt;i&gt;Vývoj platformy bezpilotního letadla a jeho kolaborujících součástí pro plnění úkolů v režimu kolaborace: bezpilotní letadlo – země - voda - vzduch&lt;/i&gt;. Katedra vodních zdrojů, ČZU v Praze: Ministerstvo průmyslu a obchodu, 2022, 11s. ISBN: neuvedeno, </t>
  </si>
  <si>
    <t>KARA, R. – ALMAZ, C. – MIHÁLIKOVÁ, M. – MATULA, S. – **DUFFKOVÁ, PHD., I. – **FUČÍK, P.Changes in Saturated Hydraulic Conductivity, Extractable Macronutrient Contents, and Organic Carbon Fractions of Drip Irrigated Sandy Soil under Wetting Agent Application. 2022, In: Vítková, J. and Botyanzská (Eds) Interdisciplinary Approach in Current Hydrological Research, IH SAS, E-Book, Bratislava, p. 9-19, ISBN 978-80-89139-53-8.</t>
  </si>
  <si>
    <t>Ostatní - e-book</t>
  </si>
  <si>
    <t>ALMAZ, C. – KARA, R. – MIHÁLIKOVÁ, M. – MATULA, S. – **DUFFKOVÁ, PHD., I. – **FUČÍK, P.Influence of surfactant-based wetting agent applications on the content and distribution of extractable macronutrients and labile organic carbon fractions of a drip-irrigated sandy soil. 2022, In: Kizilkaya, R., Gülser, C., Dengis, O. (Eds). International Soil Science Symposium on Soil Science and Plant Nutrition. Book of Abstracts of 7th International Scientific Meeting, 2nd-3rd December 2022, Samsun, Türkiye, online. Federation of Euroasian Soil Science Societies and Erasmus Mundus Joint Master Degree in Soil Science (emiSS) Programme, p. 23. ISBN 978-605-63090-7-6.</t>
  </si>
  <si>
    <t>**YILGAN, F. – MIHÁLIKOVÁ, M.Investigation of the effects of forest fire in the national park “Bohemian- Saxon Switzerland” near Hřensko on air, soil and vegetation in Bohemia Region using Remote Sensing Technology. 2022, In: Kizilkaya, R., Gülser, C., Dengis, O. (Eds). International Soil Science Symposium on Soil Science and Plant Nutrition. Book of Abstracts of 7th International Scientific Meeting, 2nd-3rd December 2022, Samsun, Türkiye, online. Federation of Euroasian Soil Science Societies and Erasmus Mundus Joint Master Degree in Soil Science (emiSS) Programme, p. 27. ISBN 978-605-63090-7-6.</t>
  </si>
  <si>
    <t>BÁŤKOVÁ, K. – MATULA, S. – MIHÁLIKOVÁ, M. – **HRÚZOVÁ, E. – KWESI ABEBRESE, D. – KARA, R. – ALMAZ, C.Odhad nasycené hydraulické vodivosti pomocí pedotransferových funkcí využívajících vybrané metody strojového učení. 2022, In: Vítková, J. and Botyanzská (Eds) Interdisciplinary Approach in Current Hydrological Research, IH SAS, E-Book, Bratislava, p. 59-67, ISBN 978-80-89139-53-8.</t>
  </si>
  <si>
    <t>WATZLOVA, E. – **MÜHLBACHOVÁ, G. – **RŮŽEK, P.Phosphorus and relationships with other nutrient in various soil tillage in the Czech Republic. 2022, In: 4th European Sustainable Phosphorus Conference 2022 (ESPC4) and 5th Phosphorus in Europe Research Meeting (PERM5). Book of Abstracts of the ESPC4 &amp; PERM5 2022, 20th-22nd June 2022, Vienna, Austria, European Sustainable Phosphorus Platform, p. 134.</t>
  </si>
  <si>
    <t>BÁŤKOVÁ, K. – MATULA, S. – MIHÁLIKOVÁ, M. – TRUNEH, L. – KARA, R. – ALMAZ, C. – KWESI ABEBRESE, D.Soil resistance to vertical penetration and saturated hydraulic conductivity of fine-textured agricultural soil under controlled drainage. 2022, In: Kizilkaya, R., Gülser, C., Dengis, O. (Eds). International Soil Science Symposium on Soil Science and Plant Nutrition. Book of Proceedings of 7th International Scientific Meeting, 2nd-3rd December 2022, Samsun, Türkiye, online. Federation of Euroasian Soil Science Societies and Erasmus Mundus Joint Master Degree in Soil Science (emiSS) Programme, p. 49-54. ISBN 978-605-63090-8-3.</t>
  </si>
  <si>
    <t>PUNČOCHÁŘ, P.Světový den vody 2022: Podzemní voda je neviditelná, ale její dopad je viditelný všude. 2022, SOVAK č. 3/2022, s.7 - 9, ISSN 1210–3039.</t>
  </si>
  <si>
    <t>WATZLOVA, E. – **ČERMÁK, P.The content of available phosphorus in soils of the Czech Republic. 2022, In: 4th European Sustainable Phosphorus Conference 2022 (ESPC4) and 5th Phosphorus in Europe Research Meeting (PERM5). Book of Abstracts of the ESPC4 &amp; PERM5 2022, 20th-22nd June 2022, Vienna, Austria, European Sustainable Phosphorus Platform, p. 133.</t>
  </si>
  <si>
    <t>WATZLOVA, E. – **ČERMÁK, P.The influence of soil tillage and soil reaction (pH value) on soil structure and  uptake of nutrient. 2022, In: 14th Congress of the Croatian Society of Soil Science, 12th-16th September 2022, Sveti Martin na Muri, Croatia, ISBN 978-953-58241-1-4, p. 92.</t>
  </si>
  <si>
    <t>PUNČOCHÁŘ, P.Vodárenské nádrže v České republice a sucho. 2022, SOVAK č. 7-8/2022, s. 11-15, ISSN 1210–3039.</t>
  </si>
  <si>
    <t>PUNČOCHÁŘ, P.Význam vodárenských nádrží pro zabezpečení pitné vody v České republice. 2022, Obec a finance č. 4/2022, s. 36-39, ISSN 1211-4189.</t>
  </si>
  <si>
    <t>BÁŤKOVÁ, K. – MATULA, S. – MIHÁLIKOVÁ, M. – **HRÚZOVÁ, E. – KARA, R. – ALMAZ, C. – KWESI ABEBRESE, D.Can the Saturated Hydraulic Conductivity Ks of Agricultural Soil Be Predicted with Acceptable Accuracy?. 2022, Proceedings of International Congress and Workshop? on Agricultural Structures and Irrigatioon,? 12- 15 May, 2022, Diyarbakir, Turkiye.</t>
  </si>
  <si>
    <r>
      <t xml:space="preserve">**SCHULZOVÁ, V. – KOUDELA, M. – **CHMELAŘOVÁ, H. – **HAJŠLOVÁ, J. – NOVOTNÝ, Č. Assesment of Carrot Production System Using Biologically Active Compounds and Metabolomic Fingerprints. </t>
    </r>
    <r>
      <rPr>
        <i/>
        <sz val="11"/>
        <rFont val="Calibri"/>
        <family val="2"/>
        <charset val="238"/>
      </rPr>
      <t xml:space="preserve">Agronomy, </t>
    </r>
    <r>
      <rPr>
        <sz val="11"/>
        <rFont val="Calibri"/>
        <family val="2"/>
        <charset val="238"/>
      </rPr>
      <t>2022, roč. 12, č. 8, s. 1-16. ISSN: 2073-4395.</t>
    </r>
  </si>
  <si>
    <r>
      <t xml:space="preserve">NOVOTNÝ, Č. – **FOJTÍK, J. – **MUCHA, M. – **MALACHOVÁ, K. Biodeterioration of Compost-Pretreated Polyvinyl Chloride Films by Microorganisms Isolated From Weathered Plastics. </t>
    </r>
    <r>
      <rPr>
        <i/>
        <sz val="11"/>
        <rFont val="Calibri"/>
        <family val="2"/>
        <charset val="238"/>
      </rPr>
      <t xml:space="preserve">Frontiers in Bioengineering and Biotechnology, </t>
    </r>
    <r>
      <rPr>
        <sz val="11"/>
        <rFont val="Calibri"/>
        <family val="2"/>
        <charset val="238"/>
      </rPr>
      <t>2022, roč. 10, č. Feb, s. 1-11. ISSN:  2296-4185.</t>
    </r>
  </si>
  <si>
    <r>
      <t xml:space="preserve">KZ, </t>
    </r>
    <r>
      <rPr>
        <i/>
        <sz val="11"/>
        <color rgb="FF808080"/>
        <rFont val="Calibri"/>
        <family val="2"/>
        <charset val="238"/>
      </rPr>
      <t>KKBP</t>
    </r>
  </si>
  <si>
    <r>
      <t xml:space="preserve">**BLEHA, R. – **TRESNAKOVA, L. – **SUSHYTSKYI, L. – **CAPEK, P. – **ČOPÍKOVÁ, J. – KLOUČEK, P. – JABLONSKÝ, I. – **SYNYTSYA, A. Polysaccharides from Basidiocarps of the Polypore Fungus Ganoderma resinaceum: Isolation and Structure. </t>
    </r>
    <r>
      <rPr>
        <i/>
        <sz val="11"/>
        <rFont val="Calibri"/>
        <family val="2"/>
        <charset val="238"/>
      </rPr>
      <t xml:space="preserve">POLYMERS, </t>
    </r>
    <r>
      <rPr>
        <sz val="11"/>
        <rFont val="Calibri"/>
        <family val="2"/>
        <charset val="238"/>
      </rPr>
      <t>2022, roč. 14, č. 2, s. 1-18. ISSN: 2073-4360.</t>
    </r>
  </si>
  <si>
    <t>KKBP nemá afiliaci</t>
  </si>
  <si>
    <t>VANĚK, J. – JEBAVÝ, M. – SÝKORA, J. – HALAMOVÁ, J. – MATISKA, P. – MIOVSKÁ, L. – **DANDA, V. – GRULICH, J. – ROITH, M. – SOPOUCH, D. – VANĚK, J.Katalog studentských ateliérových prací 2020/2021. 2022, Česká zemědělská univerzita v Praze, Fakulta agrobiologie, potravinových a přírodních zdrojů, Katedra zahradní a krajinné architektury, Praha, s. 139. ISBN 978-80-213-3160-0..</t>
  </si>
  <si>
    <t>Ostatní - katalog studentských prací</t>
  </si>
  <si>
    <t>Není afiliace - pouze logo ČZU na katalogu</t>
  </si>
  <si>
    <t>KOUDELA, M. – NOVOTNÝ, Č. – SVOZILOVÁ, L.Preventívne opatrenie ako dôležitý základ pre ekologickú produkciu hlúbovej zeleniny. 2022,  Ekologické poľnohospodárstvo príloha časopisu Naše pole,2022 strana 50 - 53, ISSN 1335-2466.</t>
  </si>
  <si>
    <r>
      <t xml:space="preserve">SUS, J. České hrušky IV. díl (zimní odrůdy). </t>
    </r>
    <r>
      <rPr>
        <i/>
        <sz val="11"/>
        <rFont val="Calibri"/>
        <family val="2"/>
        <charset val="238"/>
      </rPr>
      <t xml:space="preserve">Vinař-sadař, </t>
    </r>
    <r>
      <rPr>
        <sz val="11"/>
        <rFont val="Calibri"/>
        <family val="2"/>
        <charset val="238"/>
      </rPr>
      <t>2022, roč. , č. 1, s. 42-44. ISSN: 1804-3054.</t>
    </r>
  </si>
  <si>
    <r>
      <t xml:space="preserve">SUS, J. České hrušky V. díl (pozdně zimní odrůdy). </t>
    </r>
    <r>
      <rPr>
        <i/>
        <sz val="11"/>
        <rFont val="Calibri"/>
        <family val="2"/>
        <charset val="238"/>
      </rPr>
      <t xml:space="preserve">Vinař-sadař, </t>
    </r>
    <r>
      <rPr>
        <sz val="11"/>
        <rFont val="Calibri"/>
        <family val="2"/>
        <charset val="238"/>
      </rPr>
      <t>2022, roč. , č. 2, s. 56-57. ISSN: 1804-3054.</t>
    </r>
  </si>
  <si>
    <r>
      <t xml:space="preserve">ZEIDLER, A. – VACEK, Z. – CUKOR, J. – BORŮVKA, V. – VACEK, S. – PROKŮPKOVÁ, A. – **LINDA, R. – VACEK, O. Is European larch (Larix decidua Mill.) a suitable substitute for Norway (Picea abies (L.) Karst.) for land afforestation?. </t>
    </r>
    <r>
      <rPr>
        <i/>
        <sz val="11"/>
        <rFont val="Calibri"/>
        <family val="2"/>
        <charset val="238"/>
      </rPr>
      <t xml:space="preserve">Forest Ecology and Management, </t>
    </r>
    <r>
      <rPr>
        <sz val="11"/>
        <rFont val="Calibri"/>
        <family val="2"/>
        <charset val="238"/>
      </rPr>
      <t>2022, roč. 517, č. 2022, s. 1-14. ISSN: 0378-1127.</t>
    </r>
  </si>
  <si>
    <r>
      <t xml:space="preserve">KUNT, M. – VACEK, O. – ČECHOVÁ, K. Vertikální zelené zahrady a jejich použití v městském prostředí. </t>
    </r>
    <r>
      <rPr>
        <i/>
        <sz val="11"/>
        <rFont val="Calibri"/>
        <family val="2"/>
        <charset val="238"/>
      </rPr>
      <t xml:space="preserve">Zahradnictví, </t>
    </r>
    <r>
      <rPr>
        <sz val="11"/>
        <rFont val="Calibri"/>
        <family val="2"/>
        <charset val="238"/>
      </rPr>
      <t>2022, roč. 2022, č. 7, s. 48-50. ISSN: 1213-7596.</t>
    </r>
  </si>
  <si>
    <r>
      <t xml:space="preserve">ČECHOVÁ, K. – KUNT, M. – VACEK, O. – HENDRYCH, J. – JAKUBCOVÁ, E. Monitoring vybraných taxonů rostlin pro vertikální vegetační konstrukce určené pro použití v městském prostředí.  In </t>
    </r>
    <r>
      <rPr>
        <i/>
        <sz val="11"/>
        <rFont val="Calibri"/>
        <family val="2"/>
        <charset val="238"/>
      </rPr>
      <t xml:space="preserve">ČLOVĚK, STAVBA A ÚZEMNÍ PLÁNOVÁNÍ 15 24.11.2021, Fakulta stavební ČVUT v Praze Thákurova 7. </t>
    </r>
    <r>
      <rPr>
        <sz val="11"/>
        <rFont val="Calibri"/>
        <family val="2"/>
        <charset val="238"/>
      </rPr>
      <t>České vysoké učení technické v Praze: Fakulta stavební ČVUT v Praze, Katedra urbanismu a územního plánování, 2022. s. 80-107.</t>
    </r>
  </si>
  <si>
    <t>KUNT, M. – ŠÍMOVÁ, P. – **HORÁČEK, P. – KUNTOVÁ, M. software Dendroflóra, software Flora of woody plant, software; device of proposal of alternation in CULS areal; flora of woody plant; inventory; database; using in education, 2022, XX - Nepřiřazeno, Dendroflóra 015, Dendroflóra 015, http://dendroflora.agrobiologie.cz/, software (javascript), Česká zemědělská univerzita v Praze, 60460709, CZ - Česká republika, N - Využití výsledku jiným subjektem je možné bez nabytí licence (výsledek není licencován), N - Nevyžaduje se</t>
  </si>
  <si>
    <t>KUNT, M. – **HORÁČEK, P. – KUNTOVÁ, M. software Dendrologická databáze, software Dendrological database, software; device of proposal of alternation in CULS areal; flora of woody plant; inventory; database; using in education, 2022, XX - Nepřiřazeno, Dendrologická databáze 6.0, Dendrologická databáze 6.0, software (GIS), Použití aplikace generuje úsporu vývojových nákladů, Česká zemědělská univerzita, 60460709, CZ - Česká republika, N - Využití výsledku jiným subjektem je možné bez nabytí licence (výsledek není licencován), N - Nevyžaduje se</t>
  </si>
  <si>
    <t>KUNT, M. – **SKŘIVÁNEK, M. – **BUJALKA, M. software GT Facility, software GT Facility, software; device of proposal of alternation in CULS areal; flora of woody plant; inventory; database; using in education, 2022, XX - Nepřiřazeno, GT 2.3.0, GT 2.3.0, software (delphi, javascript) , Použití aplikace generuje úsporu vývojových nákladů, Česká zemědělská univerzita, 60460709, CZ - Česká republika, N - Využití výsledku jiným subjektem je možné bez nabytí licence (výsledek není licencován), N - Nevyžaduje se</t>
  </si>
  <si>
    <t>MAREČEK, J. – MIOVSKÁ, L. – HALAMOVÁ, J.Libosad. 2022, Česká zemědělská univerzita v Praze, s. 12, ISBN 978-80-213-3239-3..</t>
  </si>
  <si>
    <t>Ostatní - info k Libosadu</t>
  </si>
  <si>
    <t>JEBAVÝ, M.Riegrovy sady - revitalizace památkově chráněného parku. 2022, Člověk, stavba, územní plánování 16, sborník abstraktů konference Člověk, stavba, územní plánování 16, listopad 2022, roč. 16, s. 14-15, ISBN: 978-80-01-07064-2.</t>
  </si>
  <si>
    <t>JEBAVÝ, M.Riegrovy sady - revitalizace parku s novými pokryvnými podrosty. 2022, V přízemí, sborník konference 25. Dny zahradní a krajinářské tvorby, 23.-25. listopadu 2022, roč. 25, s. 48.</t>
  </si>
  <si>
    <t>MAREČEK, J.Zahradní a krajinářská architektura: Kompoziční východiska. 2022, Česká zemědělská univerzita v Praze, 267 s., ISBN: 978-80-213-3178-5.</t>
  </si>
  <si>
    <t>Ostatní - přehled</t>
  </si>
  <si>
    <t>AUGUSTIN, M. – DVOŘÁKOVÁ, E. – **KACEROVSKÁ, B. Architektura s integrovanou vegetací v demonstrační jednotce First Living Solar Decathlon Europe 2021-22,Architecture with integrated vegetation in the First Living Solar Decathlon Europe 2021-22 demonstrantion unit,integrated vegetation; First Living Solar Decathlon 2021-2022,2022,XX - Nepřiřazeno,</t>
  </si>
  <si>
    <t>Výstupy  umělecké činnosti</t>
  </si>
  <si>
    <t>AUGUSTIN, M. – **MERTENOVÁ, ING., PH.D., K. Biotický obytný interiér,Biotic residential interior,biotic residential indoor environment; living natural organic materials,2022,XX - Nepřiřazeno,</t>
  </si>
  <si>
    <t>JEBAVÝ, M. – KOSTYUNICHEVA, Y. – **SCHLITZOVÁ, S. – **BARTÁKOVÁ, A. Botič v Praze 4 - Michli - krajinářská studie,Botič in Prague 4 - Michle - landscape study,landscape study; landscape architecture,2022,XX - Nepřiřazeno,</t>
  </si>
  <si>
    <t>ROITH, M. – **MATOCHA, L. – **SULAN, P. Bytový dům Branická,Apartment building Branická,Apartment building; Reconstruction; Attic superstructure; Shared garden; Green roof,2022,XX - Nepřiřazeno,</t>
  </si>
  <si>
    <t>SOUČKOVÁ, A. – SYŘIŠŤOVÁ, V. Cesty vody,Ways of water,water; water way; straightening,2022,XX - Nepřiřazeno,</t>
  </si>
  <si>
    <t>ROITH, M. – **MATOCHA, L. – **SULAN, P. Coolna,Coolna,family house; Small house; Wooden house,2022,XX - Nepřiřazeno,</t>
  </si>
  <si>
    <t>VANĚK, J. – **FISCHER, J. – **ŠMATOLÁN, P. Generel obnovy povrchů veřejného prostoru urbanistického celku zahradního města Spořilov,Project of the renovation of the surfaces of the public space of the urban complex of the garden city Spořilov,public space, sidewalks; garden city of Spořilov,2022,XX - Nepřiřazeno,</t>
  </si>
  <si>
    <t>AUGUSTIN, M. – **MERTENOVÁ, ING., PH.D., K. Interiér rodinného domu Dobrá Voda – Zlatá ulice,Interior of a family house Dobrá voda – Zlatá ulice,central living space; intimate garden,2022,XX - Nepřiřazeno,</t>
  </si>
  <si>
    <t>AUGUSTIN, M. – **MERTENOVÁ, ING., PH.D., K. Interiér sídla rodinné firmy Mladotická Praha 6,Interior of a headquarters of the family business Mladotická Prague 6,headquarters of the family business; fragmented-continuous space; natural matherials,2022,XX - Nepřiřazeno,</t>
  </si>
  <si>
    <t>HNÍZDIL, A. Intervence v zahradách Hundertwassers Gruene Zitadelle – Magdeburg – instalace objektů,Intervention in the gardens of the Hundertwassers Gruene Zitadelle - Magdeburg - installation of objects,intervention; gardens; Hundertwasser; installation; objects,2022,XX - Nepřiřazeno,</t>
  </si>
  <si>
    <t>HNÍZDIL, A. Když padá modré z nebe,When blue falls from the sky,blue; falls;  sky; water,2022,XX - Nepřiřazeno,</t>
  </si>
  <si>
    <t>ROITH, M. Koncepční studie umístění segmentů původního mostu polní dráhy v rámci areálu staré ČOV v Praze – Bubenči,Concept study of the location of segments of the original railway bridge within the area of the Old Wastewater treatment plant in Prague – Bubeneč,exhibition; monument protection; wastewater treatment plant site; railway bridge,2022,XX - Nepřiřazeno,</t>
  </si>
  <si>
    <t>KOSTYUNICHEVA, Y. – JAKUBCOVÁ, E. – KUNT, M. – VANĚK, J. – VACEK, O. Koncept výsadeb Bývalý Pivovar Dobříš,Planting concept Former Dobříš Brewery,landscape; design; garden; green,2022,XX - Nepřiřazeno,</t>
  </si>
  <si>
    <t>GRULICH, J. – KOSTYUNICHEVA, Y. – **DASTANKO, K. Krajinářská studie EKO farma Seletice,Landscape study EKO farm Seletice,fields; forest; orchards; meadows; wetlands; water; fruits; vegetables; herbs; greenhouses; biological and urban structures; energy information network; roundel; landscape monad,2022,XX - Nepřiřazeno,</t>
  </si>
  <si>
    <t>KOSTYUNICHEVA, Y. – GRULICH, J. – **GRULICHOVÁ, Ľ. Krajinářská studie Loučen,Landscape study Loučen,garden;designe;landscape,2022,XX - Nepřiřazeno,</t>
  </si>
  <si>
    <t>KOSTYUNICHEVA, Y. – JAKUBCOVÁ, E. – KUNT, M. – VACEK, O. Krajinářsko-architektonická studie Opatov resort,Landscape and architectural study Opatov resort,landscape; architektura; garden design,2022,XX - Nepřiřazeno,</t>
  </si>
  <si>
    <t>KOSTYUNICHEVA, Y. – JAKUBCOVÁ, E. – VAVŘÍK, I. – **KUNOVÁ, V. Krajinářsko-urbanisticko-architektonická Studie Městys Liteň ,Landscape-urban-architecture Study Township Liteň,landscape architektura; architektura; urban,2022,XX - Nepřiřazeno,</t>
  </si>
  <si>
    <t>AUGUSTIN, M. – **MERTENOVÁ, ING., PH.D., K. Městský dům v zahradě - Praha Ruzyně,Town house in the garden - Prague Ruzyně,garden surroundings; high-tech design,2022,XX - Nepřiřazeno,</t>
  </si>
  <si>
    <t>ROITH, M. – **HANČL, J. – **PRAČKA, M. Mšec - centrum - koncepční studie,Mšec - center - concept study,Mšec; square; park; chateau grounds,2022,XX - Nepřiřazeno,</t>
  </si>
  <si>
    <t>AUGUSTIN, M. – **MERTENOVÁ, ING., PH.D., K. Návrh a realizace obytné usedlosti České Vrbné,Design and implementation of a residential estate in České Vrbné,family house; sharply shaped volumes; landscape, natural surroundings,2022,XX - Nepřiřazeno,</t>
  </si>
  <si>
    <t>KUNT, M. – VACEK, O. – VANĚK, J. Návrh a realizace ozelenění dvou unikátních chytrých zelených lamp veřejného osvětlení ve dvou exponovaných reprezentativních prostorech na Praze 6,Design and implementation of greening of two unique smart green public lighting lamps in two exposed representative spaces in Prague 6,unique smart green public lighting lamps; design and implementation of the greening; steel structure planted with climbing plants; exposed representative spaces in Prague 6,2022,XX - Nepřiřazeno,</t>
  </si>
  <si>
    <t>KUNT, M. – VACEK, O. – KOSTYUNICHEVA, Y. – JAKUBCOVÁ, E. – VANĚK, J. Návrh revitalizace poloveřejného prostoru v Praze 6 - Vokovice,Proposal for the revitalization of a semi-public space in Prague 6 - Vokovice,Proposal for the revitalization; semi-public space; greenery restoration,2022,XX - Nepřiřazeno,</t>
  </si>
  <si>
    <t>KUNT, M. – VACEK, O. – KOSTYUNICHEVA, Y. – JAKUBCOVÁ, E. – VANĚK, J. Návrh revitalizace veřejného prostoru před budovou B Vysoké školy chemicko-technologické v ulici Technická v Praze 6,Proposal for the revitalization of the public space in front of building B of the University of Chemistry and Technology in Technická Street in Prague 6,Proposal for the revitalization; public space; greenery restoration; Prague 6,2022,XX - Nepřiřazeno,</t>
  </si>
  <si>
    <t>GRULICH, J. – **LIŠKOVÁ, B. Návrh revitalizace zahrady Praha 10,Proposal for revitalization of the garden Prague 10,private garden; variability; variety; peace; safety; relaxation,2022,XX - Nepřiřazeno,</t>
  </si>
  <si>
    <t>JEBAVÝ, M. Návrh rodinné zahrady v Horoušánkách,Design of family garden in Horoušánky,study; private garden; landscape architecture,2022,XX - Nepřiřazeno,</t>
  </si>
  <si>
    <t>JEBAVÝ, M. Návrh rodinné zahrady v Litoměřicích,Design of family garden in Litoměřice,garden design; private garden; landscape architecture,2022,XX - Nepřiřazeno,</t>
  </si>
  <si>
    <t>JEBAVÝ, M. Návrh rodinné zahrady v Praze - Kobylisích,Design of family garden in Prague - Kobylisy,study; private garden; landscape architecture,2022,XX - Nepřiřazeno,</t>
  </si>
  <si>
    <t>GRULICH, J. Návrh soukromé zahrady Velká Chuchle,Design of private garden Velká Chuchle,garden; terraces; sun baths; sauna; staircase; watercourse; swimming pool; vineyard; fruit; vegetable grown; herb and flower bed; yurt; fireplace,2022,XX - Nepřiřazeno,</t>
  </si>
  <si>
    <t>KUNT, M. – VACEK, O. – KOSTYUNICHEVA, Y. – JAKUBCOVÁ, E. – VANĚK, J. Návrh terénních úprav a ozelenění poloveřejného prostoru u vlakového nádraží v Rokytnici nad Jizerou,Landscaping design and greening of the semi-public space at the train station in Rokytnice nad Jizerou,landscaping design; semi-public space; train station in Rokytnice nad Jizerou,2022,XX - Nepřiřazeno,</t>
  </si>
  <si>
    <t>HNÍZDIL, A. Osa prázdnoty a vertikální princip vody,The axis of the void and the vertical principle of water,axis; void; vertical; principle; water,2022,XX - Nepřiřazeno,</t>
  </si>
  <si>
    <t>GRULICH, J. – **ZHYKH, L. Parková plocha ul. Hvězdova, Praha 4,Park area of Hvězdova street, Prague 4,housing estate greenery; alley; natural barrier; oak,2022,XX - Nepřiřazeno,</t>
  </si>
  <si>
    <t>ROITH, M. – **MATOCHA, L. – **SULAN, P. Projekt rekonstrukce rodinného domu ve Střešovicích,Family house reconstruction project in Střešovice,family house; reconstruction,2022,XX - Nepřiřazeno,</t>
  </si>
  <si>
    <t>VANĚK, J. Realizace záchranného projektu obnovy historických chodníků na zahradním městě Spořilov,Implementation of the rescue project to restore the historic sidewalks in the garden city of Spořilov,rescue project; public space; sidewalks; garden city of Spořilov,2022,XX - Nepřiřazeno,</t>
  </si>
  <si>
    <t>VAVŘÍK, I. Regulační plán obce Záryby,Regulatory plan of the village of Zaryby,regulační plán; Záryby,2022,XX - Nepřiřazeno,</t>
  </si>
  <si>
    <t>VAVŘÍK, I. Rekonstrukce Betlémské kaple,Reconstruction of the Bethlehem Chapel,reconstruction; Bethlehem Chapel; Prague,2022,XX - Nepřiřazeno,</t>
  </si>
  <si>
    <t>VANĚK, J. – **PÔBIŠOVÁ, Z. – **JIRSA, V. – **REHBERGER, A. – **BRYCHTA, M. Rekonstrukce domova seniorů sv. Václava pro kněze a pracovníky v církvi,Reconstruction of the home for the elderly St. Wenceslas for priests and church workers,Stará Boleslav; provostship; home for the elderly St. Wenceslas,2022,XX - Nepřiřazeno,</t>
  </si>
  <si>
    <t>VAVŘÍK, I. Rekonstrukce hasičské zbrojnice v Litni,Reconstruction of the fire station in Liteň,reconstruction; fire station; Liteň; documentation for building permission,2022,XX - Nepřiřazeno,</t>
  </si>
  <si>
    <t>VANĚK, J. Rekonstrukce hrobky rodiny Doubkových na Olšanských hřbitovech v Praze,Reconstruction of the tomb of the Doubek family at the Olšany Cemetery in Prague,tomb; Doubek; reconstruction; Olšany Cemetery,2022,XX - Nepřiřazeno,</t>
  </si>
  <si>
    <t>VAVŘÍK, I. Rekonstrukce náměstí v Litni,Reconstruction of the square in Liteň,rekonstrukce náměstí; Liteň; zoning permits,2022,XX - Nepřiřazeno,</t>
  </si>
  <si>
    <t>VAVŘÍK, I. Rekonstrukce zámku Nižbor,Reconstruction of the Nižbor castle,reconstruction; castle; Nižbor,2022,XX - Nepřiřazeno,</t>
  </si>
  <si>
    <t>GRULICH, J. – **ELIŠKA, S. Revitalizace malé nádrže v obci Kostelní Lhota,Revitalization of a small reservoir in the village of Kostelní Lhota,water reservoir; biotope; recreation; public space; playground; groundwater level; cycling route,2022,XX - Nepřiřazeno,</t>
  </si>
  <si>
    <t>GRULICH, J. – **DASTANKO, K. – KOSTYUNICHEVA, Y. Revitalizace nádrže v obci Plužná,Revitalization of the reservoir in the village of Plužná,reservoir; swimming pool; community space; village; biotope; relief; energy information system,2022,XX - Nepřiřazeno,</t>
  </si>
  <si>
    <t>GRULICH, J. – **LIŠKOVÁ, B. Revitalizace velké nádrže v obci Kostelní Lhota,Revitalization of a large reservoir in the village of Kostelní Lhota,water reservoir; biotope; recreation; public space; groundwater level,2022,XX - Nepřiřazeno,</t>
  </si>
  <si>
    <t>KUNT, M. – VACEK, O. – VANĚK, J. – JAKUBCOVÁ, E. – KOSTYUNICHEVA, Y. Revitalizace vybraného prostoru v obytném resortu v obci Panenské Břežany,Revitalization of a selected area in a residential resort in the village of Panenské Břežany,Proposal for the revitalization; public space; greenery restoration,2022,XX - Nepřiřazeno,</t>
  </si>
  <si>
    <t>KUNT, M. – GRULICH, J. – VACEK, O. Revitalizace výukové zahrady Libosad v areálu ČZU v Praze 6 - Suchdole - realizace,Revitalization of the Libosad educational garden in the CULS campus in Prague 6 - Suchdol - implementation,revitalization; educational garden; CULS campus; implementation,2022,XX - Nepřiřazeno,</t>
  </si>
  <si>
    <t>GRULICH, J. Revitalizace zeleně na sídlišti Jaselská – ul. Čsl. armády Mnichovo Hradiště,Revitalization of greenery in the Jaselská housing estate – Čsl. army Mnichovo Hradistě,housing estate; alley; roads; parking; pavement; landscaping; development concept,2022,XX - Nepřiřazeno,</t>
  </si>
  <si>
    <t>GRULICH, J. – **DOSTANKA, K. Rodinná firma Pleva – Nový provoz Záměl,Family company Pleva – New plant Záměl,philosophy of space; bee products; landscape monad; excursion patterns; orchard; herb beds; flowery meadows; green roofs; photovoltaics; circular building; labyrinth,2022,XX - Nepřiřazeno,</t>
  </si>
  <si>
    <t>PŠIKALOVÁ, L. Rodinná zahrada v Kounicích,Family garden in Kounice,private garden; fruit trees; rural design; Kounice,2022,XX - Nepřiřazeno,</t>
  </si>
  <si>
    <t>ROITH, M. – **MATOCHA, L. – **SULAN, P. Rodinný dům Bohuliby,Family House Bohuliby,family house; connection with garden; low energy house; eco-friendly house,2022,XX - Nepřiřazeno,</t>
  </si>
  <si>
    <t>VAVŘÍK, I. Rodinný dům Lysolaje,Family house in Lysolaje,family house; Lysolaje; documentation for building permits,2022,XX - Nepřiřazeno,</t>
  </si>
  <si>
    <t>VAVŘÍK, I. Rodinný dům Stará Boleslav,Family house in Stará Boleslav,family hoouse; Stará Boleslav; documentation for building permits,2022,XX - Nepřiřazeno,</t>
  </si>
  <si>
    <t>VAVŘÍK, I. Rodinný dům Suchdol ,Family house in Suchdol ,family house; Suchdol ,2022,XX - Nepřiřazeno,</t>
  </si>
  <si>
    <t>VAVŘÍK, I. Rodinný dům Travčice,Family house in Travčice,family house; Travčice; documentation for building permits,2022,XX - Nepřiřazeno,</t>
  </si>
  <si>
    <t>GRULICH, J. – **DOSTANKA, K. Sadové úpravy – stabilizace svahu Loket,Landscaping – stabilization of the Loket slope,rocky slope; castle; promontory; cycle path; public space; protective nets,2022,XX - Nepřiřazeno,</t>
  </si>
  <si>
    <t>GRULICH, J. – **ZHYKH, L. Sadové úpravy – SVJ Veverkova, Praha 7 - vnitroblok,Landscaping – SVJ Veverkova, Prague 7 - courtyard,courtyard; living space; mature trees; playground; flower beds; energy information network,2022,XX - Nepřiřazeno,</t>
  </si>
  <si>
    <t>HNÍZDIL, A. Slavnost 3x projekce na domech ve veřejném prostoru v centru Chemnitz Německo. Taneční procházka krajinou.,Celebration of 3x projections on houses in public space in the center of Chemnitz Germany. A dance walk through the countryside.,celebration; projections; center; dance; countryside,2022,XX - Nepřiřazeno,</t>
  </si>
  <si>
    <t>SOUČKOVÁ, A. – SYŘIŠŤOVÁ, V. – KOSTYUNICHEVA, Y. – HENDRYCH, J. – JEBAVÝ, M. Soubor studií pro obec Všenory,A set of studies for the municipality of Všenory,public space; Czech countryside; Berounsko,2022,XX - Nepřiřazeno,</t>
  </si>
  <si>
    <t>HNÍZDIL, A. Spirituální oči krajiny,Spiritual eyes of the landscape,spiritual; eyes; landscape,2022,XX - Nepřiřazeno,</t>
  </si>
  <si>
    <t>HNÍZDIL, A. Struktura tichých doteků v probíhajícím procesu,The structure of silent touches in the ongoing process,structure; silent touches; ongoing process,2022,XX - Nepřiřazeno,</t>
  </si>
  <si>
    <t>MARTÍNEK, L. Střešní zahrady STASTO,Roof gardens STASTO,green roof; extensive; intensive; showroom; headquarters; water retention,2022,XX - Nepřiřazeno,</t>
  </si>
  <si>
    <t>SOUČKOVÁ, A. – KOSTYUNICHEVA, Y. – HENDRYCH, J. – JEBAVÝ, M. Studie Černolice,Study of Černolice,Public space; Czech coutryside; Černolice,2022,XX - Nepřiřazeno,</t>
  </si>
  <si>
    <t>KOSTYUNICHEVA, Y. Studie dětského hřiště na sídlišti Barrandov,A study of the children's playground in the Barrandov housing estate,garden; landscape; study; playground,2022,XX - Nepřiřazeno,</t>
  </si>
  <si>
    <t>GRULICH, J. – **DASTANKO, K. Studie řešení zahrady „Čtyř živlů“ MŠ Březová-Oleško,Implementation study of the garden "Four Elements" of the Březová-Oleško Nursery School,garden; raised flower beds; labyrinth; game elements; summer kitchen; summer playroom; modeling; sledgeriseshell; tortoiseshell; herbs; vegetables; fruits; flowers,2022,XX - Nepřiřazeno,</t>
  </si>
  <si>
    <t>VANĚK, J. Studie zahrady Praha Liboc,Study of the garden in Prague Liboc,study of the garden; Praha Liboc,2022,XX - Nepřiřazeno,</t>
  </si>
  <si>
    <t>VANĚK, J. Studie zahrady Praha Střešovice,Study of the garden in Prague Střešovice,study of the garden; Praha Střešovice,2022,XX - Nepřiřazeno,</t>
  </si>
  <si>
    <t>KOSTYUNICHEVA, Y. – JAKUBCOVÁ, E. – KUNT, M. – VACEK, O. – VANĚK, J. Studie zahrady rodinného domu Mokřany u Velkých Popovic,Study of the garden of the family house Mokřany near Velké Popovice,garden; garden designe; architecture,2022,XX - Nepřiřazeno,</t>
  </si>
  <si>
    <t>GRULICH, J. – **DOSTANKA, K. – **LIŠKOVÁ, B. Úprava oplocení TR Střed – Malá Rajská – Sadové úpravy,Adjustment of fencing TR Střed – Malá Rajská – Orchard adjustments,fenced area; vents; technical facilities; trees; bushes; flower beds,2022,XX - Nepřiřazeno,</t>
  </si>
  <si>
    <t>JEBAVÝ, M. – **JEBAVÁ, I. – **JEBAVÁ, B. Urbanisticko-krajinářská studie - Revitalizace prostranství kolem kostela sv. Petra a Pavla v Bílině,Study of space near St. Peter´s and Paul´s church in Bílina - urbanistic-landscape study,urbanistic landscape study; Bilina; church; landscape architecture,2022,XX - Nepřiřazeno,</t>
  </si>
  <si>
    <t>ROITH, M. Územní plán obce Koněprusy, změna Č. 2,Spatial plan of the municipality of Koněprusy, amendment No. 2,spatial plan; Koněprusy,2022,XX - Nepřiřazeno,</t>
  </si>
  <si>
    <t>VAVŘÍK, I. Územní studie Jirny ,Urban study of Jirny,územní studie; Jirny,2022,XX - Nepřiřazeno,</t>
  </si>
  <si>
    <t>VAVŘÍK, I. Územní studie Tuklaty,Urban study in Tuklaty,urban study; Tuklaty,2022,XX - Nepřiřazeno,</t>
  </si>
  <si>
    <t>MIOVSKÁ, L. – HALAMOVÁ, J. – PŠIKALOVÁ, L. – VANĚK, J. Vize správy a rozvoje Centrálního parku Pankrác v horizontu 2050,Vision of management and development of Pankrác Central Park in the 2050 horizon,Central park Pankrác; long-term development; pillars of park management,2022,XX - Nepřiřazeno,</t>
  </si>
  <si>
    <t>SOUČKOVÁ, A. – SYŘIŠŤOVÁ, V. Vlna,The Wave,Žižkov-Karlin tunel; public space; Žižkovské moře,2022,XX - Nepřiřazeno,</t>
  </si>
  <si>
    <t>MARTÍNEK, L. Zahrada pod hrází,Garden under the dam,small garden; shady; water; terraced,2022,XX - Nepřiřazeno,</t>
  </si>
  <si>
    <t>GRULICH, J. – **DOSTANKA, K. Zahrada u rodinného domu v Liberci,Garden at a family house in Liberec,garden; ornamental and production area; staircase; raised flower beds; children's elements; fireplace,2022,XX - Nepřiřazeno,</t>
  </si>
  <si>
    <t>KUNT, M. – JAKUBCOVÁ, E. – KOSTYUNICHEVA, Y. – VACEK, O. – VANĚK, J. Zeleň ve vnitroblocích na Praze 11,Greenery in inner blocks in Prague 11,greenery in inner blocks; public space; Prague 11,2022,XX - Nepřiřazeno,</t>
  </si>
  <si>
    <t>VANĚK, J. – HALAMOVÁ, J. Zhodnocení možností revitalizace veřejného prostoru při ulici Hvězdova,Evaluation of the possibilities of revitalization of the public space near Hvězdova Street,Hvězdova; Praha 4; public space; revitalisation,2022,XX - Nepřiřazeno,</t>
  </si>
  <si>
    <t>VAVŘÍK, I. Změna územního plánu Přišimasy,Change of the territorial plan of Přišimasy,territorial plan; Přišimasy,2022,XX - Nepřiřazeno,</t>
  </si>
  <si>
    <t>HNÍZDIL, A. Zpřítomněné vědomí,Present consciousness,project; drawing; Jewish; population; consciousness,2022,XX - Nepřiřazeno,</t>
  </si>
  <si>
    <t>SYŘIŠŤOVÁ, V. – SOUČKOVÁ, A. Ztracená linie,The Lost line,railway; change; Palmovka,2022,XX - Nepřiřazeno,</t>
  </si>
  <si>
    <r>
      <t xml:space="preserve">VACEK, O. – KUNT, M. Verification of the suitability of woody plants for forest reclamation in the area of the Sokolov coal basin.  In </t>
    </r>
    <r>
      <rPr>
        <i/>
        <sz val="11"/>
        <rFont val="Calibri"/>
        <family val="2"/>
        <charset val="238"/>
      </rPr>
      <t xml:space="preserve">Book of abstracts from 3rd International Conference Forest and Landscape Restoration of Post-mining Sites held 3. - 6.6.2021 in Prague 03.06.2021, Charles University. </t>
    </r>
    <r>
      <rPr>
        <sz val="11"/>
        <rFont val="Calibri"/>
        <family val="2"/>
        <charset val="238"/>
      </rPr>
      <t>Prague: Charles University Environmental Center, 2021. s. 26-26.</t>
    </r>
  </si>
  <si>
    <r>
      <t xml:space="preserve">**KNYTL, M. – **FORSYTHE, A. – KALOUS, L. A Fish of Multiple Faces, Which Show Us Enigmatic and Incredible Phenomena in Nature: Biology and Cytogenetics of the Genus Carassius. </t>
    </r>
    <r>
      <rPr>
        <i/>
        <sz val="11"/>
        <rFont val="Calibri"/>
        <family val="2"/>
        <charset val="238"/>
      </rPr>
      <t xml:space="preserve">International Journal of Molecular Sciences, </t>
    </r>
    <r>
      <rPr>
        <sz val="11"/>
        <rFont val="Calibri"/>
        <family val="2"/>
        <charset val="238"/>
      </rPr>
      <t>2022, roč. 23, č. 15, s. 0-0. ISSN: 1422-0067.</t>
    </r>
  </si>
  <si>
    <r>
      <t xml:space="preserve">**ZIERITZ, A. – **SOUSA, R. – **ALDRIDGE, D. – DOUDA, K. – **ESTEVES, E. – **FERREIRA-RODRIGUEZ, N. – **MAGEROY, J. – **NIZZOLI, D. – **OSTERLING, M. – **REIS, J. – **RICCARDI, N. – **DAILL, D. – **GUMPINGER, C. – **VAZ, A. A global synthesis of ecosystem services provided and disrupted by freshwater bivalve molluscs. </t>
    </r>
    <r>
      <rPr>
        <i/>
        <sz val="11"/>
        <rFont val="Calibri"/>
        <family val="2"/>
        <charset val="238"/>
      </rPr>
      <t xml:space="preserve">BIOLOGICAL REVIEWS, </t>
    </r>
    <r>
      <rPr>
        <sz val="11"/>
        <rFont val="Calibri"/>
        <family val="2"/>
        <charset val="238"/>
      </rPr>
      <t>2022, roč. 97, č. 5, s. 1967-1998. ISSN: 1464-7931.</t>
    </r>
  </si>
  <si>
    <r>
      <t xml:space="preserve">**KETTANI, K. – **EBEJER, M. – **ACKLAND, D. – **BÄCHLI, G. – **BARRACLOUGH, D. – BARTÁK, M. – **CARLES-TOLRÁ, M. – **ČERNÝ, M. – **CERRETTI, P. – **CHANDLER, P. – **DAKKI, M. – **DAUGERON, C. – **DE JONG, H. – **DILS, J. – **DISNEY, H. – **DROZ, B. – **EVENHUIS, N. – **GATT, P. – **GRACIOLLI, G. – **GRICHANOV, I. – **HAENNI, J. – **HAUSER, M. – **HIMMI, O. – **MACGOWAN, I. – **MATHIEU, B. – **MOUNA, M. – **MUNARI, L. – **NARTSHUK, E. – **NEGROBOV, O. – **OOSTERBROEK, P. – **PAPE, T. – **PONT, A. – **POPOV, G. – **ROGNES, K. – **SKUHRAVÁ, M. – **SKUHRAVÝ, V. – **SPEIGHT, M. – **TOMASOVIC, G. – **TRARI, B. – **TSCHORSNIG, H. – **VALA, J. – **VON TSCHIRNHAUS, M. – **WAGNER, R. – **WHITMORE, D. – **WOŹNICA, A. – **ZATWARNICKI, T. – **ZWICK, P. Catalogue of the Diptera (Insecta) of Morocco— an annotated checklist, with distributions and a bibliography. </t>
    </r>
    <r>
      <rPr>
        <i/>
        <sz val="11"/>
        <rFont val="Calibri"/>
        <family val="2"/>
        <charset val="238"/>
      </rPr>
      <t xml:space="preserve">ZooKeys, </t>
    </r>
    <r>
      <rPr>
        <sz val="11"/>
        <rFont val="Calibri"/>
        <family val="2"/>
        <charset val="238"/>
      </rPr>
      <t>2022, roč. 1094, č. April 2022, s. 1-466. ISSN: 1313-2989.</t>
    </r>
  </si>
  <si>
    <r>
      <t xml:space="preserve">SLAVÍK, O. – HORKÝ, P. – VALCHÁŘOVÁ, T. – PFAUSEROVÁ, N. – **VELISEK, J. Comparative study of stress responses, laterality and familiarity recognition between albino and pigmented fish. </t>
    </r>
    <r>
      <rPr>
        <i/>
        <sz val="11"/>
        <rFont val="Calibri"/>
        <family val="2"/>
        <charset val="238"/>
      </rPr>
      <t xml:space="preserve">ZOOLOGY, </t>
    </r>
    <r>
      <rPr>
        <sz val="11"/>
        <rFont val="Calibri"/>
        <family val="2"/>
        <charset val="238"/>
      </rPr>
      <t>2022, roč. 150, č. February 2022, s. 0-0. ISSN: 0944-2006.</t>
    </r>
  </si>
  <si>
    <r>
      <t xml:space="preserve">VERMA, C. – KUMKAR, P. – **KHARE, T. – PISE, M. – KALOUS, L. – **DAHANUKAR, N. Contracaecum nematode parasites in hillstream loaches of the Western Ghats, India. </t>
    </r>
    <r>
      <rPr>
        <i/>
        <sz val="11"/>
        <rFont val="Calibri"/>
        <family val="2"/>
        <charset val="238"/>
      </rPr>
      <t xml:space="preserve">JOURNAL OF FISH DISEASES, </t>
    </r>
    <r>
      <rPr>
        <sz val="11"/>
        <rFont val="Calibri"/>
        <family val="2"/>
        <charset val="238"/>
      </rPr>
      <t>2022, roč. 45, č. 12, s. 1873-1882. ISSN: 0140-7775.</t>
    </r>
  </si>
  <si>
    <r>
      <t xml:space="preserve">AKMAL, S. – **YONVITNER, Y. – **JERIKHO, R. – **YULIANDA, F. – **WARDIATNO, Y. – NOVÁK, J. – KALOUS, L. – SLAVÍK, O. – PATOKA, J. Culture, trade and establishment of Polypterus senegalus in Indonesia with first record of wild populations. </t>
    </r>
    <r>
      <rPr>
        <i/>
        <sz val="11"/>
        <rFont val="Calibri"/>
        <family val="2"/>
        <charset val="238"/>
      </rPr>
      <t xml:space="preserve">AQUACULTURE ENVIRONMENT INTERACTIONS, </t>
    </r>
    <r>
      <rPr>
        <sz val="11"/>
        <rFont val="Calibri"/>
        <family val="2"/>
        <charset val="238"/>
      </rPr>
      <t>2022, roč. 14, č. 2022, s. 127-133. ISSN: 1869-215X.</t>
    </r>
  </si>
  <si>
    <r>
      <t xml:space="preserve">**VILIZZI, L. – **PIRIA, M. – **PIETRASZEWSKI, D. – KOPECKÝ, O. – **SPELIC, I. – **RADOCAJ, T. – **SPREM, N. – **TA, K. – **TARKAN, A. – **WEIPERTH, A. – **YOGURTCUOGLU, B. – **CANDAN, O. – **HERCZEG, G. – **KILLI, N. – **LEMIC, D. – **SZAJBERT, B. – **ALMEIDA, D. – **AL-WAZZAN, Z. – **ATIQUE, U. – **BAKIU, R. – **CHAICHANA, R. – **DASHINOV, D. – **FERINCZ, A. – **FLIELLER, G. – **GILLES, A. – **GOULLETQUER, P. – **INTERESOVA, E. – **IQBAL, S. – **KOYAMA, A. – **KRISTAN, P. – **LI, S. – **LUKAS, J. – **MOGHADDAS, S. – **MONTEIRO, J. – **MUMLADZE, L. – **OLSSON, K. – **PAGANELLI, D. – **PERDIKARIS, C. – **PICKHOLTZ, R. – **PREDA, C. – **RISTOVSKA, M. – **SVOLIKOVA, K. – **STEVOVE, B. – **UZUNOVA, E. – **VARDAKAS, L. – **VERREYCKEN, H. – **WEI, H. – **ZIEBA, G. Development and application of a multilingual electronic decision-support tool for risk screening non-native terrestrial animals under current and future climate conditions. </t>
    </r>
    <r>
      <rPr>
        <i/>
        <sz val="11"/>
        <rFont val="Calibri"/>
        <family val="2"/>
        <charset val="238"/>
      </rPr>
      <t xml:space="preserve">NeoBiota, </t>
    </r>
    <r>
      <rPr>
        <sz val="11"/>
        <rFont val="Calibri"/>
        <family val="2"/>
        <charset val="238"/>
      </rPr>
      <t>2022, roč. 76, č. October 2022, s. 211-236. ISSN: 1619-0033.</t>
    </r>
  </si>
  <si>
    <r>
      <t xml:space="preserve">PFAUSEROVÁ, N. – **BRABEC, M. – SLAVÍK, O. – HORKÝ, P. – **ZLABEK, V. – **HLADÍK, M. Effects of physical parameters on fish migration between a reservoir and its tributaries. </t>
    </r>
    <r>
      <rPr>
        <i/>
        <sz val="11"/>
        <rFont val="Calibri"/>
        <family val="2"/>
        <charset val="238"/>
      </rPr>
      <t xml:space="preserve">Scientific Reports, </t>
    </r>
    <r>
      <rPr>
        <sz val="11"/>
        <rFont val="Calibri"/>
        <family val="2"/>
        <charset val="238"/>
      </rPr>
      <t>2022, roč. 12, č. 1, s. 0-0. ISSN: 2045-2322.</t>
    </r>
  </si>
  <si>
    <r>
      <t xml:space="preserve">NOVÁK, J. – **HOFMANN, J. – **HOHL, D. – **MAGALHAES, A. – PATOKA, J. Effects of physical parameters on fish migration between a reservoir and its tributaries. </t>
    </r>
    <r>
      <rPr>
        <i/>
        <sz val="11"/>
        <rFont val="Calibri"/>
        <family val="2"/>
        <charset val="238"/>
      </rPr>
      <t xml:space="preserve">Aquaculture, </t>
    </r>
    <r>
      <rPr>
        <sz val="11"/>
        <rFont val="Calibri"/>
        <family val="2"/>
        <charset val="238"/>
      </rPr>
      <t>2022, roč. 547, č. January 2022, s. 0-0. ISSN: 0044-8486.</t>
    </r>
  </si>
  <si>
    <r>
      <t xml:space="preserve">**KUHL, H. – **DU, K. – **SCHARTL, M. – KALOUS, L. – **STOECK, M. – **LAMATSCH, D. Equilibrated evolution of the mixed auto-/allopolyploid haplotype-resolved genome of the invasive hexaploid Prussian carp. </t>
    </r>
    <r>
      <rPr>
        <i/>
        <sz val="11"/>
        <rFont val="Calibri"/>
        <family val="2"/>
        <charset val="238"/>
      </rPr>
      <t xml:space="preserve">Nature Communications, </t>
    </r>
    <r>
      <rPr>
        <sz val="11"/>
        <rFont val="Calibri"/>
        <family val="2"/>
        <charset val="238"/>
      </rPr>
      <t>2022, roč. 13, č. 1, s. 0-0. ISSN: 2041-1723.</t>
    </r>
  </si>
  <si>
    <r>
      <t xml:space="preserve">BARÁK, V. – JAHELKOVÁ, V. – SIMON, O. – BÍLÝ, M. – DOUDA, K. Experimental quantification of multiple point-source pollution effects on juvenile freshwater mussels in a stream exposure gradient. </t>
    </r>
    <r>
      <rPr>
        <i/>
        <sz val="11"/>
        <rFont val="Calibri"/>
        <family val="2"/>
        <charset val="238"/>
      </rPr>
      <t xml:space="preserve">Aquatic Conservation - Marine and Freshwater Ecosystems, </t>
    </r>
    <r>
      <rPr>
        <sz val="11"/>
        <rFont val="Calibri"/>
        <family val="2"/>
        <charset val="238"/>
      </rPr>
      <t>2022, roč. 32, č. 11, s. 1797-1808. ISSN: 1052-7613.</t>
    </r>
  </si>
  <si>
    <r>
      <t xml:space="preserve">MUSILOVÁ, L. – **KYBICOVÁ, K. – **FIALOVÁ, A. – **RICHTROVÁ, E. – KULMA, M. First isolation of Borrelia lusitaniae DNA from green lizards (Lacerta viridis) and Ixodes ricinus ticks in the Czech Republic. </t>
    </r>
    <r>
      <rPr>
        <i/>
        <sz val="11"/>
        <rFont val="Calibri"/>
        <family val="2"/>
        <charset val="238"/>
      </rPr>
      <t xml:space="preserve">Ticks and Tick-Borne Diseases, </t>
    </r>
    <r>
      <rPr>
        <sz val="11"/>
        <rFont val="Calibri"/>
        <family val="2"/>
        <charset val="238"/>
      </rPr>
      <t>2022, roč. 13, č. 2, s. 0-0. ISSN: 1877-959X.</t>
    </r>
  </si>
  <si>
    <r>
      <t xml:space="preserve">LEE, S. – **KALCIC, F. – **DUARTE, I. – TITĚRA, D. – **KAMLER, M. – MRŇA, P. – **HYRSL, P. – **DANIHLIK, J. – **DOBES, P. – **KUNC, M. – **PUDLO, A. – HAVLÍK, J. H-1 NMR Profiling of Honey Bee Bodies Revealed Metabolic Differences between Summer and Winter Bees. </t>
    </r>
    <r>
      <rPr>
        <i/>
        <sz val="11"/>
        <rFont val="Calibri"/>
        <family val="2"/>
        <charset val="238"/>
      </rPr>
      <t xml:space="preserve">Insects, </t>
    </r>
    <r>
      <rPr>
        <sz val="11"/>
        <rFont val="Calibri"/>
        <family val="2"/>
        <charset val="238"/>
      </rPr>
      <t>2022, roč. 13, č. 2, s. 0-0. ISSN: 2075-4450.</t>
    </r>
  </si>
  <si>
    <r>
      <t xml:space="preserve">ESCOBAR CALDERON, J. – **CHMIST-SIKORSKA, J. – DOUDA, K. High-frequency video analysis extends beyond the capabilities of valvometry in acute behavioral disturbance detection in bivalves. </t>
    </r>
    <r>
      <rPr>
        <i/>
        <sz val="11"/>
        <rFont val="Calibri"/>
        <family val="2"/>
        <charset val="238"/>
      </rPr>
      <t xml:space="preserve">ECOLOGICAL INDICATORS, </t>
    </r>
    <r>
      <rPr>
        <sz val="11"/>
        <rFont val="Calibri"/>
        <family val="2"/>
        <charset val="238"/>
      </rPr>
      <t>2022, roč. 136, č. March 2022, s. 0-0. ISSN: 1470-160X.</t>
    </r>
  </si>
  <si>
    <r>
      <t xml:space="preserve">JEDLIČKOVÁ, L. – PETERKOVÁ, K. – BOATENG, E. – **ULRYCHOVÁ, L. – VACEK, V. – **KUTIL, Z. – **JIANG, Z. – **NOVÁKOVÁ, Z. – **ŠNAJDR, I. – **KIM, J. – **O’DONOGHUE, A. – **BARINKA, C. – DVOŘÁK, J. Characterization of glutamate carboxypeptidase 2 orthologs in trematodes. </t>
    </r>
    <r>
      <rPr>
        <i/>
        <sz val="11"/>
        <rFont val="Calibri"/>
        <family val="2"/>
        <charset val="238"/>
      </rPr>
      <t xml:space="preserve">Parasites &amp; Vectors, </t>
    </r>
    <r>
      <rPr>
        <sz val="11"/>
        <rFont val="Calibri"/>
        <family val="2"/>
        <charset val="238"/>
      </rPr>
      <t>2022, roč. 15, č. 1, s. 0-0. ISSN: 1756-3305.</t>
    </r>
  </si>
  <si>
    <r>
      <t xml:space="preserve">**TALARICO, L. – **BRYJOVÁ, A. – **ČÍŽKOVÁ, D. – DOUDA,K. – **REICHARD, M. Individual copy number variation and extensive diversity between major MHC-DAB1 allelic lineages in the European bitterling. </t>
    </r>
    <r>
      <rPr>
        <i/>
        <sz val="11"/>
        <rFont val="Calibri"/>
        <family val="2"/>
        <charset val="238"/>
      </rPr>
      <t xml:space="preserve">IMMUNOGENETICS, </t>
    </r>
    <r>
      <rPr>
        <sz val="11"/>
        <rFont val="Calibri"/>
        <family val="2"/>
        <charset val="238"/>
      </rPr>
      <t>2022, roč. 74, č. 5, s. 497-505. ISSN: 0093-7711.</t>
    </r>
  </si>
  <si>
    <r>
      <t xml:space="preserve">KULMA, M. – **MOLERO-BALTANAS, R. – PETRTÝL, M. – PATOKA, J. Invasion of synanthropic silverfish continues: first established populations of Ctenolepisma calvum (Ritter, 1910) revealed in the Czech Republic. </t>
    </r>
    <r>
      <rPr>
        <i/>
        <sz val="11"/>
        <rFont val="Calibri"/>
        <family val="2"/>
        <charset val="238"/>
      </rPr>
      <t xml:space="preserve">BioInvasions Records, </t>
    </r>
    <r>
      <rPr>
        <sz val="11"/>
        <rFont val="Calibri"/>
        <family val="2"/>
        <charset val="238"/>
      </rPr>
      <t>2022, roč. 11, č. 1, s. 110-123. ISSN: 2242-1300.</t>
    </r>
  </si>
  <si>
    <r>
      <t xml:space="preserve">**TAPKIR, S. – **BOUKAL, D. – KALOUS, L. – **BARTOŇ, D. – **SOUZA, A. – **KOLAR, V. – **SOUKALOVÁ, K. – **DUCHET, C. – GOTTWALD, M. – **ŠMEJKAL, M. Invasive gibel carp (Carassius gibelio) outperforms threatened native crucian carp (Carassius carassius) in growth rate and effectiveness of resource use: Field and experimental evidence. </t>
    </r>
    <r>
      <rPr>
        <i/>
        <sz val="11"/>
        <rFont val="Calibri"/>
        <family val="2"/>
        <charset val="238"/>
      </rPr>
      <t xml:space="preserve">Aquatic Conservation - Marine and Freshwater Ecosystems, </t>
    </r>
    <r>
      <rPr>
        <sz val="11"/>
        <rFont val="Calibri"/>
        <family val="2"/>
        <charset val="238"/>
      </rPr>
      <t>2022, roč. neuvedeno, č. August 2022, s. 0-0. ISSN: 1052-7613.</t>
    </r>
  </si>
  <si>
    <r>
      <t xml:space="preserve">**RENČO, M. – **ČEREVKOVÁ, A. – HLAVA, J. Life in a Contaminated Environment: How Soil Nematodes Can Indicate Long-Term Heavy-Metal Pollution. </t>
    </r>
    <r>
      <rPr>
        <i/>
        <sz val="11"/>
        <rFont val="Calibri"/>
        <family val="2"/>
        <charset val="238"/>
      </rPr>
      <t xml:space="preserve">JOURNAL OF NEMATOLOGY, </t>
    </r>
    <r>
      <rPr>
        <sz val="11"/>
        <rFont val="Calibri"/>
        <family val="2"/>
        <charset val="238"/>
      </rPr>
      <t>2022, roč. 54, č. 1, s. 0-0. ISSN: 0022-300X.</t>
    </r>
  </si>
  <si>
    <r>
      <t xml:space="preserve">KUMKAR, P. – PISE, M. – VERMA, C. – **KHARE, T. – PETRTÝL, M. – KALOUS, L. Micro contaminant, but immense impact: Source and influence of diethyl  phthalate plasticizer on bottom-dwelling fishes. </t>
    </r>
    <r>
      <rPr>
        <i/>
        <sz val="11"/>
        <rFont val="Calibri"/>
        <family val="2"/>
        <charset val="238"/>
      </rPr>
      <t xml:space="preserve">Chemosphere, </t>
    </r>
    <r>
      <rPr>
        <sz val="11"/>
        <rFont val="Calibri"/>
        <family val="2"/>
        <charset val="238"/>
      </rPr>
      <t>2022, roč. 306, č. November 2022, s. 0-0. ISSN: 0045-6535.</t>
    </r>
  </si>
  <si>
    <r>
      <t xml:space="preserve">VERMA, C. – PISE, M. – KUMKAR, P. – **GOSAVI, S. – KALOUS, L. Microplastic Contamination in Ulhas River Flowing  Through India’s Most Populous Metropolitan Area. </t>
    </r>
    <r>
      <rPr>
        <i/>
        <sz val="11"/>
        <rFont val="Calibri"/>
        <family val="2"/>
        <charset val="238"/>
      </rPr>
      <t xml:space="preserve">Water Air and Soil Pollution, </t>
    </r>
    <r>
      <rPr>
        <sz val="11"/>
        <rFont val="Calibri"/>
        <family val="2"/>
        <charset val="238"/>
      </rPr>
      <t>2022, roč. 233, č. 12, s. 0-0. ISSN: 0049-6979.</t>
    </r>
  </si>
  <si>
    <r>
      <t xml:space="preserve">**LUTOVINOVAS, E. – KANAVALOVÁ, L. – BARTÁK, M. – **KOKAN, B. New Data on the Diversity and Distribution of the Balkan Tachinidae (Diptera: Oestroidea). </t>
    </r>
    <r>
      <rPr>
        <i/>
        <sz val="11"/>
        <rFont val="Calibri"/>
        <family val="2"/>
        <charset val="238"/>
      </rPr>
      <t xml:space="preserve">ACTA ZOOLOGICA BULGARICA, </t>
    </r>
    <r>
      <rPr>
        <sz val="11"/>
        <rFont val="Calibri"/>
        <family val="2"/>
        <charset val="238"/>
      </rPr>
      <t>2022, roč. 74, č. 2, s. 175-182. ISSN: 0324-0770.</t>
    </r>
  </si>
  <si>
    <r>
      <t xml:space="preserve">**ČERNÝ, M. – BARTÁK, M. – KUBÍK, Š. – **VÁLA, M. New records of Agromyzidae (Diptera) from Bulgaria. </t>
    </r>
    <r>
      <rPr>
        <i/>
        <sz val="11"/>
        <rFont val="Calibri"/>
        <family val="2"/>
        <charset val="238"/>
      </rPr>
      <t xml:space="preserve">Zootaxa, </t>
    </r>
    <r>
      <rPr>
        <sz val="11"/>
        <rFont val="Calibri"/>
        <family val="2"/>
        <charset val="238"/>
      </rPr>
      <t>2022, roč. 5175, č. 4, s. 401-438. ISSN: 1175-5326.</t>
    </r>
  </si>
  <si>
    <r>
      <t xml:space="preserve">**ČÍŽKOVÁ, H. – TITĚRA, D. – **HRABEC, P. – **POSPIECH, M. Nine-year statistics of Czech honey carbohydrate profiles in the Czech Republic. </t>
    </r>
    <r>
      <rPr>
        <i/>
        <sz val="11"/>
        <rFont val="Calibri"/>
        <family val="2"/>
        <charset val="238"/>
      </rPr>
      <t xml:space="preserve">Czech Journal of Food Sciences, </t>
    </r>
    <r>
      <rPr>
        <sz val="11"/>
        <rFont val="Calibri"/>
        <family val="2"/>
        <charset val="238"/>
      </rPr>
      <t>2022, roč. 40, č. 2, s. 85-92. ISSN: 1212-1800.</t>
    </r>
  </si>
  <si>
    <r>
      <t xml:space="preserve">MAGDÁLEK, J. – **BOURGOIN, G. – VADLEJCH, J. Non-native Nematode Ashworthius sidemi Currently Dominates the Abomasal Parasite Community of Cervid Hosts in the Czech Republic. </t>
    </r>
    <r>
      <rPr>
        <i/>
        <sz val="11"/>
        <rFont val="Calibri"/>
        <family val="2"/>
        <charset val="238"/>
      </rPr>
      <t xml:space="preserve">Frontiers in Veterinary Sciences, </t>
    </r>
    <r>
      <rPr>
        <sz val="11"/>
        <rFont val="Calibri"/>
        <family val="2"/>
        <charset val="238"/>
      </rPr>
      <t>2022, roč. 9, č. April 2022, s. 0-0. ISSN: 2297-1769.</t>
    </r>
  </si>
  <si>
    <r>
      <t xml:space="preserve">NOVÁK, J. – **MAGALHAES, A. – **FAULKES, Z. – **YONVITNER, Y. – **MACEDA-VEIGA, A. – **DAHANUKAR, N. – **KAWAI, T. – KALOUS, L. – PATOKA, J. Ornamental aquaculture significantly affected by the “Czech aquarium phenomenon”. </t>
    </r>
    <r>
      <rPr>
        <i/>
        <sz val="11"/>
        <rFont val="Calibri"/>
        <family val="2"/>
        <charset val="238"/>
      </rPr>
      <t xml:space="preserve">Aquaculture, </t>
    </r>
    <r>
      <rPr>
        <sz val="11"/>
        <rFont val="Calibri"/>
        <family val="2"/>
        <charset val="238"/>
      </rPr>
      <t>2022, roč. 555, č. June 2022, s. 0-0. ISSN: 0044-8486.</t>
    </r>
  </si>
  <si>
    <r>
      <t xml:space="preserve">PISE, M. – **GOSAVI, S. – **GORULE, P. – VERMA, C. – **KHARAT, S. – KALOUS, L. – KUMKAR, P. Osteological description of Indian lepidophagous catfish Pachypterus khavalchor (Siluriformes: Horabagridae) from the Western Ghats of India. </t>
    </r>
    <r>
      <rPr>
        <i/>
        <sz val="11"/>
        <rFont val="Calibri"/>
        <family val="2"/>
        <charset val="238"/>
      </rPr>
      <t xml:space="preserve">Journal of Vertebrate Biology, </t>
    </r>
    <r>
      <rPr>
        <sz val="11"/>
        <rFont val="Calibri"/>
        <family val="2"/>
        <charset val="238"/>
      </rPr>
      <t>2022, roč. 71, č. July 2022, s. 0-0. ISSN: 2694-7684.</t>
    </r>
  </si>
  <si>
    <r>
      <t xml:space="preserve">**KUČERA, J. – **PÚČEK BELIŠOVÁ, N. – **MACKUL’AK, T. – **RYBA, J. – DOUDA, K. – **BONDAREV, D. – SLAVÍK, O. – **TAMÁŠ, M. – ESCOBAR CALDERON, J. – HORKÝ, P. Polystyrene Microparticles and the Functional Traits of Invertebrates: A Case Study on Freshwater Shrimp Neocardina heteropoda. </t>
    </r>
    <r>
      <rPr>
        <i/>
        <sz val="11"/>
        <rFont val="Calibri"/>
        <family val="2"/>
        <charset val="238"/>
      </rPr>
      <t xml:space="preserve">Fishes, </t>
    </r>
    <r>
      <rPr>
        <sz val="11"/>
        <rFont val="Calibri"/>
        <family val="2"/>
        <charset val="238"/>
      </rPr>
      <t>2022, roč. 7, č. 6, s. 0-0. ISSN: 2410-38888.</t>
    </r>
  </si>
  <si>
    <r>
      <t xml:space="preserve">**VERVES, Y. – BARTÁK, M. – **MINIAILO, N. – **MINIAILO, A. – **KHROKALO, L. Review of the subtribe Erwinlindneriina (Diptera: Sarcophagidae: Sarcophaginae: Sarcophagini). </t>
    </r>
    <r>
      <rPr>
        <i/>
        <sz val="11"/>
        <rFont val="Calibri"/>
        <family val="2"/>
        <charset val="238"/>
      </rPr>
      <t xml:space="preserve">Annales de la Societe Entomologique de France, </t>
    </r>
    <r>
      <rPr>
        <sz val="11"/>
        <rFont val="Calibri"/>
        <family val="2"/>
        <charset val="238"/>
      </rPr>
      <t>2022, roč. 58, č. 2, s. 93-116. ISSN: 0037-9271.</t>
    </r>
  </si>
  <si>
    <r>
      <t xml:space="preserve">**SHAMSHEV, I. – BARTÁK, M. – **SAIGUSA, T. Revision of the types of the genus Rhamphomyia species (Diptera, Empididae) described by R. Frey from the collection of the Zoological Institute of Russian Academy of Sciences, St. Petersburg. </t>
    </r>
    <r>
      <rPr>
        <i/>
        <sz val="11"/>
        <rFont val="Calibri"/>
        <family val="2"/>
        <charset val="238"/>
      </rPr>
      <t xml:space="preserve">Zootaxa, </t>
    </r>
    <r>
      <rPr>
        <sz val="11"/>
        <rFont val="Calibri"/>
        <family val="2"/>
        <charset val="238"/>
      </rPr>
      <t>2022, roč. 5196, č. 4, s. 492-510. ISSN: 1175-5326.</t>
    </r>
  </si>
  <si>
    <r>
      <t xml:space="preserve">**MUMLADZE, L. – KULJANISHVILI, T. – **JAPOSHVILI, B. – **EPITASHVILI, G. – KALOUS, L. – **VILIZZI, L. – **PIRIA, M. Risk of invasiveness of non-native fishes in the South Caucasus biodiversity and geopolitical hotspot. </t>
    </r>
    <r>
      <rPr>
        <i/>
        <sz val="11"/>
        <rFont val="Calibri"/>
        <family val="2"/>
        <charset val="238"/>
      </rPr>
      <t xml:space="preserve">NeoBiota, </t>
    </r>
    <r>
      <rPr>
        <sz val="11"/>
        <rFont val="Calibri"/>
        <family val="2"/>
        <charset val="238"/>
      </rPr>
      <t>2022, roč. 76, č. October 2022, s. 109-133. ISSN: 1619-0033.</t>
    </r>
  </si>
  <si>
    <r>
      <t xml:space="preserve">MÁCA, O. – **GONZALEZ-SOLIS, D. Role of three bird species in the life cycle of two Sarcocystis spp. (Apicomplexa, Sarcocystidae) in the Czech Republic. </t>
    </r>
    <r>
      <rPr>
        <i/>
        <sz val="11"/>
        <rFont val="Calibri"/>
        <family val="2"/>
        <charset val="238"/>
      </rPr>
      <t xml:space="preserve">International Journal for Parasitology: Parasites and Wildlife , </t>
    </r>
    <r>
      <rPr>
        <sz val="11"/>
        <rFont val="Calibri"/>
        <family val="2"/>
        <charset val="238"/>
      </rPr>
      <t>2022, roč. 17, č. April 2022, s. 133-137. ISSN: 2213-2244.</t>
    </r>
  </si>
  <si>
    <r>
      <t xml:space="preserve">VALCHÁŘOVÁ, T. – SLAVÍK, O. – HORKÝ, P. – **STARÁ, A. – **HRUSKOVA, I. – **MACIAK, M. – **PESTA, M. – **VELISEK, J. Stressful Daylight: Differences in Diel Rhythmicity Between Albino and Pigmented Fish. </t>
    </r>
    <r>
      <rPr>
        <i/>
        <sz val="11"/>
        <rFont val="Calibri"/>
        <family val="2"/>
        <charset val="238"/>
      </rPr>
      <t xml:space="preserve">Frontiers in Ecology and Evolution, </t>
    </r>
    <r>
      <rPr>
        <sz val="11"/>
        <rFont val="Calibri"/>
        <family val="2"/>
        <charset val="238"/>
      </rPr>
      <t>2022, roč. 10, č. July 2022, s. 0-0. ISSN: 2296-701X.</t>
    </r>
  </si>
  <si>
    <r>
      <t xml:space="preserve">**SOUSA, R. – **DA SILVA, J. – DOUDA, K. – **MAMMOLA, S. The cost of war for biodiversity: a potential ecocide in Ukraine. </t>
    </r>
    <r>
      <rPr>
        <i/>
        <sz val="11"/>
        <rFont val="Calibri"/>
        <family val="2"/>
        <charset val="238"/>
      </rPr>
      <t xml:space="preserve">FRONTIERS IN ECOLOGY AND THE ENVIRONMENT, </t>
    </r>
    <r>
      <rPr>
        <sz val="11"/>
        <rFont val="Calibri"/>
        <family val="2"/>
        <charset val="238"/>
      </rPr>
      <t>2022, roč. 20, č. 7, s. 394-396. ISSN: 1540-9295.</t>
    </r>
  </si>
  <si>
    <r>
      <t xml:space="preserve">**BLÁHA, M. – **WEIPERTH, A. – PATOKA, J. – **SZAJBERT, B. – **BALOGH, E. – **STASZNY, Á. – **FERINCZ, Á. – **LENTE, V. – **MACIASZEK, R. – **KOUBA, A. The pet trade as a source of non-native decapods: the case of crayfish and shrimps in a thermal waterbody in Hungary. </t>
    </r>
    <r>
      <rPr>
        <i/>
        <sz val="11"/>
        <rFont val="Calibri"/>
        <family val="2"/>
        <charset val="238"/>
      </rPr>
      <t xml:space="preserve">Environmental Monitoring and Assessment, </t>
    </r>
    <r>
      <rPr>
        <sz val="11"/>
        <rFont val="Calibri"/>
        <family val="2"/>
        <charset val="238"/>
      </rPr>
      <t>2022, roč. 194, č. 10, s. 0-0. ISSN: 0167-6369.</t>
    </r>
  </si>
  <si>
    <r>
      <t xml:space="preserve">NÁPRAVNÍKOVÁ, J. – **VÁRADY, M. – VADLEJCH, J. Total Failure of Fenbendazole to Control Strongylid Infections in Czech Horse Operations. </t>
    </r>
    <r>
      <rPr>
        <i/>
        <sz val="11"/>
        <rFont val="Calibri"/>
        <family val="2"/>
        <charset val="238"/>
      </rPr>
      <t xml:space="preserve">Frontiers in Veterinary Sciences, </t>
    </r>
    <r>
      <rPr>
        <sz val="11"/>
        <rFont val="Calibri"/>
        <family val="2"/>
        <charset val="238"/>
      </rPr>
      <t>2022, roč. 9, č. February 2022, s. 0-0. ISSN: 2297-1769.</t>
    </r>
  </si>
  <si>
    <r>
      <t xml:space="preserve">**KEITH, D. – **BEZDĚK, A. – SEHNAL, R. – **KRÁL, D. Two new Holochelus (subgenus Miltotrogus) species (Coleoptera Scarabaeidae Melolonthinae Rhizotrogini) from Iran. </t>
    </r>
    <r>
      <rPr>
        <i/>
        <sz val="11"/>
        <rFont val="Calibri"/>
        <family val="2"/>
        <charset val="238"/>
      </rPr>
      <t xml:space="preserve">Bulletin of Insectology, </t>
    </r>
    <r>
      <rPr>
        <sz val="11"/>
        <rFont val="Calibri"/>
        <family val="2"/>
        <charset val="238"/>
      </rPr>
      <t>2022, roč. 75, č. 2, s. 253-263. ISSN: 1721-8861.</t>
    </r>
  </si>
  <si>
    <r>
      <t xml:space="preserve">BARTÁK, M. – KUBÍK, Š. Unexpected Previously Unknown Diversity of the Genus Microphor Macquart (Diptera: Dolichopodidae: Microphorinae) in the West Palaearctic. </t>
    </r>
    <r>
      <rPr>
        <i/>
        <sz val="11"/>
        <rFont val="Calibri"/>
        <family val="2"/>
        <charset val="238"/>
      </rPr>
      <t xml:space="preserve">Insects, </t>
    </r>
    <r>
      <rPr>
        <sz val="11"/>
        <rFont val="Calibri"/>
        <family val="2"/>
        <charset val="238"/>
      </rPr>
      <t>2022, roč. 13, č. 8, s. 0-0. ISSN: 2075-4450.</t>
    </r>
  </si>
  <si>
    <r>
      <t xml:space="preserve">**YONVITNER, Y. – **AGUS, S. – **LESTARI, D. – **PASARIBU, R. – **SUPRIYANTO, E. – **WIDODO, C. – **SUGARA, A. – PATOKA, J. – AKMAL, S. Vulnerability Status of the Coral Ecosystem in Kepulauan Seribu Marine National Park, Indonesia. </t>
    </r>
    <r>
      <rPr>
        <i/>
        <sz val="11"/>
        <rFont val="Calibri"/>
        <family val="2"/>
        <charset val="238"/>
      </rPr>
      <t xml:space="preserve">COASTAL MANAGEMENT, </t>
    </r>
    <r>
      <rPr>
        <sz val="11"/>
        <rFont val="Calibri"/>
        <family val="2"/>
        <charset val="238"/>
      </rPr>
      <t>2022, roč. 50, č. 3, s. 251-261. ISSN: 0892-0753.</t>
    </r>
  </si>
  <si>
    <r>
      <t xml:space="preserve">MÁCA, O. – **GONZALEZ-SOLIS, D. White-tailed eagle (Haliaeetus albicilla) as the definitive host of Sarcocystis lutrae in the Czech Republic. </t>
    </r>
    <r>
      <rPr>
        <i/>
        <sz val="11"/>
        <rFont val="Calibri"/>
        <family val="2"/>
        <charset val="238"/>
      </rPr>
      <t xml:space="preserve">Frontiers in Veterinary Sciences, </t>
    </r>
    <r>
      <rPr>
        <sz val="11"/>
        <rFont val="Calibri"/>
        <family val="2"/>
        <charset val="238"/>
      </rPr>
      <t>2022, roč. 9, č. August 2022, s. 0-0. ISSN: 2297-1769.</t>
    </r>
  </si>
  <si>
    <r>
      <t xml:space="preserve">**UL HAQ, I. – **ZHANG, K. – **ALI, S. – **MAJID, M. – **ASHRAF, H. – **KHURSHID, A. – **INAYAT, R. – **LI, C. – **GOU, Y. – **AL-GHAMDI, A. – **ELSHIKH, M. – KUBÍK, Š. – **LIU, C. Effectiveness of silicon on immature stages of the fall armyworm [Spodoptera frugiperda (J. E. Smith)]. </t>
    </r>
    <r>
      <rPr>
        <i/>
        <sz val="11"/>
        <rFont val="Calibri"/>
        <family val="2"/>
        <charset val="238"/>
      </rPr>
      <t xml:space="preserve">Journal of King Saud University - Science, </t>
    </r>
    <r>
      <rPr>
        <sz val="11"/>
        <rFont val="Calibri"/>
        <family val="2"/>
        <charset val="238"/>
      </rPr>
      <t>2022, roč. 34, č. 6, s. 0-0. ISSN: 1018-3647.</t>
    </r>
  </si>
  <si>
    <r>
      <t xml:space="preserve">**ASRAR, M. – **ALI, S. – **MUSHTAQ, N. – **ZIA, K. – **BIBI, R. – **AKHTAR, I. – **HUSSAIN, D. – **LI, Y. – **NIAZ, Y. – **ALWAHIBI, M. – **ELSHIKH, M. – KUBÍK, Š. Toxicity of neem seed extract and different insecticides on Trichogramma chilonis (Hymenoptera: Trichogrammatidae). </t>
    </r>
    <r>
      <rPr>
        <i/>
        <sz val="11"/>
        <rFont val="Calibri"/>
        <family val="2"/>
        <charset val="238"/>
      </rPr>
      <t xml:space="preserve">Journal of King Saud University - Science, </t>
    </r>
    <r>
      <rPr>
        <sz val="11"/>
        <rFont val="Calibri"/>
        <family val="2"/>
        <charset val="238"/>
      </rPr>
      <t>2022, roč. 34, č. 6, s. 0-0. ISSN: 1018-3647.</t>
    </r>
  </si>
  <si>
    <r>
      <t xml:space="preserve">HUBENÁ, P. – HORKÝ, P. – SLAVÍK, O. Fish self-awareness: limits of current knowledge and theoretical expectations. </t>
    </r>
    <r>
      <rPr>
        <i/>
        <sz val="11"/>
        <color rgb="FF000000"/>
        <rFont val="Calibri"/>
        <family val="2"/>
        <charset val="238"/>
      </rPr>
      <t xml:space="preserve">ANIMAL COGNITION, </t>
    </r>
    <r>
      <rPr>
        <sz val="11"/>
        <color rgb="FF000000"/>
        <rFont val="Calibri"/>
        <family val="2"/>
        <charset val="238"/>
      </rPr>
      <t>2022, roč. 25, č. 2, s. 447-461. ISSN: 1435-9448.</t>
    </r>
  </si>
  <si>
    <t>VRABEC, V.Západním Tureckem I. po antických památkách za hmyzem, ještěry a hady. 2022, Hornické listy, 2022(2): 36-39. (včetně 9 autorských fotografií).</t>
  </si>
  <si>
    <r>
      <t xml:space="preserve">**LUCANAS, C. – **BLÁHA, M. – **RAHMADI, C. – PATOKA, J. The first Nocticola Bolivar 1892 (Blattodea: Nocticolidae) from New Guinea. </t>
    </r>
    <r>
      <rPr>
        <i/>
        <sz val="11"/>
        <color rgb="FF000000"/>
        <rFont val="Calibri"/>
        <family val="2"/>
        <charset val="238"/>
      </rPr>
      <t xml:space="preserve">Zootaxa, </t>
    </r>
    <r>
      <rPr>
        <sz val="11"/>
        <color rgb="FF000000"/>
        <rFont val="Calibri"/>
        <family val="2"/>
        <charset val="238"/>
      </rPr>
      <t>2021, roč. 5082, č. 3, s. 294-300. ISSN: 1175-5326.</t>
    </r>
  </si>
  <si>
    <r>
      <t xml:space="preserve">BARTÁK, M. – **KOKAN, B. New data about Empididae and Hybotidae (Diptera, Empidoidea) from Croatia: new species, new name, new records. </t>
    </r>
    <r>
      <rPr>
        <i/>
        <sz val="11"/>
        <rFont val="Calibri"/>
        <family val="2"/>
        <charset val="238"/>
      </rPr>
      <t xml:space="preserve">Natura Croatica, </t>
    </r>
    <r>
      <rPr>
        <sz val="11"/>
        <rFont val="Calibri"/>
        <family val="2"/>
        <charset val="238"/>
      </rPr>
      <t>2021, roč. 30, č. 2, s. 425-433. ISSN: 1330-0520.</t>
    </r>
  </si>
  <si>
    <r>
      <t xml:space="preserve">**ROHÁČEK, J. – BARTÁK, M. – **ČELECHOVSKÝ, A. – **GROOTAERT, P. – KANAVALOVÁ, L. – **MAZÁNEK, L. – **POLLET, M. New and interesting records of Diptera on glacial sand deposits in Silesia (NE Czech Republic). Part 2 – Brachycera except for Schizophora. </t>
    </r>
    <r>
      <rPr>
        <i/>
        <sz val="11"/>
        <rFont val="Calibri"/>
        <family val="2"/>
        <charset val="238"/>
      </rPr>
      <t xml:space="preserve">Acta Musei Silesiae, Scientiae Naturales, </t>
    </r>
    <r>
      <rPr>
        <sz val="11"/>
        <rFont val="Calibri"/>
        <family val="2"/>
        <charset val="238"/>
      </rPr>
      <t>2021, roč. 70, č. 1, s. 1-32. ISSN: 2336-3207.</t>
    </r>
  </si>
  <si>
    <t>**LEONTOVYČ, A. – **ULRYCHOVÁ, L. – **HORN, M. – DVOŘÁK, J.Collection of Excretory/Secretory Products from Individual Developmental Stages of the Blood Fluke Schistosoma mansoni. 2020, Methods In Molecular Biology, Schistosoma mansoni  Methods and Protocols. Methods in Molecular Biology, Springer Science. Totowa, New Jersey, United States. pp265. ISBN 978-1-0716-0635-3.</t>
  </si>
  <si>
    <t>Ostatní - kapitola v knize</t>
  </si>
  <si>
    <t>**ULRYCHOVÁ, L. – **HORN, M. – DVOŘÁK, J.Sensitive Fluorescence In Situ Hybridization on Semithin Sections of Adult Schistosoma mansoni Using DIG-Labeled RNA Probes. 2020, Methods In Molecular Biology, Schistosoma mansoni  Methods and Protocols. Humana Press, Springer Science. Totowa, New Jersey, United States. pp265. ISBN 978-1-0716-0635-3</t>
  </si>
  <si>
    <t>**HLADÍK, M. – **MUŠKA, M. – **KUBEČKA, J. – SLAVÍK, O. &lt;i&gt;Zařízení pro zamezení nebo odklonění  migrace ryb ve vodních tocích. -- Neuvedený název vydavatele --. 34773. 19.01.2021.</t>
  </si>
  <si>
    <t>Výsledek s právní ochranou</t>
  </si>
  <si>
    <t>B-Odborné knihy</t>
  </si>
  <si>
    <t>C- Kapitoly v knihách</t>
  </si>
  <si>
    <t>Užitný / průmyslový vzor</t>
  </si>
  <si>
    <t>Certifikovaná metodika, postup, mapa</t>
  </si>
  <si>
    <t>lze připočítat k Q4</t>
  </si>
  <si>
    <t>Rok 2022</t>
  </si>
  <si>
    <t>podíl</t>
  </si>
  <si>
    <t>kontrola</t>
  </si>
  <si>
    <t>Tab. 11a  Počty tvůrčích výstupů na FAPPZ v letech 2019-2023</t>
  </si>
  <si>
    <t>Tab. 11b  Rozdělení publikovaných článků Jimp (počet) podle zařazení časopisů do kvartilů a prvního decilu dle AIS WoS v letech 2018-2023</t>
  </si>
  <si>
    <t>Tab. 11a  Počty tvůrčích výstupů na FAPPZ v letech 2019-2022</t>
  </si>
  <si>
    <t>Tab. 11b  Rozdělení publikovaných článků Jimp (počet) podle zařazení časopisů do kvartilů a prvního decilu dle AIS WoS v letech 2018-2022</t>
  </si>
  <si>
    <t>Tab. 12  Evidovaná ocenění zaměstnanců a studentů FAPPZ v roce 2021</t>
  </si>
  <si>
    <t>Příjmení a jméno</t>
  </si>
  <si>
    <t>Pozice (student / zaměstnanec)</t>
  </si>
  <si>
    <t>Název ocenění</t>
  </si>
  <si>
    <t>Kdo udělil</t>
  </si>
  <si>
    <t>Podrobnosti</t>
  </si>
  <si>
    <t>Ing. Petra Škvorová</t>
  </si>
  <si>
    <t>student</t>
  </si>
  <si>
    <t>Best Poster Award na on-line symposiu CzechFoodChem 2021 - Symposium o nových směrech výroby a hodnocení potravin</t>
  </si>
  <si>
    <t>organizační výbor Symposia</t>
  </si>
  <si>
    <t>ocenění za nejlepší poster (v konkurenci 40 posterů), za práci "Vliv krmiva na nutriční parametry jedlého hmyzu"</t>
  </si>
  <si>
    <t>Bc. Lucie Musilová</t>
  </si>
  <si>
    <t>Studentská vědecká konference 2021</t>
  </si>
  <si>
    <t>FAPPZ</t>
  </si>
  <si>
    <t>1. místo v sekci č. 1+2: Produkční chovy, biotechnologie a šlechtění zvířat a Zájmové chovy zvířat, téma práce: Borrelia lusitaniae detekována v České republice, vedoucí práce: Ing. Martin Kulma, Ph.D.</t>
  </si>
  <si>
    <t>Bc. Lucie Kleprlíková</t>
  </si>
  <si>
    <t>2. místo v sekci č. 1+2: Produkční chovy, biotechnologie a šlechtění zvířat a Zájmové chovy zvířat, téma práce: Využití psa k detekci čolků v terestrickém prostředí, vedoucí práce: Mgr. Oldřich Kopecký, Ph.D.</t>
  </si>
  <si>
    <t>Bc. Denisa Tichá</t>
  </si>
  <si>
    <t>2. místo v sekci č. 1+2: Produkční chovy, biotechnologie a šlechtění zvířat a Zájmové chovy zvířat, téma práce: Využití biocharu jako krmného aditiva ve výživě koní, vedoucí práce: Ing. Miroslav Joch, Ph.D.</t>
  </si>
  <si>
    <t>Bc. Petr Hataš</t>
  </si>
  <si>
    <t>3. místo v sekci č. 1+2: Produkční chovy, biotechnologie a šlechtění zvířat a Zájmové chovy zvířat, téma práce: Vliv objemu nádrže na počet nakladených vajec samicemi čolka horského, vedoucí práce: Mgr. Oldřich Kopecký, Ph.D.</t>
  </si>
  <si>
    <t>Bc. Štěpán Klas</t>
  </si>
  <si>
    <t>1. místo v sekci č. 3: Pěstování rostlin, biotechnologie a šlechtění, téma práce: Distribuce fosforu v půdách s pěstováním chmele, vedoucí práce: Ing. Jindřich Černý, Ph.D.</t>
  </si>
  <si>
    <t>Bc. Jan Dvořák</t>
  </si>
  <si>
    <t>2. místo v sekci č. 3: Pěstování rostlin, biotechnologie a šlechtění, téma práce: Použití hnojiva Lovo CaN u řepky ozimé, vedoucí práce: Ing. David Bečka, Ph.D.</t>
  </si>
  <si>
    <t>Bc. Sabina Buriancová</t>
  </si>
  <si>
    <t>3. místo v sekci č. 3: Pěstování rostlin, biotechnologie a šlechtění, téma práce: Enzymatická aktivita půdy jako odezva na přítomnost triazolů, vedoucí práce: Ing. Michal Jakl, Ph.D.</t>
  </si>
  <si>
    <t>MgA. Veronika Syřišťová</t>
  </si>
  <si>
    <t>1. místo v sekci č. 4: Zahradní a krajinářská architektura a zahradní tvorba, téma práce: Symbolika v zahradní tvorbě, vedoucí práce: Jan Hendrych, ASLA</t>
  </si>
  <si>
    <t>Bc. Magda Benešová</t>
  </si>
  <si>
    <t>2. místo v sekci č. 4: Zahradní a krajinářská architektura a zahradní tvorba, téma práce: Revitalizace krajinných struktur v katastrálním území obce Choteč a jeho okolí, vedoucí práce: Jan Hendrych, ASLA</t>
  </si>
  <si>
    <t>Aneta Švarcová</t>
  </si>
  <si>
    <t>2. místo v sekci č. 4: Zahradní a krajinářská architektura a zahradní tvorba, téma práce: Vznik a vývoj zámeckého parku v Ratibořicích u České Skalice, vedoucí práce: Jan Hendrych, ASLA</t>
  </si>
  <si>
    <t>Ing. Petr Jelínek</t>
  </si>
  <si>
    <t>3. místo v sekci č. 4: Zahradní a krajinářská architektura a zahradní tvorba, téma práce: Krajinářsko-architektonická studie nábřeží v Brandýse nad Labem - Stará Boleslav, vedoucí práce: Ing. Matouš Jebavý, Ph.D.</t>
  </si>
  <si>
    <t>Bc. Denisa Bartoňová</t>
  </si>
  <si>
    <t>3. místo v sekci č. 4: Zahradní a krajinářská architektura a zahradní tvorba, téma práce: Revitalizace Sušanských rybníků postižených těžební činností, vedoucí práce: Jan Hendrych, ASLA</t>
  </si>
  <si>
    <t>Bc. Michal Kroc</t>
  </si>
  <si>
    <t>1. místo v sekci č. 5: Přírodní zdroje, rozvoj venkova a krajiny, téma práce: Vliv půdních podmínek na vstřebávání léčiv rostlinami, vedoucí práce: Ing. Aleš Klement, Ph.D.</t>
  </si>
  <si>
    <t>Bc. Michal Weber</t>
  </si>
  <si>
    <t>2. místo v sekci č. 5: Přírodní zdroje, rozvoj venkova a krajiny, téma práce: Možnosti využití odpadních kuchyňských olejů pro výrobu bionafty, vedoucí práce: Ing. Jan Táborský, Ph.D.</t>
  </si>
  <si>
    <t>Bc. Milena Dulović</t>
  </si>
  <si>
    <t>3. místo v sekci č. 5: Přírodní zdroje, rozvoj venkova a krajiny, téma práce: The Effect of Soil Properties on the Transformation of Climbazole and Its Accumulation in Lettuce Plants, vedoucí práce: Ing. Filip Mercl, Ph.D., prof. Ing. Pavel Tlustoš, CSc.</t>
  </si>
  <si>
    <t>Antonie Kryštofová</t>
  </si>
  <si>
    <t>1. místo v sekci č. 6a: Potraviny, výživa a zdraví, téma práce: Rozvoj a modulace střevní mikrobioty kojence, vedoucí práce: doc. Ing. Věra Neužil Bunešová, Ph.D.</t>
  </si>
  <si>
    <t>Bc. Barbora Draboňová</t>
  </si>
  <si>
    <t>2. místo v sekci č. 6a: Potraviny, výživa a zdraví, téma práce: Vliv butyrátu na vývoj střevního zánětu v experimentálním myším modelu, vedoucí práce: prof. Ing. Eva Vlková, Ph.D.</t>
  </si>
  <si>
    <t>Bc. Veronika Jelínková</t>
  </si>
  <si>
    <t>3. místo v sekci č. 6a: Potraviny, výživa a zdraví, téma práce: Vliv extratu ze zelených kávových bobů na redukci hmotnosti, vedoucí práce: prof. Ing. Lenka Kouřimská, Ph.D.</t>
  </si>
  <si>
    <t>Bc. Daniela Slavíková</t>
  </si>
  <si>
    <t>1. místo v sekci č. 6b: Potraviny, výživa a zdraví, téma práce: Evaluation of life cycle and nutrient content of Jamaican field crickets (Gryllus assimilis) reared on the dried rapeseed protein, vedoucí práce: Ing. Martin Kulma, Ph.D.</t>
  </si>
  <si>
    <t>Bc. Martin Liška</t>
  </si>
  <si>
    <t>2. místo v sekci č. 6b: Potraviny, výživa a zdraví, téma práce: Porovnání produkce listové zeleniny v bezpůdních systémech, vedoucí práce: doc. Ing. Pavel Klouček, Ph.D.</t>
  </si>
  <si>
    <t>Bc. Šárka Altmannová</t>
  </si>
  <si>
    <t>3. místo v sekci č. 6b: Potraviny, výživa a zdraví, téma práce: Použití metody NMR k detekci falšování kozího a ovčího mléka mlékem kravským, vedoucí práce: Ing. Veronika Legarová, Ph.D.</t>
  </si>
  <si>
    <t>Ing. Martin Liška</t>
  </si>
  <si>
    <t>Studenti pro kvalitu potravin - národní kolo studentské soutěže</t>
  </si>
  <si>
    <t>Potravinářská komora ČR a Česká technologická platforma pro potraviny</t>
  </si>
  <si>
    <t>dělené 1. místo Ing. Martin Liška (práce na téma Porovnání produkce listové zeleniny v bezpůdních systémech, vedoucí práce pan doc. Ing. Pavel Klouček, Ph.D.)</t>
  </si>
  <si>
    <t>Ing. Daniela Slavíková</t>
  </si>
  <si>
    <t>dělené 1. místo Ing. Daniela Slavíková (práce na téma Evaluation of life cycle and nutrient content of Jamaican field crickets (Gryllus assimilis) reared on the dried rapeseed protein, vedoucí práce Ing. Martin Kulma, Ph.D.)</t>
  </si>
  <si>
    <t>Ing. Klára Laloučková, Ph.D.</t>
  </si>
  <si>
    <t>zaměstnanec</t>
  </si>
  <si>
    <t>Cena ministra zemědělství pro mladé vědkyně a vědce</t>
  </si>
  <si>
    <t>MZE</t>
  </si>
  <si>
    <t>2. místo v Ceně ministra zemědělství pro mladé vědkyně a vědce za rok 2021 získala Ing. Klára Laloučková, Ph.D. (působící také na Výzkumném ústavu živočišné výroby, v. v. i.) za recenzovaný odborný článek (In vitro antagonistic inhibitory effects of palm seed crude oils and their main constituent, lauric acid, with oxacillin in Staphylococcus aureus).</t>
  </si>
  <si>
    <t>doc. Ing. Zdeněk Volek, Ph.D.</t>
  </si>
  <si>
    <t>Cena ministra zemědělství za nejlepší realizovaný výsledek výzkumu a experimentálního vývoje</t>
  </si>
  <si>
    <t>3. místo v Ceně ministra zemědělství za nejlepší realizovaný výsledek za rok 2021 získal doc. Ing. Zdeněk Volek, Ph.D., (působící také na Výzkumném ústavu živočišné výroby, v. v. i.) za certifikovanou metodiku "Využití čekanky obecné ve výživě a krmení králíků".</t>
  </si>
  <si>
    <t>Ing. Ivona Svobodová, Ph.D.</t>
  </si>
  <si>
    <t>Medaile služby pořádkové policie</t>
  </si>
  <si>
    <t>ředitel ředitelství služby pořádkové policie</t>
  </si>
  <si>
    <t>Ředitel ředitelství služby pořádkové policie Policejního prezidia ČR udělil Medaili služby pořádkové policie za výjimečné zásluhy o dobré jméno pořádkové policie.</t>
  </si>
  <si>
    <t>Bc. Ondřej Nikl</t>
  </si>
  <si>
    <t>Soutěž studentských prací VĚDA PRO ZEMI 2021</t>
  </si>
  <si>
    <t>Národní zemědělské muzeum</t>
  </si>
  <si>
    <t>1. místo v kategorii Bakalářská práce, téma práce: Využití biostimulantů při pěstování rostlin rostoucích v podmínkách abiotických stresorů</t>
  </si>
  <si>
    <t>Bc. Anna Špůrová</t>
  </si>
  <si>
    <t>2. místo v kategorii Bakalářská práce, téma práce: Vztah senzorických vlastností vína a 1H NMR spektra</t>
  </si>
  <si>
    <t>Ing. Tereza Hřebečková, Ph.D.</t>
  </si>
  <si>
    <t>1. místo v kategorii Disertační práce, téma práce: Vliv různých druhů bioodpadů na parametry vermikompostování.</t>
  </si>
  <si>
    <t>Ing. Josef Holec, Ph.D.</t>
  </si>
  <si>
    <t>NOMINACE za FAPPZ - Cena rektora za pedagogickou činnost 2021</t>
  </si>
  <si>
    <t>rektor ČZU</t>
  </si>
  <si>
    <t>Nominace zaslána na rektorát proděkanem Skalickým dne 23.9.2021</t>
  </si>
  <si>
    <t>Ing. Lucie Malá</t>
  </si>
  <si>
    <t>XXIII. Konference mladých vědeckých pracovníků s mezinárodní účastí</t>
  </si>
  <si>
    <t>Veterinární univerzita v Brně, Fakulta veterinární hygieny a ekologie</t>
  </si>
  <si>
    <t>1. místo, příspěvek: In vitro anti-stafylokokový účinek kombinace gentamicinu a pyrithion zinku</t>
  </si>
  <si>
    <t>NutriNET 2021</t>
  </si>
  <si>
    <t>Univerzita veterinárního lékařství a farmacie v Košicích, Katedra výživy chovu zvířat</t>
  </si>
  <si>
    <t>3. místo, příspěvek: In vitro antibacterial combinatory effect of gentamicin and zinc pyrithione</t>
  </si>
  <si>
    <t>Ing. Štěpán Klas</t>
  </si>
  <si>
    <t>Cena ministra zemědělství za vynikající diplomovou práci</t>
  </si>
  <si>
    <t>Cenu ministra zemědělství za vynikající diplomové práce s významným dopadem na zemědělství, lesnictví, vodní hospodářství a ochranu krajiny a přírodních zdrojů obdržel Ing. Štěpán Klas za práci s názvem ,,Distribuce fosforu v půdách s pěstováním chmele“.</t>
  </si>
  <si>
    <t>Ing. Lucie Tůmová, Ph.D.</t>
  </si>
  <si>
    <t>Cena ministra zemědělství za vynikající dizertační práci</t>
  </si>
  <si>
    <t>Cenu ministra zemědělství za vynikající disertační práce s významným přínosem pro zemědělství, lesnictví, vodní hospodářství a ochranu krajiny se zaměřením na praxi získala Ing. Lucie Tůmová, Ph.D. za práci s názvem ,,Proteiny spermií a jejich role v průběhu post-testikulární maturace a při vazbě na zona pellucida oocytu“.</t>
  </si>
  <si>
    <t xml:space="preserve">Cena ministra zemědělství za nejlepší realizovaný výsledek </t>
  </si>
  <si>
    <t>3. místo v Ceně ministra zemědělství za nejlepší realizovaný výsledek získal doc. Ing. Zdeněk Volek, Ph.D. za certifikovanou metodiku ,,Využití čekanky obecné ve výživě a krmení králíků“.</t>
  </si>
  <si>
    <t xml:space="preserve">Ing. Tereza Hřebečková, Ph.D. </t>
  </si>
  <si>
    <t xml:space="preserve">Cena prof. Stoklasy pro nejlepší absolventy doktorských studijních programů ČZU </t>
  </si>
  <si>
    <t>Cenu profesora Stoklasy obdržela Ing. Tereza Hřebečková, Ph.D. za práci s názvem ,,Vliv různých druhů bioodpadů na parametry vermikompostování“.</t>
  </si>
  <si>
    <t xml:space="preserve">Tatia Kuljanishvili, MSc. </t>
  </si>
  <si>
    <t>Cena Josefa Hlávky</t>
  </si>
  <si>
    <t>Nadace Nadání Josefa, Marie a Zdeňky Hlávkových</t>
  </si>
  <si>
    <t>Cenu Josefa Hlávky získala Tatia Kuljanishvili, MSc. za publikaci s názvem ,,Checklist of the freshwater fishes of Armenia, Azerbaijan and Georgia“.</t>
  </si>
  <si>
    <t xml:space="preserve">PaedDr. Ing. Anna Mascellani </t>
  </si>
  <si>
    <t>Cena rektora pro studenty doktorských studijních programů za nejlepší publikační výstup</t>
  </si>
  <si>
    <t xml:space="preserve">2. místo v Ceně rektora pro studenty doktorských studijních programů o nejlepší publikační výstup obdržela PaedDr. Ing. Anna Mascellani za publikaci s názvem ,,1H NMR chemometric models for classification of Czech wine type and variety" v časopise ,,Food Chemistry“. </t>
  </si>
  <si>
    <t xml:space="preserve">Ceně ministra zemědělství pro mladé vědkyně a vědce </t>
  </si>
  <si>
    <t>2. místo v Ceně ministra zemědělství pro mladé vědkyně a vědce získala Ing. Klára Laloučková, Ph.D. za recenzovaný odborný článek ,,In vitro antagonistické inhibiční působení palmových olejů a jejich majoritní složky, kyseliny laurové, spolu s oxacilinem vůči bakteriím Staphylococcus aureus“.</t>
  </si>
  <si>
    <t>John Kingsley, MSc</t>
  </si>
  <si>
    <t>7. místo získal John Kingsley, M.Sc. za publikaci s názvem ,,Hybridization of cokriging and gaussian process regression modelling techniques in mapping soil sulphur“ v časopis ,,Catena“</t>
  </si>
  <si>
    <t>Madhab Kumar Sen</t>
  </si>
  <si>
    <t xml:space="preserve">10. místo získal Madhab Kumar Sen za publikaci s názvem ,,Enhanced metabolism and target gene overexpression confer resistance against acetolactate synthase-inhibiting herbicides in Bromus sterilis“ v časopise ,,Pest Management Science“; </t>
  </si>
  <si>
    <t xml:space="preserve">Ing. Adam Kraus </t>
  </si>
  <si>
    <t xml:space="preserve">na děleném 18. místě se umístil Ing. Adam Kraus s publikací s názvem ,,Determination of selected biochemical parameters in blood serum and egg quality of Czech and Slovak native hens depending on the housing system and hen age“ v časopise ,,Poultry Science“ </t>
  </si>
  <si>
    <t>Ing. Ondřej Krunt</t>
  </si>
  <si>
    <t>na děleném 18. místě se umístil Ing. Ondřej Krunt s prací s názvem ,,Guinea fowl (Numida meleagris) eggs and free-range housing: a convenient alternative to laying hens' eggs in terms of food safety?“ v časopise ,,Poultry Science“.</t>
  </si>
  <si>
    <t>Ing. Karel Douda, Ph.D.</t>
  </si>
  <si>
    <t>Cena rektora 2021 za nejlepší publikační výstup zaměstnanců ČZU v Praze, uvedený v seznamu Nature index</t>
  </si>
  <si>
    <t>Cenu rektora za nejlepší publikační výstup zaměstnanců ČZU v Praze, uvedený v seznamu Nature index – spoluautor publikačního výstupu v seznamu Nature index, získali Ing. Karel Douda, Ph.D. a prof. Ing. Lukáš Kalous, Ph.D. za publikaci s názvem ,,Expanding conservation culturomics and iEcology from terrestrial to aquatic realms“.</t>
  </si>
  <si>
    <t>prof. Ing. Lukáš Kalous, Ph.D.</t>
  </si>
  <si>
    <t>prof. Ing. Luděk Bartoš, DrSc.</t>
  </si>
  <si>
    <t xml:space="preserve">prof. Ing. Luděk Bartoš, DrSc. a Ing. Lucie Vynikalová za publikaci s názvem ,,Magnetic alignment enhances homing efficiency of hunting dogs“. </t>
  </si>
  <si>
    <t>Ing. Lucie Vynikalová</t>
  </si>
  <si>
    <t>RNDr. Jan Dvořák, Ph.D.</t>
  </si>
  <si>
    <t>RNDr. Jan Dvořák, Ph.D. za publikaci s názvem ,,Serum amyloid A is a soluble pattern recognition receptor that drives type 2 immunity“.</t>
  </si>
  <si>
    <t>Ing. Tomáš Dvořák</t>
  </si>
  <si>
    <t>Studentská soutěž "Diplomová práce nezapadne"</t>
  </si>
  <si>
    <t>časopis Agromanuál</t>
  </si>
  <si>
    <t>1. místo za článek s názvem ,,Vliv ošetření osiva a foliární aplikace fungicidů u množitelských porostů na zdravotní stav osiva máku“. Školitelé Ing. David Bečka, Ph.D., doc. Ing. Evženie Prokinová, CSc.</t>
  </si>
  <si>
    <t>Ing. Luboš Petříček</t>
  </si>
  <si>
    <t>3. místo za článek s názvem "Vysoká účinnost insekticidu SpinTor vůči mandelince bramborové", Ing. Petr Dvořák, Ph.D.</t>
  </si>
  <si>
    <t>Andrea Šupová</t>
  </si>
  <si>
    <t>Laurus 2021</t>
  </si>
  <si>
    <t>Fakulta architektury ČVUT</t>
  </si>
  <si>
    <t>1. místo v kategorii Střední měřítko za práci Údolí ticha (bakalářská práce), vedoucí práce: Ing. Lucie Miovská, Ph.D. , https://www.af.czu.cz/cs/r-7181-aktuality-fappz/prvni-misto-v-soutezi-laurus-2021.html</t>
  </si>
  <si>
    <t>Bc. Natálie Čáslavská</t>
  </si>
  <si>
    <t>studentka</t>
  </si>
  <si>
    <t>Studentská vědecká konference FAPPZ</t>
  </si>
  <si>
    <t>1. místo v oblasti Zemědělství: téma práce: Vliv zařazení bylin na výnos, kvalitu a předplodinovou hodnotu pícních směsí, vedoucí práce: prof. Ing. Josef Hakl, Ph.D.</t>
  </si>
  <si>
    <t>Bc. Šárka Hulmáková</t>
  </si>
  <si>
    <t>2. místo v oblasti Zemědělství: téma práce: Vliv ustájení v období do odstavu na výskyt hry u selat, vedoucí práce: Dr. agr. Gudrun Illmann</t>
  </si>
  <si>
    <t>Lidiia Medet</t>
  </si>
  <si>
    <t>3. místo v oblasti Zemědělství: téma práce: PPID u koní (Cushingův syndrom), vedoucí práce: Ing. Olga Kracíková, Ph.D.</t>
  </si>
  <si>
    <t>Bc. Barbora Kadlecová</t>
  </si>
  <si>
    <t>1. místo v oblasti Biologie, ekologie a životní prostředí: téma práce: Sociální chování samců laboratorních potkanů v komplexním prostředí za přítomnosti samice, vedoucí práce: doc. RNDr. Marek Špinka, CSc.</t>
  </si>
  <si>
    <t>Bc. Tereza Čučková</t>
  </si>
  <si>
    <t>2. místo v oblasti Biologie, ekologie a životní prostředí: téma práce: Endoparazité koček a jejich význam pro zdraví člověka, vedoucí práce: prof. Ing. Iva Langrová, CSc.</t>
  </si>
  <si>
    <t>Bc. Mariia Radchenko</t>
  </si>
  <si>
    <t>3. místo v oblasti Biologie, ekologie a životní prostředí: téma práce: Vokální a behaviorální repertoár laboratorního potkana při heterospecifické hře s člověkem, vedoucí práce: doc. RNDr. Marek Špinka, CSc.</t>
  </si>
  <si>
    <t>Bc. Bára Hanzlová</t>
  </si>
  <si>
    <t>1. místo v oblasti Vědy o Zemi, téma práce: Optimalizace funkce zařízení pro filtraci odpadní vody přes vrstvu vermikompostu za účelem odstranění vybraných mikropolutantů, vedoucí práce: Ing. Pavel Švehla, Ph.D.</t>
  </si>
  <si>
    <t>Bc. Milan Půta</t>
  </si>
  <si>
    <t>2. místo v oblasti Vědy o Zemi, téma práce: Vliv aplikace kompostu na povrch půdy bez zapravení na vybrané fyzikální vlastnosti půdy, vedoucí práce: Ing. Markéta Miháliková, Ph.D.</t>
  </si>
  <si>
    <t>Bc. Klára Matějcová</t>
  </si>
  <si>
    <t xml:space="preserve">3. místo v oblasti Vědy o Zemi, téma práce: Představuje arsen hrozbu pro vinaře hospodařící v rizikové oblasti? vedoucí práce: doc. Ing. Ondřej Drábek, Ph.D. </t>
  </si>
  <si>
    <t>Bc. Aneta Švarcová</t>
  </si>
  <si>
    <t>1. místo v oblasti Architektura a urbanismus, téma práce: Revitalizace historické krajinné úpravy Ratibořic u České Skalice, vedoucí práce: Ing. Miroslav Kunt, Ph.D.</t>
  </si>
  <si>
    <t>Bc. Sára Schlitzová</t>
  </si>
  <si>
    <t>2. místo v oblasti Architektura a urbanismus, téma práce: Studie nábřeží Berounky mezi Radotínem a Černošicemi se zaměřením na hospodaření s vodou, vedoucí práce: doc. Ing. Matouš Jebavý, Ph.D.</t>
  </si>
  <si>
    <t>Sandra Landfeldová</t>
  </si>
  <si>
    <t xml:space="preserve">3. místo v oblasti Architektura a urbanismus, téma práce: Zahrada Hesperidek, vedoucí práce: doc. akad. soch. Aleš Hnízdil </t>
  </si>
  <si>
    <t>Bc. Pavel Kouřimský</t>
  </si>
  <si>
    <t>1. místo v oblasti Potravinářství, téma práce: Vliv suplementace vitaminu D na zvýšení účinnosti rostlinných alkaloidů ve 3D modelu, vedoucí práce: Ing. Ivo Doskočil, Ph.D.</t>
  </si>
  <si>
    <t>Bc. Alžběta Kosařová</t>
  </si>
  <si>
    <t>2. místo v oblasti Potravinářství, téma práce: Vývoj zdravotně prospěšných výrobků na bázi čerstvých sýrů adaptovaných pro trh ve Vietnamu a v České republice, vedoucí práce: Ing. Veronika Legarová, Ph.D.</t>
  </si>
  <si>
    <t>Bc. Marie Veselá</t>
  </si>
  <si>
    <t>3. místo v oblasti Potravinářství, téma práce: Změny tokolů ve smažicím médiu při přípravě bramborových hranolků, vedoucí práce: prof. Ing. Lenka Kouřimská, Ph.D.</t>
  </si>
  <si>
    <t>Ing. Petra Škvorová, Ph.D.</t>
  </si>
  <si>
    <t>Cena ministra zemědělství za vynikající disertační práci</t>
  </si>
  <si>
    <t>Cenu ministra zemědělství za vynikající disertační práci s přínosem pro praxi v oblasti zemědělství, lesnictví, vodní hospodářství a ochranu krajiny a přírodních zdrojů získala Ing. Petra Škvorová, Ph.D. za práci s názvem „Kvalita a bezpečnost jedlého hmyzu.“, vedoucí práce: prof. Ing. Lenka Kouřimská, Ph.D.</t>
  </si>
  <si>
    <t>Ing. Natálie Čáslavská</t>
  </si>
  <si>
    <t>Cena ministra zemědělství za vynikající diplomové práce</t>
  </si>
  <si>
    <t>Cenu ministra zemědělství za vynikající disertační práci s přínosem pro praxi v oblasti zemědělství, lesnictví, vodní hospodářství a ochranu krajiny a přírodních zdrojů získala Ing. Natálie Čáslavská za práci "Vliv zařazení bylin na výnos, kvalitu a předplodinovou hodnotu pícních směsí", vedoucí práce: prof. Ing. Josef Hakl, Ph.D.</t>
  </si>
  <si>
    <t>Ing. Ondřej Krunt, Ph.D.</t>
  </si>
  <si>
    <t>Cenu profesora Stoklasy obdržel Ing. Ondřej Krunt, Ph.D.  za práci s názvem „Vliv systému ustájení na užitkovost, kvalitu masa, zdraví a welfare králíků.“, vedoucí práce: doc. Ing. Lukáš Zita, Ph.D.</t>
  </si>
  <si>
    <t xml:space="preserve">doc. Ing. Václav Brant, Ph.D. </t>
  </si>
  <si>
    <t>Cena rektora pro nejlepší pedagogy</t>
  </si>
  <si>
    <t>Doc. Ing. Václav Brant, Ph.D. byl oceněn Cenou pro nejlepší pedagogy za svou dlouholetou a vysoce oceňovanou pedagogickou činnost. Jeho pozitivní vliv na studenty a přínos ke vzdělávacímu procesu jsou neocenitelné a tato cena je zaslouženým uznáním jeho úsilí.</t>
  </si>
  <si>
    <t>Dr. Ing. Martin Možný</t>
  </si>
  <si>
    <t>Cena rektora za nejlepší publikační výstup zaměstnanců ČZU v Praze, uvedený v seznamu Nature index</t>
  </si>
  <si>
    <t>Dr. Ing. Martin Možný a doc. Dr. Mgr. Vera Potopová získali Cenu rektora za svou spolupráci na významném vědeckém článku, který byl publikován v renomovaném časopise „NATURE COMMUNICATIONS.“ Toto ocenění je součástí Ceny pro zaměstnance Nature index, která se uděluje za publikace ve špičkových vědeckých časopisech.</t>
  </si>
  <si>
    <t>doc. Dr. Mgr. Vera Potopová</t>
  </si>
  <si>
    <t>zaměstnankyně</t>
  </si>
  <si>
    <t>Pradeep Balasaheb Kumkar, Ph.D.</t>
  </si>
  <si>
    <t>Cenu Josefa Hlávky získal Pradeep Balasaheb Kumkar, Ph.D. student doktorského programu Applied Zoology na Fakultě agrobiologie, potravinových a přírodních zdrojů, který se věnuje ochraně ryb a zkoumání antropogenních vlivů na vodní ekosystémy. Název dizertace: Conservation strategies for fishes distributed in the Western Ghats of India: a case study of Nemacheilidae, vedoucí práce: prof. Ing. Lukáš Kalous, Ph.D.</t>
  </si>
  <si>
    <t>Ing. Pavel Kouřimský</t>
  </si>
  <si>
    <t>The Student Prize for Presentation - the Euroleague for Life Sciences (ELLS)</t>
  </si>
  <si>
    <t>ELLS</t>
  </si>
  <si>
    <t>1. místo na studentské vědecké konferenci Euroleague for Life Sciences ve Wageningenu v sekci "Discovering life's code" za vynikající ústní prezentaci svého výzkumu získal Ing. Pavel Kouřimský za obhajobu práce "The effect of vitamin D supplementation on enhanced efficiency of plant alkaloids in a 3D model", školitel: Ing. Ivo Doskočil, Ph.D.</t>
  </si>
  <si>
    <t>Ing. Alžběta Kosařová</t>
  </si>
  <si>
    <t>V kategorii Kvalita a technologie výroby byla oceněna zástupkyně ČZU Ing. Alžběta Kosařová, téma práce: Vývoj zdravotně prospěšných výrobků na bázi čerstvých sýrů adaptovaných pro trh ve Vietnamu a v České republice, vedoucí práce: Ing. Veronika Legarová, Ph.D.</t>
  </si>
  <si>
    <t>Ing. Lucie Dvořáková</t>
  </si>
  <si>
    <t>1. LF UK</t>
  </si>
  <si>
    <t>Na Studentské konferenci v části Výživa, potraviny a zdravím bylo prezentováno pět studentských prací. Hodnotící komise ve složení Ing. Hana Pejšová, Ph.D., MUDr. Petr Tláskal, CSc. a doc. MUDr. Lukáš Zlatohlávek, Ph.D. zvolila jako nejlepší práci Bc. Lucie Dvořákové, studentky 2. ročníku NUTRIM na FAPPZ, na téma „Monitoring makro- a mikroprvků ve hmyzu určeném pro výživu lidí a zvířat s využitím radioanalytických metod“, vedoucí práce: RNDr. Ivana Krausová, Ph.D.</t>
  </si>
  <si>
    <t>Tab. 12  Seznam ocenění zaměstnanců a studentů FAPPZ evidovaných v roce 2023</t>
  </si>
  <si>
    <t>Bc. Lucie Půstová</t>
  </si>
  <si>
    <t>1. místo v oblasti Zemědělství: téma práce: Mineralization of organic fertilizer for improved plant nutrient availability in hydroponics, vedoucí práce: Ing. Filip Mercl, Ph.D.</t>
  </si>
  <si>
    <t>Catherine Anne Portway</t>
  </si>
  <si>
    <t>2. místo v oblasti Zemědělství: téma práce: Feeding biochar to dairy cows: Effects on feed intake and feeding behaviour, vedoucí práce: Ing. Miroslav Joch, Ph.D.</t>
  </si>
  <si>
    <t>Bc. Eliška Suchanová</t>
  </si>
  <si>
    <t>3. místo v oblasti Zemědělství: téma práce: Pastevní výkrm kuřat a kvalita masa, vedoucí práce: Ing. Michaela Englmaierová, Ph.D.</t>
  </si>
  <si>
    <t>Bc. Miroslav Jozífek</t>
  </si>
  <si>
    <t>1. místo v oblasti Biologie, ekologie a životní prostředí: téma práce: Studium příjmu selenu a zinku podhoubím korálovce ježatého (Hericium erinaceus) a jejich hromadění v plodnicích na substrátech o různém složení, vedoucí práce: Ing. Ivan Jablonský, CSc.</t>
  </si>
  <si>
    <t>Linda Roudenská</t>
  </si>
  <si>
    <t>2. místo v oblasti Biologie, ekologie a životní prostředí: téma práce: Testování antimikrobiální aktivity vybraných zástupců rodu Bifidobacterium proti patogenním streptokokům a laktokokům, vedoucí práce: doc. Ing. Věra Neužil Bunešová, Ph.D.</t>
  </si>
  <si>
    <t>Bc. Tomáš Párys</t>
  </si>
  <si>
    <t>3. místo v oblasti Biologie, ekologie a životní prostředí: téma práce: Akvaponie – relevantní ukazatele pro posouzení dlouhodobé udržitelnosti produkce, vedoucí práce: prof. Ing. Lukáš Kalous, Ph.D.</t>
  </si>
  <si>
    <t>Bc. Šimon Doseděl</t>
  </si>
  <si>
    <t>1. místo v oblasti Vědy o Zemi, téma práce: Využití pyrolyzovaného odpadního masokostního separátu ve výživě zemědělských plodin, vedoucí práce: prof. Ing. Pavel Tlustoš, CSc., dr. h. c.</t>
  </si>
  <si>
    <t>Bc. Petra Dlouhá</t>
  </si>
  <si>
    <t>2. místo v oblasti Vědy o Zemi, téma práce: Problematika vybraných herbicidních látek při pěstování rajčat, vedoucí práce: prof. Ing. Pavel Tlustoš, CSc., dr. h. c.</t>
  </si>
  <si>
    <t>Andrea Krasanovská</t>
  </si>
  <si>
    <t>3. místo v oblasti Vědy o Zemi, téma práce: Znečištění vodstva mikroplasty, vedoucí práce: Ing. Markéta Miháliková, Ph.D.</t>
  </si>
  <si>
    <t>Bc. Andrea Hotová</t>
  </si>
  <si>
    <t>1. místo v oblasti Architektura a urbanismus, téma práce: Dvojí tvář jedovatých rostlin, vedoucí práce: doc. akad. soch. Aleš Hnízdil</t>
  </si>
  <si>
    <t>Bc. Barbora Brabcová</t>
  </si>
  <si>
    <t>2. místo v oblasti Architektura a urbanismus, téma práce: Revitalizace deponií u centrálního parku ve Stodůlkách „Makču Pikču“, vedoucí práce: doc. Ing. arch. Jan Vaněk, CSc.</t>
  </si>
  <si>
    <t>Bc. Barbora Kacerovská</t>
  </si>
  <si>
    <t>3. místo v oblasti Architektura a urbanismus, téma práce: Revitalizace areálu zámku Hradiště, vedoucí práce: Ing. Jana Halamová, Ph.D.</t>
  </si>
  <si>
    <t>Bc. Anna-Běla Sýkorová</t>
  </si>
  <si>
    <t xml:space="preserve">1. místo v oblasti Potravinářství, téma práce: Necílová 1H NMR analýza salátů z akvaponických a hydroponických kultivačních systémů, vedoucí práce: doc. Ing. Pavel Klouček, Ph.D. </t>
  </si>
  <si>
    <t>Bc. Simona Prachařová</t>
  </si>
  <si>
    <t>2. místo v oblasti Potravinářství, téma práce: Inovace fermentovaného výrobku z kozího mléka, vedoucí práce: Ing. Veronika Legarová, Ph.D.</t>
  </si>
  <si>
    <t>Jiří Candra</t>
  </si>
  <si>
    <t>3. místo v oblasti Potravinářství, téma práce: Hodnocení kvalitativních parametrů plodů vybraných odrůd jabloní sloupcového charakteru růstu, vedoucí práce: doc. Ing. Josef Sus, CSc.</t>
  </si>
  <si>
    <t>Ing. Adéla Kulhánková</t>
  </si>
  <si>
    <t>1. místo za článek s názvem „Problematika vybraných herbicidních látek při pěstování rajčat“</t>
  </si>
  <si>
    <t>Ing. Matěj Novák</t>
  </si>
  <si>
    <t>2. místo za článek s názvem „Insekticidní účinky esenciálního oleje z fenyklu obecného na hmyz“</t>
  </si>
  <si>
    <t>Josef Pekař</t>
  </si>
  <si>
    <t>3. místo za článek s názvem „Vegetační indexy a kvantifikace produkce biomasy ozimé pšenice“</t>
  </si>
  <si>
    <t>Ing. Ilie Rudenco</t>
  </si>
  <si>
    <t>Cenu ministra zemědělství za vynikající diplomové práce s přínosem pro praxi v oblasti zemědělství, ochrany přírody, krajiny a přírodních zdrojů obdržel Ing. Ilie Rudenco za práci s názvem „Dynamika růstu meziplodin a možnosti jejich regulace přírodními látkami“, vedoucí práce: Ing. Pavel Procházka, Ph.D.</t>
  </si>
  <si>
    <t>Ing. Karolína Dvořáková Machová, Ph.D.</t>
  </si>
  <si>
    <t>Cenu ministra zemědělství za vynikající disertační práci s přínosem pro praxi v oblasti zemědělství, lesnictví, vodní hospodářství a ochranu krajiny a přírodních zdrojů získala Ing. Karolína Dvořáková Machová, Ph.D. za práci s názvem „Odhad genetické proměnlivosti v ohrožených populacích s využitím genealogických i molekulárně genetických informací“, vedoucí práce: prof. Ing. Luboš Vostrý, Ph.D.</t>
  </si>
  <si>
    <t>MSc. Anna Mascellani Bergo, Ph.D.</t>
  </si>
  <si>
    <t>Cenu profesora Stoklasy obdržela MSc. Anna Mascellani Bergo, Ph.D. za práci s názvem „Insights from NMR metabolomics into plant responses to environmental stress“, vedoucí práce: doc. Ing. Jaroslav Havlík, Ph.D.</t>
  </si>
  <si>
    <t>MSc. Dinkayehu Alamnie Asrade</t>
  </si>
  <si>
    <t>5.místo v Ceně rektora za nejlepší publikační výstupy výzkumné práce doktorandů obdržel MSc. Dinkayehu Alamnie Asrade za publikaci s názvem „Side effect of organic fertilizing on the phosphorus transformation and balance over 27 years of maize monoculture" v časopisu „Field Crops Research“.</t>
  </si>
  <si>
    <t>Ing. Karolína Dvořáková Machová, Ph.D.</t>
  </si>
  <si>
    <t>6. místo získala Ing. Karolína Dvořáková Machová, Ph.D. za publikaci s názvem „Genetic diversity of two native sheep breeds by genome-wide analysis of single nucleotide polymorphisms“ v časopisu „Animal“.</t>
  </si>
  <si>
    <t>Ing. Michael Asare Opare, Ph.D.</t>
  </si>
  <si>
    <t>14. místo získal Ing. Michael Asare Opare, Ph.D. za publikaci s názvem „Are anthropogenic soils from dumpsites suitable for arable fields? Evaluation of soil fertility and transfer of potentially toxic elements to plants“ v časopise „Plant and Soil“</t>
  </si>
  <si>
    <t>MSc. Bayu Dume Gari, Ph.D.</t>
  </si>
  <si>
    <t>16. místo získal MSc. Bayu Dume Gari za publikaci s názvem „Influence of earthworms on the behaviour of organic micropollutants in sewage sludge“ v časopise „Journal of Cleaner Production“.</t>
  </si>
  <si>
    <t>Ing. Matěj Malík, Ph.D.</t>
  </si>
  <si>
    <t>20. místo získal Ing. Matěj Malík, Ph.D. za publikaci s názvem „Comparison of recirculation and drain-to-waste hydroponic systems in relation to medical cannabis (Cannabis sativa L.) plants“ v časopise „Industrial Crops and Products“.</t>
  </si>
  <si>
    <t>prof. Ing. Radka Kodešová, CSc.</t>
  </si>
  <si>
    <t>Cenu rektora za nejlepší publikační výstup zaměstnanců ČZU v Praze, uvedený v seznamu Nature index, získala prof. Ing. Radka Kodešová, CSc. za publikaci s názvem „Desorption of pharmaceuticals and illicit drugs from different stabilized sludge types across pH“.</t>
  </si>
  <si>
    <t>RNDr. Pavla Postlerová, Ph.D.</t>
  </si>
  <si>
    <t>Cenu dále získala RNDr. Pavla Postlerová, Ph.D. za publikaci s názvem „MAIA, Fc receptor-like 3, supersedes JUNO as IZUMO1 receptor during human fertilization“</t>
  </si>
  <si>
    <t>prof. Ing. Lukáš Kalous, Ph.D. za publikaci s názvem „Equilibrated evolution of the mixed auto-/allopolyploid haplotype-resolved genome of the invasive hexaploid Prussian carp“</t>
  </si>
  <si>
    <t>Ing. Ondřej Krunt, Ph.D</t>
  </si>
  <si>
    <r>
      <t xml:space="preserve">Cenu Josefa Hlávky získal Ing. Ondřej Krunt, předmětem jeho sledování je </t>
    </r>
    <r>
      <rPr>
        <i/>
        <sz val="11"/>
        <color rgb="FF000000"/>
        <rFont val="Calibri"/>
        <family val="2"/>
        <charset val="238"/>
        <scheme val="minor"/>
      </rPr>
      <t>vliv obohacení systému ustájení na užitkovost a kvalitu masa intenzivně chovaných brojlerových králíků</t>
    </r>
    <r>
      <rPr>
        <sz val="11"/>
        <color rgb="FF000000"/>
        <rFont val="Calibri"/>
        <family val="2"/>
        <charset val="238"/>
        <scheme val="minor"/>
      </rPr>
      <t> i s přesahem do welfare králíků.</t>
    </r>
  </si>
  <si>
    <t>Ing. Jan Vařeka</t>
  </si>
  <si>
    <t>Studentská soutěž Nakladatelství Academia</t>
  </si>
  <si>
    <t>Středisko společných činností Akademie věd České republiky, v. v. i., divize Academia nakladatelství</t>
  </si>
  <si>
    <t>V kategorii Vědy o živé přírodě a chemické vědy zvítězil Ing. Jan Vařeka s diplomovou prací s názvem „Vztah exteriéru, výskytu klinické mastitidy a somatických buněk u holštýnského skotu“.</t>
  </si>
  <si>
    <t>zaměstnanci</t>
  </si>
  <si>
    <t>Mezinárodní salón vynálezů a inovačního podnikání</t>
  </si>
  <si>
    <t>Certifikovaná metodika, na níž pracovali vědci z Katedry agroekologie a rostlinné produkce, byla oceněna zlatou medailí na mezinárodním salónu vynálezů a inovačního podnikání v Kišiněvě v Moldavské republice.</t>
  </si>
  <si>
    <t>Ing. Lucie Štvrtňová</t>
  </si>
  <si>
    <t>1. místo na mezinárodní studentské konferenci sítě The Euroleague for Life Sciences (ELLS) v sekci „Pigs, pine trees and everything in between“ obsadila Ing. Lucie Štvrtňová za obhajobu práce s názvem „The impact of equine-facilitated psychotherapy on suicidal clients“.</t>
  </si>
  <si>
    <t>Ing. Daria Musiienko</t>
  </si>
  <si>
    <t>1. místo na mezinárodní studentské konferenci sítě The Euroleague for Life Sciences (ELLS) v oblasti „Food for the world“ získala Ing. Daria Musiienko za posterovou prezentaci „Sensory quality of selected confectionery products from gluten-free ingredients using modified recipes“.</t>
  </si>
  <si>
    <t>Tab. 12  Evidovaná ocenění zaměstnanců a studentů FAPPZ v roce 2022</t>
  </si>
  <si>
    <t>Bc. Karolína Letochová</t>
  </si>
  <si>
    <t>Studentská vědecká konference  FAPPZ 2022</t>
  </si>
  <si>
    <t>1. místo v sekci č. 1+2: Produkční chovy, biotechnologie a šlechtění zvířat a Zájmové chovy zvířat, téma práce: Reakce jezdeckých koní na hlasové projevy klientů hipoterapie, vedoucí práce: doc. Ing. Jitka Bartošová, Ph.D.</t>
  </si>
  <si>
    <t>Bc. Daniela Spěváková</t>
  </si>
  <si>
    <t>2. místo v sekci č. 1+2: Produkční chovy, biotechnologie a šlechtění zvířat a Zájmové chovy zvířat, téma práce: Detekce CD52 ve spermiích a reprodukčních orgánech savců, vedoucí práce: RNDr. Pavla Postlerová, Ph.D.</t>
  </si>
  <si>
    <t>Lukáš Ševcovic</t>
  </si>
  <si>
    <t>3. místo v sekci č. 1+2: Produkční chovy, biotechnologie a šlechtění zvířat a Zájmové chovy zvířat, téma práce: Hnízdní ornitocenóza deseti let na území Maršova a Unčína, okres Teplice, vedoucí práce: doc. Ing. Marek Kouba, Ph.D.</t>
  </si>
  <si>
    <t>Bc. Hana Vrbová</t>
  </si>
  <si>
    <t>1. místo v sekci č. 3: Pěstování rostlin, biotechnologie a šlechtění, téma práce: Vliv aminopyralidu a pyroxsulamu na růst a vývoj hrachu setého (Pisum sativum L.), vedoucí práce: doc. Ing. Bc. Martin Koudela, Ph.D.</t>
  </si>
  <si>
    <t>Bc. Radek Vítek</t>
  </si>
  <si>
    <t>2. místo v sekci č. 3: Pěstování rostlin, biotechnologie a šlechtění, téma práce: Tranzientní produkce protilátky trastuzumab v rostlinách tabáku, vedoucí práce: Ing. Vladimíra Sedláková, Ph.D., Mgr. Tomáš Moravec, Ph.D.</t>
  </si>
  <si>
    <t>Bc. Jana Březinová</t>
  </si>
  <si>
    <t>3. místo v sekci č. 3: Pěstování rostlin, biotechnologie a šlechtění, téma práce: Dekontaminace slámy obsahující aminopyralid a pyroxsulam pomocí vybraných druhů hub, vedoucí práce: Ing. Ivan Jablonský, CSc.</t>
  </si>
  <si>
    <t>Bc. Yury Miranovich</t>
  </si>
  <si>
    <t>1. místo v sekci č. 4: Zahradní a krajinářská architektura a zahradní tvorba, téma práce: Modro-zelené hradby Quedlinburgu, vedoucí práce: Ing. arch. Martin Augustin, Ph.D., Ing. Jindřich Vaněk, Ing. Jana Halamová, Ph.D.</t>
  </si>
  <si>
    <t>Štěpán Pech</t>
  </si>
  <si>
    <t>2. místo v sekci č. 4: Zahradní a krajinářská architektura a zahradní tvorba, téma práce: Zámek Nelahozeves, revitalizace parku, teras a okolí, vedoucí práce: Ing. arch. Martin Augustin, Ph.D., Ing. Jindřich Vaněk, Ing. Jana Halamová, Ph.D.</t>
  </si>
  <si>
    <t>Bc. Kateřina Landová</t>
  </si>
  <si>
    <t>3. místo v sekci č. 4: Zahradní a krajinářská architektura a zahradní tvorba, téma práce: Plovoucí zahrady a pobytová místa na hladině vody, vedoucí práce: doc. akad. soch. Aleš Hnízdil</t>
  </si>
  <si>
    <t>Tereza Nidetzká</t>
  </si>
  <si>
    <t>3. místo v sekci č. 4: Zahradní a krajinářská architektura a zahradní tvorba, téma práce: Struktura a textura v zahradní a krajinné tvorbě - návrh zahradního prostoru s důrazem na jednolivé aspekty smyslového vnímání, vedoucí práce: doc. akad. soch. Aleš Hnízdil</t>
  </si>
  <si>
    <t>Bc. Vojtěch Pospíšil</t>
  </si>
  <si>
    <t>1. místo v sekci č. 5: Přírodní zdroje, rozvoj venkova a krajiny, téma práce: Vliv žížal na chování mikropolutantů v čistírenských kalech, vedoucí práce: doc. Ing. Aleš Hanč, Ph.D.</t>
  </si>
  <si>
    <t>Bc. Michala Poupová</t>
  </si>
  <si>
    <t>2. místo v sekci č. 5: Přírodní zdroje, rozvoj venkova a krajiny, téma práce: Studium úspěšnosti managementu invazní Impatiens glandulifera v CHKO Šumava, vedoucí práce: RNDr. Milan Skalický, Ph.D.</t>
  </si>
  <si>
    <t>Bc. Jana Hrúzová</t>
  </si>
  <si>
    <t>3. místo v sekci č. 5: Přírodní zdroje, rozvoj venkova a krajiny, téma práce: Využití magnetické susceptibility v pedologii, vedoucí práce: Ing. Miroslav Fér, Ph.D.</t>
  </si>
  <si>
    <t>Bc. Izabela Kovaříková</t>
  </si>
  <si>
    <t>1. místo v sekci č. 6+7: Potraviny, výživa a zdraví, téma práce: Vliv pulzního elektrického pole na senzorickou jakost ošetřené zeleniny, vedoucí práce: prof. Ing. Lenka Kouřimská, Ph.D.</t>
  </si>
  <si>
    <t>Bc. Hana Ludvíková</t>
  </si>
  <si>
    <t>2. místo v sekci č. 6+7: Potraviny, výživa a zdraví, téma práce: Antibiotická rezistence bifidobakterií k metronidazolu, vedoucí práce: doc. Ing. Věra Neužil Bunešová, Ph.D.</t>
  </si>
  <si>
    <t>Bc. Andrea Nosková</t>
  </si>
  <si>
    <t>3. místo v sekci č. 6+7: Potraviny, výživa a zdraví, téma práce: Využití NMR k analýze jogurtů z kravského a kozího mléka, vedoucí práce: Ing. Veronika Legarová, Ph.D.</t>
  </si>
  <si>
    <t>Soutěž studentských prací VĚDA PRO ZEMI 2022</t>
  </si>
  <si>
    <t>2. místo v kategorii Magisterská práce, téma práce: Vztah exteriéru, výskytu klinické mastitidy a somatických buněk u holštýnského skotu, vedoucí práce: prof. Ing. Luboš Vostrý, Ph.D.</t>
  </si>
  <si>
    <t>Ing. Adam Hruška</t>
  </si>
  <si>
    <t>dělené 3. místo v kategorii Magisterská práce, téma práce: Využití metod strojového učení pro detekci plevelů v plodinách, vedoucí práce: Ing. Pavel Hamouz, Ph.D.</t>
  </si>
  <si>
    <t>Ing. Adéla Polónyiová</t>
  </si>
  <si>
    <t>Cena poroty a Cena účastníků 49. etologické konference</t>
  </si>
  <si>
    <t>Česká a slovenská etologická společnost</t>
  </si>
  <si>
    <t>2. místo Ceny poroty a 3. místo Ceny účastníků 49. etologické konference pořádané Českou a slovenskou etologickou společností za přednášku s názvem: Efektivita pátrání záchranných psů</t>
  </si>
  <si>
    <t>Bc. Eliška Paidarová</t>
  </si>
  <si>
    <t>1. místo v sekci bakalářské studium, téma práce: Označování nutriční hodnoty potravin na přední straně obalu, vedoucí práce: prof. Ing. Lenka Kouřimská, Ph.D.</t>
  </si>
  <si>
    <t>Bc. Veronika Vancová</t>
  </si>
  <si>
    <t>1. místo – Bc. Veronika Vancová (Využití biologický přípravků při pěstování česneku), vedoucí práce doc. Ing. Jan Kazda, CSc.</t>
  </si>
  <si>
    <t>Bc. Zuzana Lišková</t>
  </si>
  <si>
    <t>2. místo – Bc. Zuzana Lišková (Charakteristika odrůd a linií ječmene jarního z hlediska rezistence k fuzarióze klasu), vedoucí prof. Ing. Pavel Ryšánek, CSc.</t>
  </si>
  <si>
    <t>Ing. Václav Škarýd</t>
  </si>
  <si>
    <t>Cenu ministra zemědělství za vynikající diplomové práce s významným dopadem na zemědělství, lesnictví, vodní hospodářství a ochranu krajiny a přírodních zdrojů obdržel Ing. Václav Škarýd za práci s názvem ,,Reakce genotypů ozimé a jarní pšenice na infekci BYDV “, vedoucí práce: prof. Ing. Pavel Ryšánek, CSc.</t>
  </si>
  <si>
    <t>Madhab Kumar Sen, Ph.D.</t>
  </si>
  <si>
    <t>Cenu ministra zemědělství za vynikající disertační práce s významným přínosem pro zemědělství, lesnictví, vodní hospodářství a ochranu krajiny se zaměřením na praxi získal Madhab Kumar Sen, Ph.D. za práci s názvem ,,Molecular basis of herbicide resistance in newly identified cases in the Czech Republic“, vedoucí práce: prof. Ing. Josef Soukup, CSc.</t>
  </si>
  <si>
    <t>Ing. Pavla Hubená, Ph.D.</t>
  </si>
  <si>
    <t>Cenu profesora Stoklasy obdržela Ing. Pavla Hubená, Ph.D. za práci s názvem ,,Vliv psychoaktivních látek na chování ryb“, vedoucí práce: doc. Ing. Pavel Horký, Ph.D.</t>
  </si>
  <si>
    <r>
      <t xml:space="preserve">Ing. Michael </t>
    </r>
    <r>
      <rPr>
        <i/>
        <sz val="11"/>
        <color rgb="FF000000"/>
        <rFont val="Calibri"/>
        <family val="2"/>
        <charset val="238"/>
      </rPr>
      <t>Asare Opare</t>
    </r>
  </si>
  <si>
    <t>7. místo v Ceně rektora pro studenty doktorských studijních programů o nejlepší publikační výstup obdržel Ing. Michael Asare Opare, Ph.D. za publikaci s názvem „Effect of tree species on the elemental composition of wood ashes and their fertilizer values on agricultural soils" v časopisu „Global Change Biology Bioenergy“</t>
  </si>
  <si>
    <t>Ing. Lucie Kejdová Rysová</t>
  </si>
  <si>
    <t>12. místo získala Ing. Lucie Kejdová Rysová za publikaci s názvem „Use of MALDI-TOF MS technology to evaluate adulteration of small ruminant milk with raw bovine milk“ v časopisu „Journal of Dairy Science“</t>
  </si>
  <si>
    <t>13. místo získal Ing. Michael Asare Opare, Ph.D. za publikaci s názvem „Anthropogenic Dark Earth (ADE)– Evolution, distribution, physical and chemical properties“ v časopise „European Journal of Soil Science“</t>
  </si>
  <si>
    <t>Ing. Adam Kraus</t>
  </si>
  <si>
    <t>17. místo získal Ing. Adam Kraus za publikaci s názvem „Laying hens under smallholder conditions: laying performance, growth and bone quality of tibia and femur including essential elements“ v časopise „Poultry Science“</t>
  </si>
  <si>
    <t>Ing. Matěj Malík</t>
  </si>
  <si>
    <t>19. místo získal Ing. Matěj Malík za publikaci s názvem „Selective cytotoxicity of medical cannabis (Cannabis sativa L.) extracts across the whole vegetation cycle under various hydroponic and nutritional treatments“ v časopise „Cannabis And Cannabinoid Research“</t>
  </si>
  <si>
    <t>Ing. Kateřina Hepnarová</t>
  </si>
  <si>
    <t>Cena rektora za vynikající diplomovou práci</t>
  </si>
  <si>
    <t>název práce: „Testování antibiotické rezistence multihostitelských druhů bifidobakterií“, vedoucí práce: doc. Ing. Věra Neužil Bunešová, Ph.D.</t>
  </si>
  <si>
    <t>doc. RNDr. Markéta Marečková, Ph.D.</t>
  </si>
  <si>
    <t>Cena rektora 2022 za nejlepší publikační výstup zaměstnanců ČZU v Praze, uvedený v seznamu Nature index</t>
  </si>
  <si>
    <t>doc. RNDr. Markéta Marečková, Ph.D. za publikaci s názvem „Expanding ecological assessment by integrating microorganisms into routine freshwater biomonitoring“</t>
  </si>
  <si>
    <t>prof. Ing. Radka Kodešová, CSc., Ing. Miroslav Fér, Ph.D., Ing. Antonín Nikodem, Ph.D., DiS. a Ing. Aleš Klement, Ph.D. za publikaci s názvem „On the use of mechanistic soil-plant uptake models: A comprehensive experimental and numerical analysis on the translocation of carbamazepine in green pea plants“</t>
  </si>
  <si>
    <t>Ing. Miroslav Fér, Ph.D.</t>
  </si>
  <si>
    <t>Ing. Antonín Nikodem, Ph.D., DiS.</t>
  </si>
  <si>
    <t>Ing. Aleš Klement, Ph.D.</t>
  </si>
  <si>
    <t>Ing. Kateřina Vejvodová</t>
  </si>
  <si>
    <t>Cenu Josefa Hlávky získala Ing. Kateřina Vejvodová za publikaci na téma problematika osudu a chování thallia, extrémně toxického prvku v přírodním a průmyslovém cyklu.</t>
  </si>
  <si>
    <t>MSc. Asa Gholizadeh, Ph.D.</t>
  </si>
  <si>
    <t>Cena předsedy Grantové agentury České republiky za vynikající základní výzkum</t>
  </si>
  <si>
    <t>Grantová agentura České republiky</t>
  </si>
  <si>
    <r>
      <t>Cenu předsedy Grantové agentury České republiky za vynikající základní výzkum získala M.Sc. Asa Gholizadeh, Ph.D. za projekt s názvem „</t>
    </r>
    <r>
      <rPr>
        <i/>
        <sz val="11"/>
        <color theme="1"/>
        <rFont val="Calibri"/>
        <family val="2"/>
        <charset val="238"/>
        <scheme val="minor"/>
      </rPr>
      <t>Hodnocení kontaminace půdy s využitím hyperspektrálních satelitních dat“.</t>
    </r>
  </si>
  <si>
    <t>Ing. Denisa Tichá</t>
  </si>
  <si>
    <t>EWA EIT Food (Empowering Women in Agrifood)</t>
  </si>
  <si>
    <t>EIT Food (co-funded by the European Union)</t>
  </si>
  <si>
    <t>získání projektu EWA EIT FOOD a vítězství ve finále soutěže s projektem ,,Živý uhlík, který léčí zažívací potíže koní a také jim umí předcházet“</t>
  </si>
  <si>
    <t>Tab. 13  Výjezdy zaměstnanců podle kateder FAPPZ v roce 2021</t>
  </si>
  <si>
    <t xml:space="preserve">  </t>
  </si>
  <si>
    <t>Erasmus Plus (V - virtuální mobilita)</t>
  </si>
  <si>
    <t>Studijní pobyty</t>
  </si>
  <si>
    <t>Odborné konference</t>
  </si>
  <si>
    <t>Projekty, vědecká spolupráce</t>
  </si>
  <si>
    <t>Výstavy, semináře, exkurze</t>
  </si>
  <si>
    <t>Oponentury, red. rady, konzultace</t>
  </si>
  <si>
    <t>1+2V</t>
  </si>
  <si>
    <t>Děkanát</t>
  </si>
  <si>
    <t>2+2V</t>
  </si>
  <si>
    <t>28+4V</t>
  </si>
  <si>
    <t>Tab. 13  Výjezdy zaměstnanců podle kateder FAPPZ v roce 2022</t>
  </si>
  <si>
    <t>Erasmus a kreditová mobilita KA107 Moldavsko</t>
  </si>
  <si>
    <t>Odborné konference / workshop</t>
  </si>
  <si>
    <t>Oponentury, věd. rady, konzultace</t>
  </si>
  <si>
    <t>Letní / Zimní škola</t>
  </si>
  <si>
    <t>počet cest</t>
  </si>
  <si>
    <t>počet pracovníků</t>
  </si>
  <si>
    <t>Počet cest na pracovníka</t>
  </si>
  <si>
    <t>Počet cest na pracovníka katedry/jednotky</t>
  </si>
  <si>
    <t>PRŮMĚR</t>
  </si>
  <si>
    <t>Tab. 14  Celkové počty pracovníků fakulty k 31. 12. 2021</t>
  </si>
  <si>
    <t>Pracoviště</t>
  </si>
  <si>
    <t>Pedagogové</t>
  </si>
  <si>
    <t>Technici, administrativa</t>
  </si>
  <si>
    <t>Postdoci</t>
  </si>
  <si>
    <t>osoby</t>
  </si>
  <si>
    <t>úvazky</t>
  </si>
  <si>
    <t>VS Č. Újezd</t>
  </si>
  <si>
    <t>SPS</t>
  </si>
  <si>
    <t>CVCHK</t>
  </si>
  <si>
    <t>PP</t>
  </si>
  <si>
    <t>Výjezdy zaměstnanců v roce 2024</t>
  </si>
  <si>
    <t>Erasmus včetně kreditové mobility KA107 STA/STT - ak. rok 2023/2024</t>
  </si>
  <si>
    <t>Výuka / výzkum</t>
  </si>
  <si>
    <t>Jiné</t>
  </si>
  <si>
    <t>Výjezdy zaměstnanců FAPPZ</t>
  </si>
  <si>
    <t>Výměnné pobyty studentů v rámci programu Erasmus Plus v roce 2023* včetně kreditové mobility KA107</t>
  </si>
  <si>
    <t>LS 2023/2024</t>
  </si>
  <si>
    <t>ZS 2024/2025</t>
  </si>
  <si>
    <t>Vyjíždějící studenti</t>
  </si>
  <si>
    <t>Přijíždějící studenti</t>
  </si>
  <si>
    <t>*Počty zahrnují studijní pobyty, BIP i stáže studentů bakalářských, magisterských i doktorských programů (včetně stáží, které probíhaly od června do září 2023)</t>
  </si>
  <si>
    <t>Jiná forma stáže**</t>
  </si>
  <si>
    <t>**Počty zahrnují studijní pobyty, stáže studentů bakalářských, magisterských i doktorských programů mimo program Erasmus Plus (včetně stáží, které probíhaly od června do září 2023)</t>
  </si>
  <si>
    <t>Vyjíždějící studenti - konkurz a výjezdy***</t>
  </si>
  <si>
    <t>LS 2022/2023 - ZS 2023/2024</t>
  </si>
  <si>
    <t>LS 2023/2024 - ZS 2024/2025</t>
  </si>
  <si>
    <t>Konkurz</t>
  </si>
  <si>
    <t>Výjezdy</t>
  </si>
  <si>
    <t>***Počty zahrnují všechny typy výjezdů studentů bakalářských, magisterských i doktorských programů (včetně těch, které proběhly od června do září daného roku)</t>
  </si>
  <si>
    <t>Vyjíždějící studenti podle typu studia***</t>
  </si>
  <si>
    <t>Tab. 13  Výjezdy zaměstnanců a studentů FAPPZ v roce 2023</t>
  </si>
  <si>
    <t>Výjezdy zaměstnanců v roce 2023</t>
  </si>
  <si>
    <t>Erasmus včetně kreditové mobility KA107 STA/STT - ak. rok 2022/2023</t>
  </si>
  <si>
    <t>LS 2022/2023</t>
  </si>
  <si>
    <t>ZS 2023/2024</t>
  </si>
  <si>
    <t>LS 2021/2022 - ZS 2022/2023</t>
  </si>
  <si>
    <t>Tab.14  Počty vyjíždějících a přijíždějících studentů v rámci programu ERASMUS+ (2016/2017-2020/2021)</t>
  </si>
  <si>
    <t>2015/16</t>
  </si>
  <si>
    <t>2016/17</t>
  </si>
  <si>
    <t>2017/18</t>
  </si>
  <si>
    <t>2018/19</t>
  </si>
  <si>
    <t>2019/20</t>
  </si>
  <si>
    <t>2020/21</t>
  </si>
  <si>
    <t>Počet studentů - konkurz</t>
  </si>
  <si>
    <t>Počet studentů - vyjeli</t>
  </si>
  <si>
    <t>konkurz</t>
  </si>
  <si>
    <t>Tuto tabulku jsme loni do zprávy nedávali, protože data neodpovídají předchozí tabulce. Mělo by jít o konkurz, ale počet studentů odpovídá spíš počtu studentů, kteří vyjeli.</t>
  </si>
  <si>
    <t>12 studentů výjezd zrušilo z důvodu pandemie Covid 19</t>
  </si>
  <si>
    <t>Tato tabulka i graf ve zprávě loni byla. Je to takto v pořádku a můžeme do časové osy přidat za rok 2022 počet vyjíždějících studentů 131?</t>
  </si>
  <si>
    <t>Výměnné pobyty studentů FAPPZ v rámci programu Erasmus Plus - toto jsme loni nakonec nevyplňovali, nebyla k dispozici data. Bylo by ale dobré toto ve Výroční zprávě uvést. Způsob nechám na vás, podle toho, jaká data máte k dispozici. Tzn. navrhněte, jak výměnné pobyty studentů pro účely Výroční zprávy evidovat.</t>
  </si>
  <si>
    <t>2021/22 - (LS2021/2022-ZS2022/2023)</t>
  </si>
  <si>
    <t>131*</t>
  </si>
  <si>
    <t>* Výměnné pobyty studentů v rámci programu Erasmus + v roce 2022 včetně kreditové mobility KA107 -  počty zahrnují studijní pobyty i stáže studentů bakalářských, magisterských i doktorských oborů (včetně stáží, které proběhly od června do září 2022)</t>
  </si>
  <si>
    <t>(LS 2021/2022 - ZS 2022/2023)</t>
  </si>
  <si>
    <t>Centrum Drift FOOD</t>
  </si>
  <si>
    <t>Tab. 14  Celkové počty pracovníků fakulty k 31. 12. 2023</t>
  </si>
  <si>
    <t>Profesoři</t>
  </si>
  <si>
    <t>Docenti</t>
  </si>
  <si>
    <t>Odborní asistenti</t>
  </si>
  <si>
    <t>Asistenti</t>
  </si>
  <si>
    <t>Lektoři</t>
  </si>
  <si>
    <t>Vědecko-pedagogičtí pracovníci</t>
  </si>
  <si>
    <t>Ostatní vědečtí a vývojoví pracovníci</t>
  </si>
  <si>
    <t>Tab. 15  Pedagogičtí pracovníci na jednotlivých pracovištích k 31. 12. 2023</t>
  </si>
  <si>
    <t>Pozice</t>
  </si>
  <si>
    <t>Fyzické osoby</t>
  </si>
  <si>
    <t>% ze všech pracovníků</t>
  </si>
  <si>
    <t>% z pedagogů</t>
  </si>
  <si>
    <t>Celkem pedagogů</t>
  </si>
  <si>
    <t>Technici, administrativní pracovníci</t>
  </si>
  <si>
    <t>Celkem pracovníků (bez služeb)</t>
  </si>
  <si>
    <t>ze všech pracovníků FAPPZ</t>
  </si>
  <si>
    <t>Tab. 16  Kvalifikační struktura pracovníků FAPPZ k 31. 12. 2023</t>
  </si>
  <si>
    <t>Věk</t>
  </si>
  <si>
    <t>VŠICHNI PRACOVNÍCI FAPPZ</t>
  </si>
  <si>
    <t>celkem</t>
  </si>
  <si>
    <t>ženy</t>
  </si>
  <si>
    <t>do 29 let</t>
  </si>
  <si>
    <t xml:space="preserve">30-39 let </t>
  </si>
  <si>
    <t>40-49 let</t>
  </si>
  <si>
    <t>50-59 let</t>
  </si>
  <si>
    <t>60 - 69 let</t>
  </si>
  <si>
    <t>nad 70 let</t>
  </si>
  <si>
    <t>AP</t>
  </si>
  <si>
    <t>muži</t>
  </si>
  <si>
    <t>AP celkem</t>
  </si>
  <si>
    <t>Muži</t>
  </si>
  <si>
    <t>Ženy</t>
  </si>
  <si>
    <t>do 29 let (N=26)</t>
  </si>
  <si>
    <t>30-39 let  (N=79)</t>
  </si>
  <si>
    <t>40-49 let (N=113)</t>
  </si>
  <si>
    <t>50-59 let (N=46)</t>
  </si>
  <si>
    <t>60 - 69 let (N=30)</t>
  </si>
  <si>
    <t>nad 70 let (N=13)</t>
  </si>
  <si>
    <t>Tab. 17  Věková a genderová struktura pracovníků FAPPZ k 31. 12. 2023</t>
  </si>
  <si>
    <t>Tab. 14  Celkové počty pracovníků fakulty k 31. 12. 2022</t>
  </si>
  <si>
    <t>Tab. 15  Pedagogičtí pracovníci na jednotlivých pracovištích k 31. 12. 2021</t>
  </si>
  <si>
    <t>Tab. 16  Kvalifikační struktura pracovníků FAPPZ k 31. 12. 2021</t>
  </si>
  <si>
    <t>Vědečtí pracovníci, ped. činnost</t>
  </si>
  <si>
    <t>Ostatní vědečtí pracovníci</t>
  </si>
  <si>
    <t>Ostatní (technici, administrativní)</t>
  </si>
  <si>
    <t>Tab. 15  Pedagogičtí pracovníci na jednotlivých pracovištích k 31. 12. 2022</t>
  </si>
  <si>
    <t>Tab. 16  Kvalifikační struktura pracovníků FAPPZ k 31. 12. 2022</t>
  </si>
  <si>
    <t>Tab. 17  Věková a genderová struktura pracovníků FAPPZ k 31. 12. 2021</t>
  </si>
  <si>
    <t>Akademičtí pracovníci</t>
  </si>
  <si>
    <t>Vědečtí a odborní pracovníci</t>
  </si>
  <si>
    <t>Akademičtí, vědečtí a odborní pracovníci</t>
  </si>
  <si>
    <t>Ostatní zaměstnanci</t>
  </si>
  <si>
    <t>Tab. 17  Věková a genderová struktura pracovníků FAPPZ k 31. 12. 2022</t>
  </si>
  <si>
    <t>NAZV</t>
  </si>
  <si>
    <t>Operační programy</t>
  </si>
  <si>
    <t>TA ČR</t>
  </si>
  <si>
    <t>GA ČR</t>
  </si>
  <si>
    <t>Inter-excellence</t>
  </si>
  <si>
    <t>Horizon 2020</t>
  </si>
  <si>
    <t>Název</t>
  </si>
  <si>
    <t>Dvořák, Petr - Hradecká, Beverly - Pírová, H - Satranský, Matěj - Král, Martin - Vršťala, J - Kouřimský, T - Stará, L - Capouchová, Ivana - Hajšlová, Jana: Vliv odrůdy a agroekologických podmínek na obsah volného asparaginu v zrnu různých druhů obilovin Úroda, 72, 2024, vědecká příloha Aktuální poznatky v pěstování, šlechtění, ochraně rostlin a zpracování produktů., 72, 2024, 12, Vědecká příloha, 353-358 ISSN: 0139-6013</t>
  </si>
  <si>
    <t>RUV</t>
  </si>
  <si>
    <t>Tab. 11a  Počty tvůrčích výstupů na FAPPZ v letech 2020–2024</t>
  </si>
  <si>
    <t>Tab. 11b  Rozdělení publikovaných článků Jimp (počet) podle zařazení časopisů do kvartilů a prvního decilu dle AIS WoS v letech 2020–2024</t>
  </si>
  <si>
    <t>Využití a ochrana přírodních zdrojů – akreditace do 31.12.2024</t>
  </si>
  <si>
    <r>
      <t xml:space="preserve">Forma studia </t>
    </r>
    <r>
      <rPr>
        <b/>
        <sz val="10"/>
        <color theme="1"/>
        <rFont val="Calibri"/>
        <family val="2"/>
        <charset val="238"/>
      </rPr>
      <t>(P - prezenční, K - kombinovaná)</t>
    </r>
  </si>
  <si>
    <r>
      <t xml:space="preserve">Obor studia </t>
    </r>
    <r>
      <rPr>
        <b/>
        <sz val="10"/>
        <color theme="1"/>
        <rFont val="Calibri"/>
        <family val="2"/>
        <charset val="238"/>
      </rPr>
      <t>(ukončená akreditace)</t>
    </r>
  </si>
  <si>
    <r>
      <t xml:space="preserve">Program studia </t>
    </r>
    <r>
      <rPr>
        <b/>
        <sz val="10"/>
        <color rgb="FF000000"/>
        <rFont val="Calibri"/>
        <family val="2"/>
        <charset val="238"/>
      </rPr>
      <t>(nová akreditace)</t>
    </r>
  </si>
  <si>
    <r>
      <t xml:space="preserve">Obor studia </t>
    </r>
    <r>
      <rPr>
        <b/>
        <sz val="10"/>
        <color theme="1"/>
        <rFont val="Calibri"/>
        <family val="2"/>
        <charset val="238"/>
      </rPr>
      <t>(končící akreditace)</t>
    </r>
  </si>
  <si>
    <r>
      <t xml:space="preserve">bez AIS </t>
    </r>
    <r>
      <rPr>
        <i/>
        <sz val="9"/>
        <rFont val="Calibri"/>
        <family val="2"/>
        <charset val="238"/>
      </rPr>
      <t>(lze připočítat k Q4)</t>
    </r>
  </si>
  <si>
    <t>Tab. 5  Počty studentek a studentů bakalářských programů/oborů od akademického roku 2019/2020 do 2024/2025 (k 31.10. daného akademického roku)</t>
  </si>
  <si>
    <t>Tab. 6  Počty studentek a studentů navazujících magisterských programů/oborů od akademického roku 2019/2020 do 2024/2025 (k 31.10. daného akademického roku)</t>
  </si>
  <si>
    <t>Tab. 8  Počty přijímaných studentek a studentů v DSP na FAPPZ v letech 2020–2024</t>
  </si>
  <si>
    <t>Tab. 9  Počty studentek a studentů v DSP na FAPPZ (stav k 31.10. každého roku) a počty absolventek a absolventů DSP na FAPPZ v letech 2020–2024</t>
  </si>
  <si>
    <t xml:space="preserve">Tab. 13  Evidovaná ocenění zaměstnankyň a zaměstnanců a studentek a studentů FAPPZ v roce 2024 </t>
  </si>
  <si>
    <t>Tab. 14  Výjezdy zaměstnankyň a zaměstnanců a studentek a studentů FAPPZ v roce 2024</t>
  </si>
  <si>
    <t>Tab. 15  Celkové počty pracovnic a pracovníků fakulty k 31. 12. 2024</t>
  </si>
  <si>
    <t>Tab. 16  Pedagogičtí pracovníci a pracovnice na jednotlivých pracovištích k 31. 12. 2024</t>
  </si>
  <si>
    <t>Tab. 17  Kvalifikační struktura pracovnic a pracovníků FAPPZ k 31. 12. 2024</t>
  </si>
  <si>
    <t>Tab. 18  Věková a genderová struktura pracovnic a pracovníků FAPPZ k 31. 12. 2024</t>
  </si>
  <si>
    <t>Výměnné pobyty studentů v rámci programu Erasmus Plus v roce 2024* včetně kreditové mobility KA107</t>
  </si>
  <si>
    <t>*Počty zahrnují studijní pobyty, BIP i stáže studentů bakalářských, magisterských i doktorských programů (včetně stáží, které probíhaly od června do září 2024)</t>
  </si>
  <si>
    <t>**Počty zahrnují studijní pobyty, stáže studentů bakalářských, magisterských i doktorských programů mimo program Erasmus Plus (včetně stáží, které probíhaly od června do září 2024)</t>
  </si>
  <si>
    <t>Vědy o živé přírodě – akreditace do 25.5.2024</t>
  </si>
  <si>
    <t>Life Sciences – akreditace do 25.5.2024</t>
  </si>
  <si>
    <t>Tab. 12  Přehled prostředků získaných z externích zdrojů v posledních třech letech podle poskytovatelů, v milionech Kč</t>
  </si>
  <si>
    <t>XII. studentská konference Výživa, potraviny a zdraví (VPZ) Společnosti pro výživu pod záštitou 1. LF UK</t>
  </si>
  <si>
    <t>Tab. 7  Počty studentek a studentů a počty absolventek a absolventů doktorských programů (počty studentů k 31. 10. 2024, počty absolventů za celý rok)</t>
  </si>
  <si>
    <t>Program studia</t>
  </si>
  <si>
    <t>Počty přijímaných studentek/studentů</t>
  </si>
  <si>
    <t>Počty studentů</t>
  </si>
  <si>
    <t>Počty absolventů</t>
  </si>
  <si>
    <t>Tab. 1  Počty studentek a studentů FAPPZ k 31. 10. 2024</t>
  </si>
  <si>
    <t>Tab. 2  Počty přijatých studentek a studentů ke studiu v akademickém roce 2024/2025</t>
  </si>
  <si>
    <t>Tab. 3  Počty studentek a studentů fakulty od akademického roku 2019/2020 do 2024/2025 (k 31.10. daného akademického roku)</t>
  </si>
  <si>
    <t>Tab. 4  Počty absolventek a absolventů fakulty od akademického roku 2019/2020 do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</si>
</sst>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76">
    <font>
      <sz val="11"/>
      <color theme="1"/>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font>
    <font>
      <sz val="11"/>
      <color theme="1"/>
      <name val="Calibri"/>
      <family val="2"/>
      <charset val="238"/>
    </font>
    <font>
      <sz val="11"/>
      <color rgb="FF000000"/>
      <name val="Calibri"/>
      <family val="2"/>
      <charset val="238"/>
    </font>
    <font>
      <b/>
      <sz val="11"/>
      <color rgb="FF000000"/>
      <name val="Calibri"/>
      <family val="2"/>
      <charset val="238"/>
    </font>
    <font>
      <b/>
      <sz val="11"/>
      <color rgb="FFFF0000"/>
      <name val="Calibri"/>
      <family val="2"/>
      <charset val="238"/>
    </font>
    <font>
      <sz val="11"/>
      <name val="Arial"/>
      <family val="2"/>
      <charset val="238"/>
    </font>
    <font>
      <strike/>
      <sz val="11"/>
      <color rgb="FF000000"/>
      <name val="Calibri"/>
      <family val="2"/>
      <charset val="238"/>
    </font>
    <font>
      <b/>
      <sz val="11"/>
      <color rgb="FF000000"/>
      <name val="&quot;Calibri&quot;"/>
    </font>
    <font>
      <sz val="10"/>
      <color theme="1"/>
      <name val="Roboto"/>
      <charset val="238"/>
    </font>
    <font>
      <b/>
      <sz val="11"/>
      <color theme="1"/>
      <name val="Calibri"/>
      <family val="2"/>
      <charset val="238"/>
      <scheme val="minor"/>
    </font>
    <font>
      <sz val="11"/>
      <name val="Calibri"/>
      <family val="2"/>
      <charset val="238"/>
    </font>
    <font>
      <sz val="11"/>
      <color rgb="FF000000"/>
      <name val="Calibri"/>
      <family val="2"/>
      <charset val="238"/>
      <scheme val="minor"/>
    </font>
    <font>
      <b/>
      <sz val="11"/>
      <name val="Calibri"/>
      <family val="2"/>
      <charset val="238"/>
    </font>
    <font>
      <u/>
      <sz val="10"/>
      <color theme="10"/>
      <name val="Arial"/>
      <family val="2"/>
      <charset val="238"/>
    </font>
    <font>
      <sz val="10"/>
      <name val="Arial"/>
      <family val="2"/>
      <charset val="238"/>
    </font>
    <font>
      <b/>
      <sz val="11"/>
      <color rgb="FF000000"/>
      <name val="Calibri"/>
      <family val="2"/>
      <charset val="238"/>
      <scheme val="minor"/>
    </font>
    <font>
      <b/>
      <sz val="11"/>
      <color rgb="FF444444"/>
      <name val="Calibri"/>
      <family val="2"/>
      <charset val="1"/>
    </font>
    <font>
      <sz val="11"/>
      <color rgb="FFFF0000"/>
      <name val="Calibri"/>
      <family val="2"/>
      <charset val="238"/>
      <scheme val="minor"/>
    </font>
    <font>
      <sz val="11"/>
      <color theme="1"/>
      <name val="Arial"/>
      <family val="2"/>
      <charset val="238"/>
    </font>
    <font>
      <sz val="10"/>
      <color rgb="FF000000"/>
      <name val="Arial"/>
      <family val="2"/>
      <charset val="238"/>
    </font>
    <font>
      <sz val="11"/>
      <name val="Calibri"/>
      <family val="2"/>
      <charset val="238"/>
      <scheme val="minor"/>
    </font>
    <font>
      <i/>
      <sz val="11"/>
      <name val="Calibri"/>
      <family val="2"/>
      <charset val="238"/>
      <scheme val="minor"/>
    </font>
    <font>
      <b/>
      <sz val="11"/>
      <name val="Calibri"/>
      <family val="2"/>
      <charset val="238"/>
      <scheme val="minor"/>
    </font>
    <font>
      <sz val="11"/>
      <color theme="1"/>
      <name val="Arial"/>
      <family val="2"/>
      <charset val="238"/>
    </font>
    <font>
      <sz val="10"/>
      <color rgb="FF151E24"/>
      <name val="Arial"/>
      <family val="2"/>
      <charset val="238"/>
    </font>
    <font>
      <sz val="11"/>
      <color theme="1"/>
      <name val="Calibri"/>
      <family val="2"/>
      <charset val="238"/>
      <scheme val="major"/>
    </font>
    <font>
      <sz val="11"/>
      <color theme="1"/>
      <name val="Calibri"/>
      <family val="2"/>
      <charset val="238"/>
      <scheme val="minor"/>
    </font>
    <font>
      <sz val="11"/>
      <color rgb="FFFF0000"/>
      <name val="Calibri"/>
      <family val="2"/>
      <charset val="238"/>
    </font>
    <font>
      <sz val="11"/>
      <name val="Times New Roman"/>
      <family val="1"/>
      <charset val="238"/>
    </font>
    <font>
      <b/>
      <sz val="12"/>
      <name val="Times New Roman"/>
      <family val="1"/>
      <charset val="238"/>
    </font>
    <font>
      <i/>
      <sz val="11"/>
      <name val="Calibri"/>
      <family val="2"/>
      <charset val="238"/>
    </font>
    <font>
      <i/>
      <sz val="11"/>
      <color rgb="FF808080"/>
      <name val="Calibri"/>
      <family val="2"/>
      <charset val="238"/>
    </font>
    <font>
      <sz val="11"/>
      <color rgb="FF242424"/>
      <name val="Calibri"/>
      <family val="2"/>
      <charset val="238"/>
    </font>
    <font>
      <b/>
      <sz val="11"/>
      <name val="Times New Roman"/>
      <family val="1"/>
      <charset val="238"/>
    </font>
    <font>
      <i/>
      <sz val="11"/>
      <color rgb="FF000000"/>
      <name val="Calibri"/>
      <family val="2"/>
      <charset val="238"/>
    </font>
    <font>
      <sz val="11"/>
      <color rgb="FF000000"/>
      <name val="Arial"/>
      <family val="2"/>
      <charset val="238"/>
    </font>
    <font>
      <sz val="11"/>
      <name val="Calibri"/>
      <family val="2"/>
      <charset val="238"/>
      <scheme val="minor"/>
    </font>
    <font>
      <sz val="11"/>
      <color rgb="FF444444"/>
      <name val="Calibri"/>
      <family val="2"/>
      <charset val="238"/>
      <scheme val="minor"/>
    </font>
    <font>
      <sz val="10"/>
      <color rgb="FF000000"/>
      <name val="Calibri"/>
      <family val="2"/>
      <charset val="238"/>
      <scheme val="minor"/>
    </font>
    <font>
      <sz val="11"/>
      <color rgb="FF444444"/>
      <name val="Calibri"/>
      <family val="2"/>
      <charset val="238"/>
    </font>
    <font>
      <i/>
      <sz val="11"/>
      <color theme="1"/>
      <name val="Calibri"/>
      <family val="2"/>
      <charset val="238"/>
      <scheme val="minor"/>
    </font>
    <font>
      <sz val="11"/>
      <color rgb="FFFF0000"/>
      <name val="Arial"/>
      <family val="2"/>
      <charset val="238"/>
    </font>
    <font>
      <sz val="11"/>
      <color theme="1"/>
      <name val="Arial"/>
      <family val="2"/>
      <charset val="238"/>
    </font>
    <font>
      <sz val="11"/>
      <color rgb="FF151E24"/>
      <name val="Calibri"/>
      <family val="2"/>
      <charset val="238"/>
      <scheme val="minor"/>
    </font>
    <font>
      <b/>
      <sz val="11"/>
      <color theme="1" tint="0.34998626667073579"/>
      <name val="Calibri"/>
      <family val="2"/>
      <charset val="238"/>
    </font>
    <font>
      <sz val="11"/>
      <name val="Calibri"/>
      <family val="2"/>
      <charset val="238"/>
      <scheme val="minor"/>
    </font>
    <font>
      <sz val="11"/>
      <color rgb="FF000000"/>
      <name val="Calibri"/>
      <family val="2"/>
      <charset val="238"/>
      <scheme val="minor"/>
    </font>
    <font>
      <sz val="11"/>
      <color theme="1"/>
      <name val="Calibri"/>
      <family val="2"/>
      <charset val="238"/>
      <scheme val="minor"/>
    </font>
    <font>
      <b/>
      <sz val="11"/>
      <color rgb="FFFF0000"/>
      <name val="Calibri"/>
      <family val="2"/>
      <charset val="238"/>
      <scheme val="minor"/>
    </font>
    <font>
      <sz val="11"/>
      <color rgb="FF000000"/>
      <name val="Aptos Narrow"/>
      <family val="2"/>
    </font>
    <font>
      <sz val="11"/>
      <color theme="1"/>
      <name val="Calibri"/>
      <family val="2"/>
      <charset val="1"/>
    </font>
    <font>
      <i/>
      <sz val="11"/>
      <color rgb="FF000000"/>
      <name val="Calibri"/>
      <family val="2"/>
      <charset val="238"/>
      <scheme val="minor"/>
    </font>
    <font>
      <i/>
      <sz val="10"/>
      <color rgb="FF000000"/>
      <name val="Calibri"/>
      <family val="2"/>
      <charset val="238"/>
    </font>
    <font>
      <b/>
      <sz val="11"/>
      <color theme="1"/>
      <name val="Calibri"/>
      <family val="2"/>
      <charset val="1"/>
    </font>
    <font>
      <i/>
      <sz val="10"/>
      <color theme="1"/>
      <name val="Calibri"/>
      <family val="2"/>
      <charset val="1"/>
    </font>
    <font>
      <sz val="11"/>
      <color theme="1"/>
      <name val="Aptos"/>
      <family val="2"/>
      <charset val="1"/>
    </font>
    <font>
      <sz val="11"/>
      <color rgb="FF000000"/>
      <name val="&quot;Calibri&quot;"/>
    </font>
    <font>
      <sz val="11"/>
      <color rgb="FF000000"/>
      <name val="Calibri"/>
      <family val="2"/>
      <charset val="1"/>
    </font>
    <font>
      <i/>
      <sz val="10"/>
      <color rgb="FFFF0000"/>
      <name val="Arial"/>
      <family val="2"/>
      <charset val="238"/>
    </font>
    <font>
      <i/>
      <sz val="11"/>
      <color rgb="FFFF0000"/>
      <name val="Calibri"/>
      <family val="2"/>
      <charset val="238"/>
      <scheme val="minor"/>
    </font>
    <font>
      <sz val="11"/>
      <name val="Aptos Narrow"/>
      <family val="2"/>
    </font>
    <font>
      <sz val="11"/>
      <name val="Calibri"/>
      <family val="2"/>
      <charset val="1"/>
    </font>
    <font>
      <sz val="11"/>
      <name val="Aptos"/>
      <family val="2"/>
      <charset val="1"/>
    </font>
    <font>
      <b/>
      <sz val="11"/>
      <name val="Calibri"/>
      <family val="2"/>
      <charset val="1"/>
    </font>
    <font>
      <i/>
      <sz val="10"/>
      <name val="Calibri"/>
      <family val="2"/>
      <charset val="1"/>
    </font>
    <font>
      <i/>
      <sz val="10"/>
      <name val="Calibri"/>
      <family val="2"/>
      <charset val="238"/>
    </font>
    <font>
      <b/>
      <sz val="11"/>
      <color rgb="FFC00000"/>
      <name val="Calibri"/>
      <family val="2"/>
      <charset val="238"/>
    </font>
    <font>
      <b/>
      <sz val="10"/>
      <color theme="1"/>
      <name val="Calibri"/>
      <family val="2"/>
      <charset val="238"/>
    </font>
    <font>
      <b/>
      <sz val="10"/>
      <color rgb="FF000000"/>
      <name val="Calibri"/>
      <family val="2"/>
      <charset val="238"/>
    </font>
    <font>
      <i/>
      <sz val="9"/>
      <name val="Calibri"/>
      <family val="2"/>
      <charset val="238"/>
    </font>
    <font>
      <sz val="10"/>
      <name val="Roboto"/>
      <charset val="238"/>
    </font>
  </fonts>
  <fills count="9">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00"/>
      </patternFill>
    </fill>
    <fill>
      <patternFill patternType="solid">
        <fgColor theme="0"/>
        <bgColor rgb="FFFFFFFF"/>
      </patternFill>
    </fill>
    <fill>
      <patternFill patternType="solid">
        <fgColor rgb="FFFFFF00"/>
        <bgColor indexed="64"/>
      </patternFill>
    </fill>
    <fill>
      <patternFill patternType="solid">
        <fgColor rgb="FFFFFF00"/>
        <bgColor theme="0"/>
      </patternFill>
    </fill>
    <fill>
      <patternFill patternType="solid">
        <fgColor rgb="FFFFFFFF"/>
        <bgColor rgb="FF000000"/>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s>
  <cellStyleXfs count="11">
    <xf numFmtId="0" fontId="0" fillId="0" borderId="0"/>
    <xf numFmtId="0" fontId="18" fillId="0" borderId="3" applyNumberFormat="0" applyFill="0" applyBorder="0" applyAlignment="0" applyProtection="0"/>
    <xf numFmtId="0" fontId="4" fillId="0" borderId="3"/>
    <xf numFmtId="0" fontId="4" fillId="0" borderId="3"/>
    <xf numFmtId="0" fontId="19" fillId="0" borderId="3"/>
    <xf numFmtId="0" fontId="4" fillId="0" borderId="3"/>
    <xf numFmtId="0" fontId="4" fillId="0" borderId="3"/>
    <xf numFmtId="0" fontId="28" fillId="0" borderId="3"/>
    <xf numFmtId="0" fontId="23" fillId="0" borderId="3"/>
    <xf numFmtId="9" fontId="47" fillId="0" borderId="0" applyFont="0" applyFill="0" applyBorder="0" applyAlignment="0" applyProtection="0"/>
    <xf numFmtId="43" fontId="1" fillId="0" borderId="3" applyFont="0" applyFill="0" applyBorder="0" applyAlignment="0" applyProtection="0"/>
  </cellStyleXfs>
  <cellXfs count="498">
    <xf numFmtId="0" fontId="0" fillId="0" borderId="0" xfId="0"/>
    <xf numFmtId="0" fontId="5" fillId="0" borderId="0" xfId="0" applyFont="1"/>
    <xf numFmtId="0" fontId="6" fillId="0" borderId="1" xfId="0" applyFont="1" applyBorder="1"/>
    <xf numFmtId="0" fontId="5" fillId="0" borderId="1" xfId="0" applyFont="1" applyBorder="1"/>
    <xf numFmtId="0" fontId="6" fillId="0" borderId="0" xfId="0" applyFont="1"/>
    <xf numFmtId="0" fontId="8" fillId="0" borderId="0" xfId="0" applyFont="1"/>
    <xf numFmtId="14" fontId="9" fillId="0" borderId="0" xfId="0" applyNumberFormat="1" applyFont="1"/>
    <xf numFmtId="0" fontId="6" fillId="0" borderId="0" xfId="0" applyFont="1" applyAlignment="1">
      <alignment horizontal="center"/>
    </xf>
    <xf numFmtId="0" fontId="5" fillId="0" borderId="1" xfId="0" applyFont="1" applyBorder="1" applyAlignment="1">
      <alignment horizontal="center"/>
    </xf>
    <xf numFmtId="0" fontId="8" fillId="0" borderId="1" xfId="0" applyFont="1" applyBorder="1" applyAlignment="1">
      <alignment horizontal="left"/>
    </xf>
    <xf numFmtId="0" fontId="7" fillId="0" borderId="1" xfId="0" applyFont="1" applyBorder="1"/>
    <xf numFmtId="0" fontId="6" fillId="0" borderId="0" xfId="0" applyFont="1" applyAlignment="1">
      <alignment horizontal="left"/>
    </xf>
    <xf numFmtId="0" fontId="5" fillId="2" borderId="1" xfId="0" applyFont="1" applyFill="1" applyBorder="1" applyAlignment="1">
      <alignment horizontal="center"/>
    </xf>
    <xf numFmtId="0" fontId="6" fillId="2" borderId="1" xfId="0" applyFont="1" applyFill="1" applyBorder="1" applyAlignment="1">
      <alignment horizontal="center"/>
    </xf>
    <xf numFmtId="0" fontId="6" fillId="0" borderId="1" xfId="0" applyFont="1" applyBorder="1" applyAlignment="1">
      <alignment horizontal="center"/>
    </xf>
    <xf numFmtId="0" fontId="8" fillId="0" borderId="1" xfId="0" applyFont="1" applyBorder="1" applyAlignment="1">
      <alignment horizontal="center"/>
    </xf>
    <xf numFmtId="0" fontId="11" fillId="0" borderId="1" xfId="0" applyFont="1" applyBorder="1"/>
    <xf numFmtId="0" fontId="5" fillId="0" borderId="1" xfId="0" applyFont="1" applyBorder="1" applyAlignment="1">
      <alignment horizontal="left"/>
    </xf>
    <xf numFmtId="0" fontId="7" fillId="0" borderId="1" xfId="0" applyFont="1" applyBorder="1" applyAlignment="1">
      <alignment horizontal="left"/>
    </xf>
    <xf numFmtId="0" fontId="7" fillId="2" borderId="1" xfId="0" applyFont="1" applyFill="1" applyBorder="1" applyAlignment="1">
      <alignment horizontal="center"/>
    </xf>
    <xf numFmtId="0" fontId="7" fillId="0" borderId="1" xfId="0" applyFont="1" applyBorder="1" applyAlignment="1">
      <alignment horizontal="center"/>
    </xf>
    <xf numFmtId="0" fontId="6" fillId="0" borderId="1" xfId="0" applyFont="1" applyBorder="1" applyAlignment="1">
      <alignment horizontal="left"/>
    </xf>
    <xf numFmtId="0" fontId="5" fillId="0" borderId="0" xfId="0" applyFont="1" applyAlignment="1">
      <alignment horizontal="left"/>
    </xf>
    <xf numFmtId="2" fontId="5" fillId="0" borderId="1" xfId="0" applyNumberFormat="1" applyFont="1" applyBorder="1" applyAlignment="1">
      <alignment horizontal="center"/>
    </xf>
    <xf numFmtId="0" fontId="6" fillId="0" borderId="3" xfId="0" applyFont="1" applyBorder="1" applyAlignment="1">
      <alignment horizontal="center"/>
    </xf>
    <xf numFmtId="0" fontId="0" fillId="0" borderId="3" xfId="0" applyBorder="1"/>
    <xf numFmtId="0" fontId="6" fillId="0" borderId="3" xfId="0" applyFont="1" applyBorder="1"/>
    <xf numFmtId="0" fontId="6" fillId="0" borderId="3" xfId="0" applyFont="1" applyBorder="1" applyAlignment="1">
      <alignment horizontal="left"/>
    </xf>
    <xf numFmtId="0" fontId="6" fillId="0" borderId="6" xfId="0" applyFont="1" applyBorder="1" applyAlignment="1">
      <alignment horizontal="center"/>
    </xf>
    <xf numFmtId="0" fontId="6" fillId="2" borderId="6" xfId="0" applyFont="1" applyFill="1" applyBorder="1" applyAlignment="1">
      <alignment horizontal="center"/>
    </xf>
    <xf numFmtId="0" fontId="5" fillId="0" borderId="3" xfId="0" applyFont="1" applyBorder="1"/>
    <xf numFmtId="0" fontId="6" fillId="0" borderId="6" xfId="0" applyFont="1" applyBorder="1" applyAlignment="1">
      <alignment horizontal="left"/>
    </xf>
    <xf numFmtId="2" fontId="6" fillId="0" borderId="1" xfId="0" applyNumberFormat="1" applyFont="1" applyBorder="1" applyAlignment="1">
      <alignment horizontal="center"/>
    </xf>
    <xf numFmtId="0" fontId="5" fillId="3" borderId="6" xfId="0" applyFont="1" applyFill="1" applyBorder="1"/>
    <xf numFmtId="0" fontId="5" fillId="3" borderId="6" xfId="0" applyFont="1" applyFill="1" applyBorder="1" applyAlignment="1">
      <alignment horizontal="center" vertical="top" wrapText="1"/>
    </xf>
    <xf numFmtId="0" fontId="6" fillId="3" borderId="6" xfId="0" applyFont="1" applyFill="1" applyBorder="1"/>
    <xf numFmtId="0" fontId="12" fillId="3" borderId="6" xfId="0" applyFont="1" applyFill="1" applyBorder="1"/>
    <xf numFmtId="0" fontId="15" fillId="0" borderId="0" xfId="0" applyFont="1"/>
    <xf numFmtId="0" fontId="17" fillId="0" borderId="6" xfId="0" applyFont="1" applyBorder="1"/>
    <xf numFmtId="0" fontId="17" fillId="0" borderId="6" xfId="0" applyFont="1" applyBorder="1" applyAlignment="1">
      <alignment horizontal="center"/>
    </xf>
    <xf numFmtId="0" fontId="15" fillId="0" borderId="6" xfId="0" applyFont="1" applyBorder="1"/>
    <xf numFmtId="0" fontId="15" fillId="0" borderId="6" xfId="0" applyFont="1" applyBorder="1" applyAlignment="1">
      <alignment horizontal="center"/>
    </xf>
    <xf numFmtId="0" fontId="6" fillId="3" borderId="1" xfId="0" applyFont="1" applyFill="1" applyBorder="1" applyAlignment="1">
      <alignment horizontal="center"/>
    </xf>
    <xf numFmtId="0" fontId="6" fillId="4" borderId="1" xfId="0" applyFont="1" applyFill="1" applyBorder="1" applyAlignment="1">
      <alignment horizontal="center"/>
    </xf>
    <xf numFmtId="0" fontId="5" fillId="3" borderId="1" xfId="0" applyFont="1" applyFill="1" applyBorder="1" applyAlignment="1">
      <alignment horizontal="center"/>
    </xf>
    <xf numFmtId="0" fontId="8" fillId="3" borderId="1" xfId="0" applyFont="1" applyFill="1" applyBorder="1" applyAlignment="1">
      <alignment horizontal="center"/>
    </xf>
    <xf numFmtId="0" fontId="6" fillId="3" borderId="6" xfId="0" applyFont="1" applyFill="1" applyBorder="1" applyAlignment="1">
      <alignment horizontal="center"/>
    </xf>
    <xf numFmtId="0" fontId="6" fillId="4" borderId="6" xfId="0" applyFont="1" applyFill="1" applyBorder="1" applyAlignment="1">
      <alignment horizontal="center"/>
    </xf>
    <xf numFmtId="0" fontId="0" fillId="0" borderId="0" xfId="0" applyAlignment="1">
      <alignment horizontal="center"/>
    </xf>
    <xf numFmtId="0" fontId="6" fillId="0" borderId="6" xfId="0" applyFont="1" applyBorder="1"/>
    <xf numFmtId="0" fontId="5" fillId="0" borderId="6" xfId="0" applyFont="1" applyBorder="1" applyAlignment="1">
      <alignment horizontal="center" vertical="top" wrapText="1"/>
    </xf>
    <xf numFmtId="0" fontId="5" fillId="0" borderId="6" xfId="0" applyFont="1" applyBorder="1"/>
    <xf numFmtId="0" fontId="3" fillId="0" borderId="0" xfId="0" applyFont="1"/>
    <xf numFmtId="0" fontId="5" fillId="0" borderId="6" xfId="0" applyFont="1" applyBorder="1" applyAlignment="1">
      <alignment wrapText="1"/>
    </xf>
    <xf numFmtId="0" fontId="5" fillId="0" borderId="6" xfId="0" applyFont="1" applyBorder="1" applyAlignment="1">
      <alignment horizontal="center" wrapText="1"/>
    </xf>
    <xf numFmtId="0" fontId="14" fillId="0" borderId="6" xfId="0" applyFont="1" applyBorder="1" applyAlignment="1">
      <alignment wrapText="1"/>
    </xf>
    <xf numFmtId="0" fontId="14" fillId="0" borderId="6" xfId="0" applyFont="1" applyBorder="1" applyAlignment="1">
      <alignment horizontal="center" vertical="top" wrapText="1"/>
    </xf>
    <xf numFmtId="0" fontId="14" fillId="3" borderId="6" xfId="0" applyFont="1" applyFill="1" applyBorder="1" applyAlignment="1">
      <alignment horizontal="center"/>
    </xf>
    <xf numFmtId="0" fontId="5" fillId="0" borderId="6" xfId="0" applyFont="1" applyBorder="1" applyAlignment="1">
      <alignment horizontal="left"/>
    </xf>
    <xf numFmtId="0" fontId="5" fillId="0" borderId="6" xfId="0" applyFont="1" applyBorder="1" applyAlignment="1">
      <alignment vertical="center" wrapText="1"/>
    </xf>
    <xf numFmtId="0" fontId="5" fillId="3" borderId="6" xfId="0" applyFont="1" applyFill="1" applyBorder="1" applyAlignment="1">
      <alignment horizontal="center"/>
    </xf>
    <xf numFmtId="0" fontId="6" fillId="3" borderId="6" xfId="0" applyFont="1" applyFill="1" applyBorder="1" applyAlignment="1">
      <alignment horizontal="left"/>
    </xf>
    <xf numFmtId="0" fontId="14" fillId="0" borderId="6" xfId="0" applyFont="1" applyBorder="1" applyAlignment="1">
      <alignment horizontal="center"/>
    </xf>
    <xf numFmtId="0" fontId="5" fillId="0" borderId="6" xfId="0" applyFont="1" applyBorder="1" applyAlignment="1">
      <alignment horizontal="center"/>
    </xf>
    <xf numFmtId="0" fontId="15" fillId="0" borderId="6" xfId="0" applyFont="1" applyBorder="1" applyAlignment="1">
      <alignment horizontal="left"/>
    </xf>
    <xf numFmtId="0" fontId="6" fillId="5" borderId="6" xfId="0" applyFont="1" applyFill="1" applyBorder="1" applyAlignment="1">
      <alignment horizontal="center"/>
    </xf>
    <xf numFmtId="0" fontId="14" fillId="0" borderId="6" xfId="0" applyFont="1" applyBorder="1" applyAlignment="1">
      <alignment horizontal="left"/>
    </xf>
    <xf numFmtId="0" fontId="15" fillId="0" borderId="3" xfId="0" applyFont="1" applyBorder="1"/>
    <xf numFmtId="0" fontId="15" fillId="0" borderId="3" xfId="0" applyFont="1" applyBorder="1" applyAlignment="1">
      <alignment horizontal="left"/>
    </xf>
    <xf numFmtId="0" fontId="17" fillId="0" borderId="3" xfId="0" applyFont="1" applyBorder="1" applyAlignment="1">
      <alignment horizontal="left"/>
    </xf>
    <xf numFmtId="0" fontId="17" fillId="0" borderId="6" xfId="0" applyFont="1" applyBorder="1" applyAlignment="1">
      <alignment horizontal="left"/>
    </xf>
    <xf numFmtId="0" fontId="0" fillId="0" borderId="0" xfId="0" applyAlignment="1">
      <alignment horizontal="left"/>
    </xf>
    <xf numFmtId="0" fontId="15" fillId="0" borderId="0" xfId="0" applyFont="1" applyAlignment="1">
      <alignment horizontal="left"/>
    </xf>
    <xf numFmtId="0" fontId="0" fillId="0" borderId="0" xfId="0" applyAlignment="1">
      <alignment vertical="center"/>
    </xf>
    <xf numFmtId="0" fontId="0" fillId="0" borderId="3" xfId="0" applyBorder="1" applyAlignment="1">
      <alignment horizontal="center"/>
    </xf>
    <xf numFmtId="0" fontId="0" fillId="0" borderId="6" xfId="0" applyBorder="1"/>
    <xf numFmtId="0" fontId="5" fillId="4" borderId="1" xfId="0" applyFont="1" applyFill="1" applyBorder="1" applyAlignment="1">
      <alignment horizontal="center"/>
    </xf>
    <xf numFmtId="0" fontId="5" fillId="3" borderId="6" xfId="0" applyFont="1" applyFill="1" applyBorder="1" applyAlignment="1">
      <alignment wrapText="1"/>
    </xf>
    <xf numFmtId="0" fontId="7" fillId="0" borderId="6" xfId="0" applyFont="1" applyBorder="1" applyAlignment="1">
      <alignment vertical="center"/>
    </xf>
    <xf numFmtId="0" fontId="15" fillId="0" borderId="1" xfId="0" applyFont="1" applyBorder="1" applyAlignment="1">
      <alignment horizontal="left"/>
    </xf>
    <xf numFmtId="0" fontId="7" fillId="4" borderId="6" xfId="0" applyFont="1" applyFill="1" applyBorder="1" applyAlignment="1">
      <alignment horizontal="center"/>
    </xf>
    <xf numFmtId="0" fontId="21" fillId="0" borderId="0" xfId="0" applyFont="1" applyAlignment="1">
      <alignment horizontal="left"/>
    </xf>
    <xf numFmtId="0" fontId="7" fillId="0" borderId="6" xfId="0" applyFont="1" applyBorder="1" applyAlignment="1">
      <alignment horizontal="center"/>
    </xf>
    <xf numFmtId="0" fontId="8" fillId="0" borderId="6" xfId="0" applyFont="1" applyBorder="1" applyAlignment="1">
      <alignment horizontal="center"/>
    </xf>
    <xf numFmtId="0" fontId="15" fillId="0" borderId="6" xfId="0" applyFont="1" applyBorder="1" applyAlignment="1">
      <alignment horizontal="center" wrapText="1"/>
    </xf>
    <xf numFmtId="0" fontId="13" fillId="0" borderId="6" xfId="0" applyFont="1" applyBorder="1" applyAlignment="1">
      <alignment horizontal="center"/>
    </xf>
    <xf numFmtId="0" fontId="14" fillId="0" borderId="6" xfId="0" applyFont="1" applyBorder="1"/>
    <xf numFmtId="0" fontId="17" fillId="0" borderId="0" xfId="0" applyFont="1" applyAlignment="1">
      <alignment horizontal="left"/>
    </xf>
    <xf numFmtId="0" fontId="17" fillId="0" borderId="6" xfId="0" applyFont="1" applyBorder="1" applyAlignment="1">
      <alignment horizontal="left" vertical="center"/>
    </xf>
    <xf numFmtId="0" fontId="17" fillId="0" borderId="6" xfId="0" applyFont="1" applyBorder="1" applyAlignment="1">
      <alignment vertical="center"/>
    </xf>
    <xf numFmtId="0" fontId="15" fillId="0" borderId="6" xfId="0" applyFont="1" applyBorder="1" applyAlignment="1">
      <alignment wrapText="1"/>
    </xf>
    <xf numFmtId="0" fontId="15" fillId="0" borderId="7" xfId="0" applyFont="1" applyBorder="1" applyAlignment="1">
      <alignment horizontal="left"/>
    </xf>
    <xf numFmtId="0" fontId="15" fillId="0" borderId="7" xfId="0" applyFont="1" applyBorder="1"/>
    <xf numFmtId="0" fontId="15" fillId="0" borderId="7" xfId="0" applyFont="1" applyBorder="1" applyAlignment="1">
      <alignment horizontal="center"/>
    </xf>
    <xf numFmtId="0" fontId="10" fillId="0" borderId="0" xfId="0" applyFont="1"/>
    <xf numFmtId="0" fontId="7" fillId="0" borderId="3" xfId="0" applyFont="1" applyBorder="1" applyAlignment="1">
      <alignment vertical="center" wrapText="1"/>
    </xf>
    <xf numFmtId="0" fontId="7" fillId="0" borderId="3" xfId="0" applyFont="1" applyBorder="1" applyAlignment="1">
      <alignment vertical="center"/>
    </xf>
    <xf numFmtId="0" fontId="17" fillId="0" borderId="6" xfId="0" applyFont="1" applyBorder="1" applyAlignment="1">
      <alignment horizontal="left" vertical="center" wrapText="1"/>
    </xf>
    <xf numFmtId="0" fontId="7" fillId="0" borderId="6" xfId="0" applyFont="1" applyBorder="1" applyAlignment="1">
      <alignment vertical="center" wrapText="1"/>
    </xf>
    <xf numFmtId="0" fontId="8" fillId="0" borderId="3" xfId="0" applyFont="1" applyBorder="1" applyAlignment="1">
      <alignment vertical="center"/>
    </xf>
    <xf numFmtId="0" fontId="24" fillId="0" borderId="6" xfId="0" applyFont="1" applyBorder="1" applyAlignment="1">
      <alignment vertical="center" wrapText="1"/>
    </xf>
    <xf numFmtId="0" fontId="24" fillId="0" borderId="6" xfId="0" applyFont="1" applyBorder="1" applyAlignment="1">
      <alignment vertical="center"/>
    </xf>
    <xf numFmtId="0" fontId="23" fillId="0" borderId="0" xfId="0" applyFont="1" applyAlignment="1">
      <alignment vertical="center"/>
    </xf>
    <xf numFmtId="0" fontId="23" fillId="0" borderId="0" xfId="0" applyFont="1" applyAlignment="1">
      <alignment vertical="center" wrapText="1"/>
    </xf>
    <xf numFmtId="0" fontId="25" fillId="0" borderId="6" xfId="0" applyFont="1" applyBorder="1" applyAlignment="1">
      <alignment vertical="center" wrapText="1"/>
    </xf>
    <xf numFmtId="0" fontId="25" fillId="0" borderId="6" xfId="0" applyFont="1" applyBorder="1" applyAlignment="1">
      <alignment horizontal="center" vertical="center"/>
    </xf>
    <xf numFmtId="0" fontId="27" fillId="0" borderId="6" xfId="0" applyFont="1" applyBorder="1" applyAlignment="1">
      <alignment horizontal="center" vertical="center" wrapText="1"/>
    </xf>
    <xf numFmtId="0" fontId="25" fillId="0" borderId="6" xfId="0" applyFont="1" applyBorder="1" applyAlignment="1">
      <alignment horizontal="center" vertical="center" wrapText="1"/>
    </xf>
    <xf numFmtId="49" fontId="25" fillId="0" borderId="6" xfId="0" applyNumberFormat="1" applyFont="1" applyBorder="1" applyAlignment="1">
      <alignment vertical="center" wrapText="1"/>
    </xf>
    <xf numFmtId="0" fontId="22" fillId="0" borderId="6" xfId="3" applyFont="1" applyBorder="1" applyAlignment="1">
      <alignment horizontal="center" vertical="center"/>
    </xf>
    <xf numFmtId="0" fontId="22" fillId="0" borderId="6" xfId="2" applyFont="1" applyBorder="1" applyAlignment="1">
      <alignment horizontal="center" vertical="center"/>
    </xf>
    <xf numFmtId="0" fontId="22" fillId="0" borderId="6" xfId="0" applyFont="1" applyBorder="1" applyAlignment="1">
      <alignment horizontal="center" vertical="center"/>
    </xf>
    <xf numFmtId="0" fontId="25" fillId="0" borderId="6" xfId="0" applyFont="1" applyBorder="1"/>
    <xf numFmtId="0" fontId="25" fillId="0" borderId="6" xfId="0" applyFont="1" applyBorder="1" applyAlignment="1">
      <alignment wrapText="1"/>
    </xf>
    <xf numFmtId="0" fontId="25" fillId="0" borderId="3" xfId="0" applyFont="1" applyBorder="1"/>
    <xf numFmtId="0" fontId="25" fillId="0" borderId="0" xfId="0" applyFont="1"/>
    <xf numFmtId="0" fontId="25" fillId="0" borderId="0" xfId="0" applyFont="1" applyAlignment="1">
      <alignment vertical="center" wrapText="1"/>
    </xf>
    <xf numFmtId="0" fontId="25" fillId="0" borderId="3" xfId="0" applyFont="1" applyBorder="1" applyAlignment="1">
      <alignment wrapText="1"/>
    </xf>
    <xf numFmtId="0" fontId="27" fillId="0" borderId="0" xfId="0" applyFont="1" applyAlignment="1">
      <alignment wrapText="1"/>
    </xf>
    <xf numFmtId="0" fontId="27" fillId="0" borderId="6" xfId="0" applyFont="1" applyBorder="1" applyAlignment="1">
      <alignment horizontal="left" vertical="center" wrapText="1"/>
    </xf>
    <xf numFmtId="0" fontId="27" fillId="0" borderId="3" xfId="0" applyFont="1" applyBorder="1"/>
    <xf numFmtId="0" fontId="16" fillId="0" borderId="6" xfId="0" applyFont="1" applyBorder="1" applyAlignment="1">
      <alignment horizontal="center"/>
    </xf>
    <xf numFmtId="0" fontId="20" fillId="0" borderId="6"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28" fillId="0" borderId="3" xfId="7"/>
    <xf numFmtId="0" fontId="5" fillId="3" borderId="1" xfId="7" applyFont="1" applyFill="1" applyBorder="1"/>
    <xf numFmtId="0" fontId="5" fillId="3" borderId="1" xfId="7" applyFont="1" applyFill="1" applyBorder="1" applyAlignment="1">
      <alignment horizontal="center"/>
    </xf>
    <xf numFmtId="0" fontId="6" fillId="3" borderId="1" xfId="7" applyFont="1" applyFill="1" applyBorder="1"/>
    <xf numFmtId="0" fontId="6" fillId="3" borderId="1" xfId="7" applyFont="1" applyFill="1" applyBorder="1" applyAlignment="1">
      <alignment horizontal="center"/>
    </xf>
    <xf numFmtId="0" fontId="6" fillId="2" borderId="1" xfId="7" applyFont="1" applyFill="1" applyBorder="1" applyAlignment="1">
      <alignment horizontal="center"/>
    </xf>
    <xf numFmtId="0" fontId="6" fillId="7" borderId="1" xfId="7" applyFont="1" applyFill="1" applyBorder="1" applyAlignment="1">
      <alignment horizontal="center"/>
    </xf>
    <xf numFmtId="0" fontId="6" fillId="6" borderId="1" xfId="7" applyFont="1" applyFill="1" applyBorder="1" applyAlignment="1">
      <alignment horizontal="center"/>
    </xf>
    <xf numFmtId="0" fontId="5" fillId="0" borderId="3" xfId="7" applyFont="1"/>
    <xf numFmtId="0" fontId="7" fillId="0" borderId="6" xfId="0" applyFont="1" applyBorder="1"/>
    <xf numFmtId="0" fontId="29" fillId="0" borderId="0" xfId="0" applyFont="1"/>
    <xf numFmtId="0" fontId="6" fillId="0" borderId="1" xfId="0" applyFont="1" applyBorder="1" applyAlignment="1">
      <alignment vertical="center"/>
    </xf>
    <xf numFmtId="0" fontId="17" fillId="0" borderId="13" xfId="0" applyFont="1" applyBorder="1" applyAlignment="1">
      <alignment horizontal="center"/>
    </xf>
    <xf numFmtId="0" fontId="33" fillId="0" borderId="3" xfId="0" applyFont="1" applyBorder="1"/>
    <xf numFmtId="0" fontId="34" fillId="0" borderId="3" xfId="0" applyFont="1" applyBorder="1" applyAlignment="1">
      <alignment wrapText="1"/>
    </xf>
    <xf numFmtId="0" fontId="15" fillId="0" borderId="14" xfId="0" applyFont="1" applyBorder="1" applyAlignment="1">
      <alignment wrapText="1"/>
    </xf>
    <xf numFmtId="0" fontId="7" fillId="0" borderId="14" xfId="0" applyFont="1" applyBorder="1" applyAlignment="1">
      <alignment wrapText="1"/>
    </xf>
    <xf numFmtId="0" fontId="37" fillId="0" borderId="14" xfId="0" applyFont="1" applyBorder="1" applyAlignment="1">
      <alignment wrapText="1"/>
    </xf>
    <xf numFmtId="0" fontId="33" fillId="0" borderId="3" xfId="0" applyFont="1" applyBorder="1" applyAlignment="1">
      <alignment wrapText="1"/>
    </xf>
    <xf numFmtId="0" fontId="38" fillId="0" borderId="3" xfId="0" applyFont="1" applyBorder="1"/>
    <xf numFmtId="0" fontId="7" fillId="0" borderId="3" xfId="0" applyFont="1" applyBorder="1"/>
    <xf numFmtId="0" fontId="32" fillId="0" borderId="3" xfId="0" applyFont="1" applyBorder="1"/>
    <xf numFmtId="0" fontId="15" fillId="0" borderId="3" xfId="0" applyFont="1" applyBorder="1" applyAlignment="1">
      <alignment wrapText="1"/>
    </xf>
    <xf numFmtId="0" fontId="25" fillId="0" borderId="0" xfId="0" applyFont="1" applyAlignment="1">
      <alignment horizontal="center"/>
    </xf>
    <xf numFmtId="0" fontId="15" fillId="0" borderId="14" xfId="0" applyFont="1" applyBorder="1" applyAlignment="1">
      <alignment horizontal="center" wrapText="1"/>
    </xf>
    <xf numFmtId="0" fontId="7" fillId="0" borderId="14" xfId="0" applyFont="1" applyBorder="1" applyAlignment="1">
      <alignment horizontal="center" wrapText="1"/>
    </xf>
    <xf numFmtId="0" fontId="15" fillId="0" borderId="3" xfId="0" applyFont="1" applyBorder="1" applyAlignment="1">
      <alignment horizontal="center" wrapText="1"/>
    </xf>
    <xf numFmtId="0" fontId="7" fillId="0" borderId="14" xfId="0" applyFont="1" applyBorder="1" applyAlignment="1">
      <alignment horizontal="center"/>
    </xf>
    <xf numFmtId="0" fontId="15" fillId="0" borderId="13" xfId="0" applyFont="1" applyBorder="1" applyAlignment="1">
      <alignment wrapText="1"/>
    </xf>
    <xf numFmtId="0" fontId="36" fillId="0" borderId="13" xfId="0" applyFont="1" applyBorder="1" applyAlignment="1">
      <alignment wrapText="1"/>
    </xf>
    <xf numFmtId="0" fontId="7" fillId="0" borderId="13" xfId="0" applyFont="1" applyBorder="1" applyAlignment="1">
      <alignment wrapText="1"/>
    </xf>
    <xf numFmtId="0" fontId="25" fillId="0" borderId="0" xfId="0" applyFont="1" applyAlignment="1">
      <alignment wrapText="1"/>
    </xf>
    <xf numFmtId="0" fontId="8" fillId="0" borderId="10" xfId="0" applyFont="1" applyBorder="1"/>
    <xf numFmtId="0" fontId="40" fillId="0" borderId="3" xfId="0" applyFont="1" applyBorder="1"/>
    <xf numFmtId="0" fontId="39" fillId="0" borderId="3" xfId="0" applyFont="1" applyBorder="1"/>
    <xf numFmtId="0" fontId="30" fillId="0" borderId="0" xfId="0" applyFont="1"/>
    <xf numFmtId="0" fontId="31" fillId="0" borderId="0" xfId="0" applyFont="1" applyAlignment="1">
      <alignment wrapText="1"/>
    </xf>
    <xf numFmtId="0" fontId="31" fillId="0" borderId="0" xfId="0" applyFont="1"/>
    <xf numFmtId="0" fontId="41" fillId="0" borderId="0" xfId="0" applyFont="1"/>
    <xf numFmtId="0" fontId="42" fillId="0" borderId="1" xfId="0" applyFont="1" applyBorder="1"/>
    <xf numFmtId="0" fontId="43" fillId="0" borderId="1" xfId="0" applyFont="1" applyBorder="1" applyAlignment="1">
      <alignment wrapText="1"/>
    </xf>
    <xf numFmtId="0" fontId="44" fillId="0" borderId="1" xfId="0" applyFont="1" applyBorder="1"/>
    <xf numFmtId="0" fontId="7" fillId="0" borderId="1" xfId="0" applyFont="1" applyBorder="1" applyAlignment="1">
      <alignment wrapText="1"/>
    </xf>
    <xf numFmtId="0" fontId="8" fillId="0" borderId="1" xfId="0" applyFont="1" applyBorder="1" applyAlignment="1">
      <alignment wrapText="1"/>
    </xf>
    <xf numFmtId="0" fontId="8" fillId="0" borderId="1" xfId="0" applyFont="1" applyBorder="1" applyAlignment="1">
      <alignment horizontal="center" wrapText="1"/>
    </xf>
    <xf numFmtId="0" fontId="15" fillId="0" borderId="1" xfId="0" applyFont="1" applyBorder="1" applyAlignment="1">
      <alignment wrapText="1"/>
    </xf>
    <xf numFmtId="0" fontId="7" fillId="0" borderId="1" xfId="0" applyFont="1" applyBorder="1" applyAlignment="1">
      <alignment horizontal="center" wrapText="1"/>
    </xf>
    <xf numFmtId="0" fontId="25" fillId="0" borderId="3" xfId="0" applyFont="1" applyBorder="1" applyAlignment="1">
      <alignment horizontal="center"/>
    </xf>
    <xf numFmtId="0" fontId="15" fillId="0" borderId="15" xfId="0" applyFont="1" applyBorder="1" applyAlignment="1">
      <alignment wrapText="1"/>
    </xf>
    <xf numFmtId="0" fontId="15" fillId="0" borderId="16" xfId="0" applyFont="1" applyBorder="1" applyAlignment="1">
      <alignment wrapText="1"/>
    </xf>
    <xf numFmtId="0" fontId="7" fillId="0" borderId="16" xfId="0" applyFont="1" applyBorder="1" applyAlignment="1">
      <alignment horizontal="center" wrapText="1"/>
    </xf>
    <xf numFmtId="0" fontId="7" fillId="0" borderId="15" xfId="0" applyFont="1" applyBorder="1" applyAlignment="1">
      <alignment wrapText="1"/>
    </xf>
    <xf numFmtId="0" fontId="16" fillId="0" borderId="0" xfId="0" applyFont="1" applyAlignment="1">
      <alignment horizontal="center"/>
    </xf>
    <xf numFmtId="0" fontId="16" fillId="0" borderId="3" xfId="0" applyFont="1" applyBorder="1" applyAlignment="1">
      <alignment horizontal="center"/>
    </xf>
    <xf numFmtId="0" fontId="7" fillId="0" borderId="3" xfId="0" applyFont="1" applyBorder="1" applyAlignment="1">
      <alignment horizontal="center" wrapText="1"/>
    </xf>
    <xf numFmtId="0" fontId="5" fillId="0" borderId="6" xfId="0" applyFont="1" applyBorder="1" applyAlignment="1">
      <alignment horizontal="center" vertical="center" wrapText="1"/>
    </xf>
    <xf numFmtId="0" fontId="8" fillId="0" borderId="3" xfId="0" applyFont="1" applyBorder="1"/>
    <xf numFmtId="0" fontId="5" fillId="0" borderId="3" xfId="8" applyFont="1"/>
    <xf numFmtId="0" fontId="23" fillId="0" borderId="3" xfId="8"/>
    <xf numFmtId="0" fontId="5" fillId="3" borderId="1" xfId="8" applyFont="1" applyFill="1" applyBorder="1"/>
    <xf numFmtId="0" fontId="5" fillId="3" borderId="1" xfId="8" applyFont="1" applyFill="1" applyBorder="1" applyAlignment="1">
      <alignment horizontal="center"/>
    </xf>
    <xf numFmtId="0" fontId="6" fillId="3" borderId="1" xfId="8" applyFont="1" applyFill="1" applyBorder="1"/>
    <xf numFmtId="0" fontId="6" fillId="3" borderId="1" xfId="8" applyFont="1" applyFill="1" applyBorder="1" applyAlignment="1">
      <alignment horizontal="center"/>
    </xf>
    <xf numFmtId="0" fontId="6" fillId="2" borderId="1" xfId="8" applyFont="1" applyFill="1" applyBorder="1" applyAlignment="1">
      <alignment horizontal="center"/>
    </xf>
    <xf numFmtId="0" fontId="6" fillId="7" borderId="1" xfId="8" applyFont="1" applyFill="1" applyBorder="1" applyAlignment="1">
      <alignment horizontal="center"/>
    </xf>
    <xf numFmtId="0" fontId="22" fillId="0" borderId="3" xfId="8" applyFont="1"/>
    <xf numFmtId="0" fontId="6" fillId="6" borderId="1" xfId="8" applyFont="1" applyFill="1" applyBorder="1" applyAlignment="1">
      <alignment horizontal="center"/>
    </xf>
    <xf numFmtId="0" fontId="46" fillId="0" borderId="3" xfId="8" applyFont="1"/>
    <xf numFmtId="0" fontId="14" fillId="2" borderId="6" xfId="0" applyFont="1" applyFill="1" applyBorder="1" applyAlignment="1">
      <alignment horizontal="center"/>
    </xf>
    <xf numFmtId="0" fontId="20" fillId="0" borderId="6" xfId="0" applyFont="1" applyBorder="1" applyAlignment="1">
      <alignment horizontal="left" vertical="center" wrapText="1"/>
    </xf>
    <xf numFmtId="0" fontId="8" fillId="0" borderId="1" xfId="0" applyFont="1" applyBorder="1"/>
    <xf numFmtId="0" fontId="16" fillId="0" borderId="1" xfId="0" applyFont="1" applyBorder="1"/>
    <xf numFmtId="0" fontId="20" fillId="0" borderId="1" xfId="0" applyFont="1" applyBorder="1" applyAlignment="1">
      <alignment wrapText="1"/>
    </xf>
    <xf numFmtId="0" fontId="20" fillId="0" borderId="3" xfId="0" applyFont="1" applyBorder="1" applyAlignment="1">
      <alignment wrapText="1"/>
    </xf>
    <xf numFmtId="0" fontId="8" fillId="0" borderId="6" xfId="0" applyFont="1" applyBorder="1"/>
    <xf numFmtId="0" fontId="8" fillId="0" borderId="13" xfId="0" applyFont="1" applyBorder="1"/>
    <xf numFmtId="0" fontId="7" fillId="0" borderId="14" xfId="0" applyFont="1" applyBorder="1"/>
    <xf numFmtId="0" fontId="20" fillId="0" borderId="3" xfId="0" applyFont="1" applyBorder="1"/>
    <xf numFmtId="0" fontId="16" fillId="0" borderId="3" xfId="0" applyFont="1" applyBorder="1"/>
    <xf numFmtId="0" fontId="16" fillId="0" borderId="3" xfId="0" applyFont="1" applyBorder="1" applyAlignment="1">
      <alignment wrapText="1"/>
    </xf>
    <xf numFmtId="0" fontId="27" fillId="0" borderId="1" xfId="0" applyFont="1" applyBorder="1" applyAlignment="1">
      <alignment horizontal="left" wrapText="1"/>
    </xf>
    <xf numFmtId="0" fontId="27" fillId="0" borderId="1" xfId="0" applyFont="1" applyBorder="1" applyAlignment="1">
      <alignment wrapText="1"/>
    </xf>
    <xf numFmtId="0" fontId="16" fillId="0" borderId="1" xfId="0" applyFont="1" applyBorder="1" applyAlignment="1">
      <alignment wrapText="1"/>
    </xf>
    <xf numFmtId="164" fontId="7" fillId="0" borderId="14" xfId="0" applyNumberFormat="1" applyFont="1" applyBorder="1"/>
    <xf numFmtId="164" fontId="0" fillId="0" borderId="0" xfId="0" applyNumberFormat="1" applyAlignment="1">
      <alignment horizontal="center"/>
    </xf>
    <xf numFmtId="0" fontId="16" fillId="6" borderId="1" xfId="0" applyFont="1" applyFill="1" applyBorder="1" applyAlignment="1">
      <alignment wrapText="1"/>
    </xf>
    <xf numFmtId="0" fontId="42" fillId="6" borderId="1" xfId="0" applyFont="1" applyFill="1" applyBorder="1" applyAlignment="1">
      <alignment wrapText="1"/>
    </xf>
    <xf numFmtId="0" fontId="43" fillId="6" borderId="1" xfId="0" applyFont="1" applyFill="1" applyBorder="1" applyAlignment="1">
      <alignment wrapText="1"/>
    </xf>
    <xf numFmtId="0" fontId="23" fillId="0" borderId="3" xfId="7" applyFont="1"/>
    <xf numFmtId="164" fontId="0" fillId="0" borderId="0" xfId="0" applyNumberFormat="1"/>
    <xf numFmtId="164" fontId="6" fillId="0" borderId="1" xfId="0" applyNumberFormat="1" applyFont="1" applyBorder="1" applyAlignment="1">
      <alignment horizontal="center"/>
    </xf>
    <xf numFmtId="164" fontId="5" fillId="0" borderId="1" xfId="0" applyNumberFormat="1" applyFont="1" applyBorder="1" applyAlignment="1">
      <alignment horizontal="center"/>
    </xf>
    <xf numFmtId="0" fontId="23" fillId="0" borderId="6" xfId="0" applyFont="1" applyBorder="1"/>
    <xf numFmtId="165" fontId="0" fillId="0" borderId="6" xfId="9" applyNumberFormat="1" applyFont="1" applyBorder="1" applyAlignment="1"/>
    <xf numFmtId="165" fontId="23" fillId="0" borderId="6" xfId="9" applyNumberFormat="1" applyFont="1" applyBorder="1" applyAlignment="1"/>
    <xf numFmtId="0" fontId="23" fillId="0" borderId="0" xfId="0" applyFont="1"/>
    <xf numFmtId="165" fontId="0" fillId="0" borderId="0" xfId="0" applyNumberFormat="1"/>
    <xf numFmtId="10" fontId="0" fillId="0" borderId="0" xfId="0" applyNumberFormat="1"/>
    <xf numFmtId="2" fontId="15" fillId="0" borderId="6" xfId="0" applyNumberFormat="1" applyFont="1" applyBorder="1"/>
    <xf numFmtId="165" fontId="6" fillId="0" borderId="1" xfId="0" applyNumberFormat="1" applyFont="1" applyBorder="1" applyAlignment="1">
      <alignment horizontal="center"/>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7" xfId="0" applyFont="1" applyBorder="1"/>
    <xf numFmtId="0" fontId="48" fillId="0" borderId="0" xfId="0" applyFont="1"/>
    <xf numFmtId="0" fontId="6" fillId="0" borderId="19" xfId="0" applyFont="1" applyBorder="1" applyAlignment="1">
      <alignment horizontal="center"/>
    </xf>
    <xf numFmtId="0" fontId="6" fillId="0" borderId="14" xfId="0" applyFont="1" applyBorder="1" applyAlignment="1">
      <alignment horizontal="center"/>
    </xf>
    <xf numFmtId="0" fontId="6" fillId="0" borderId="7" xfId="0" applyFont="1" applyBorder="1" applyAlignment="1">
      <alignment horizontal="center"/>
    </xf>
    <xf numFmtId="0" fontId="49" fillId="0" borderId="6" xfId="0" applyFont="1" applyBorder="1" applyAlignment="1">
      <alignment horizontal="center"/>
    </xf>
    <xf numFmtId="0" fontId="50" fillId="0" borderId="0" xfId="0" applyFont="1"/>
    <xf numFmtId="0" fontId="50" fillId="0" borderId="0" xfId="0" applyFont="1" applyAlignment="1">
      <alignment horizontal="center"/>
    </xf>
    <xf numFmtId="0" fontId="51" fillId="0" borderId="0" xfId="0" applyFont="1" applyAlignment="1">
      <alignment horizontal="center"/>
    </xf>
    <xf numFmtId="0" fontId="50" fillId="0" borderId="3" xfId="0" applyFont="1" applyBorder="1" applyAlignment="1">
      <alignment wrapText="1"/>
    </xf>
    <xf numFmtId="0" fontId="52" fillId="0" borderId="0" xfId="0" applyFont="1"/>
    <xf numFmtId="0" fontId="7" fillId="0" borderId="7" xfId="0" applyFont="1" applyBorder="1" applyAlignment="1">
      <alignment horizontal="center"/>
    </xf>
    <xf numFmtId="0" fontId="16" fillId="0" borderId="1" xfId="0" applyFont="1" applyBorder="1" applyAlignment="1">
      <alignment horizontal="center" vertical="center"/>
    </xf>
    <xf numFmtId="0" fontId="15" fillId="8" borderId="1" xfId="0" applyFont="1" applyFill="1" applyBorder="1" applyAlignment="1">
      <alignment wrapText="1"/>
    </xf>
    <xf numFmtId="0" fontId="52" fillId="0" borderId="0" xfId="0" applyFont="1" applyAlignment="1">
      <alignment wrapText="1"/>
    </xf>
    <xf numFmtId="0" fontId="54" fillId="0" borderId="1" xfId="0" applyFont="1" applyBorder="1"/>
    <xf numFmtId="0" fontId="15" fillId="8" borderId="20" xfId="0" applyFont="1" applyFill="1" applyBorder="1" applyAlignment="1">
      <alignment wrapText="1"/>
    </xf>
    <xf numFmtId="0" fontId="15" fillId="8" borderId="21" xfId="0" applyFont="1" applyFill="1" applyBorder="1" applyAlignment="1">
      <alignment wrapText="1"/>
    </xf>
    <xf numFmtId="0" fontId="54" fillId="0" borderId="2" xfId="0" applyFont="1" applyBorder="1"/>
    <xf numFmtId="0" fontId="54" fillId="0" borderId="22" xfId="0" applyFont="1" applyBorder="1"/>
    <xf numFmtId="0" fontId="15" fillId="8" borderId="5" xfId="0" applyFont="1" applyFill="1" applyBorder="1" applyAlignment="1">
      <alignment wrapText="1"/>
    </xf>
    <xf numFmtId="0" fontId="54" fillId="0" borderId="12" xfId="0" applyFont="1" applyBorder="1"/>
    <xf numFmtId="0" fontId="54" fillId="0" borderId="2" xfId="0" applyFont="1" applyBorder="1" applyAlignment="1">
      <alignment wrapText="1"/>
    </xf>
    <xf numFmtId="0" fontId="55" fillId="0" borderId="1" xfId="0" applyFont="1" applyBorder="1" applyAlignment="1">
      <alignment wrapText="1"/>
    </xf>
    <xf numFmtId="0" fontId="57" fillId="0" borderId="3" xfId="0" applyFont="1" applyBorder="1"/>
    <xf numFmtId="0" fontId="57" fillId="0" borderId="0" xfId="0" applyFont="1"/>
    <xf numFmtId="0" fontId="8" fillId="8" borderId="1" xfId="0" applyFont="1" applyFill="1" applyBorder="1"/>
    <xf numFmtId="0" fontId="55" fillId="0" borderId="6" xfId="0" applyFont="1" applyBorder="1"/>
    <xf numFmtId="0" fontId="59" fillId="0" borderId="0" xfId="0" applyFont="1"/>
    <xf numFmtId="0" fontId="7" fillId="8" borderId="1" xfId="0" applyFont="1" applyFill="1" applyBorder="1"/>
    <xf numFmtId="0" fontId="60" fillId="0" borderId="0" xfId="0" applyFont="1"/>
    <xf numFmtId="0" fontId="61" fillId="3" borderId="6" xfId="0" applyFont="1" applyFill="1" applyBorder="1" applyAlignment="1">
      <alignment wrapText="1"/>
    </xf>
    <xf numFmtId="0" fontId="16" fillId="0" borderId="6" xfId="0" applyFont="1" applyBorder="1" applyAlignment="1">
      <alignment horizontal="left" vertical="center"/>
    </xf>
    <xf numFmtId="0" fontId="55" fillId="0" borderId="7" xfId="0" applyFont="1" applyBorder="1" applyAlignment="1">
      <alignment horizontal="center"/>
    </xf>
    <xf numFmtId="0" fontId="55" fillId="0" borderId="6" xfId="0" applyFont="1" applyBorder="1" applyAlignment="1">
      <alignment horizontal="center"/>
    </xf>
    <xf numFmtId="0" fontId="55" fillId="0" borderId="1" xfId="0" applyFont="1" applyBorder="1" applyAlignment="1">
      <alignment horizontal="center"/>
    </xf>
    <xf numFmtId="0" fontId="62" fillId="0" borderId="1" xfId="0" applyFont="1" applyBorder="1" applyAlignment="1">
      <alignment horizontal="center"/>
    </xf>
    <xf numFmtId="0" fontId="58" fillId="0" borderId="6" xfId="0" applyFont="1" applyBorder="1" applyAlignment="1">
      <alignment horizontal="center" wrapText="1"/>
    </xf>
    <xf numFmtId="0" fontId="58" fillId="0" borderId="6" xfId="0" applyFont="1" applyBorder="1" applyAlignment="1">
      <alignment horizontal="center"/>
    </xf>
    <xf numFmtId="0" fontId="8" fillId="8" borderId="1" xfId="0" applyFont="1" applyFill="1" applyBorder="1" applyAlignment="1">
      <alignment horizontal="center" wrapText="1"/>
    </xf>
    <xf numFmtId="0" fontId="16" fillId="0" borderId="1" xfId="0" applyFont="1" applyBorder="1" applyAlignment="1">
      <alignment horizontal="center"/>
    </xf>
    <xf numFmtId="0" fontId="8" fillId="0" borderId="10" xfId="0" applyFont="1" applyBorder="1" applyAlignment="1">
      <alignment horizontal="center"/>
    </xf>
    <xf numFmtId="0" fontId="39" fillId="0" borderId="3" xfId="0" applyFont="1" applyBorder="1" applyAlignment="1">
      <alignment horizontal="center"/>
    </xf>
    <xf numFmtId="0" fontId="17" fillId="0" borderId="3" xfId="0" applyFont="1" applyBorder="1" applyAlignment="1">
      <alignment wrapText="1"/>
    </xf>
    <xf numFmtId="0" fontId="17" fillId="0" borderId="14" xfId="0" applyFont="1" applyBorder="1" applyAlignment="1">
      <alignment wrapText="1"/>
    </xf>
    <xf numFmtId="0" fontId="15" fillId="0" borderId="14" xfId="0" applyFont="1" applyBorder="1"/>
    <xf numFmtId="0" fontId="17" fillId="0" borderId="14" xfId="0" applyFont="1" applyBorder="1"/>
    <xf numFmtId="0" fontId="17" fillId="0" borderId="3" xfId="0" applyFont="1" applyBorder="1"/>
    <xf numFmtId="0" fontId="15" fillId="0" borderId="16" xfId="0" applyFont="1" applyBorder="1"/>
    <xf numFmtId="0" fontId="15" fillId="0" borderId="10" xfId="0" applyFont="1" applyBorder="1"/>
    <xf numFmtId="0" fontId="17" fillId="0" borderId="6" xfId="0" applyFont="1" applyBorder="1" applyAlignment="1">
      <alignment wrapText="1"/>
    </xf>
    <xf numFmtId="0" fontId="17" fillId="0" borderId="10" xfId="0" applyFont="1" applyBorder="1" applyAlignment="1">
      <alignment wrapText="1"/>
    </xf>
    <xf numFmtId="0" fontId="8" fillId="0" borderId="6" xfId="0" applyFont="1" applyBorder="1" applyAlignment="1">
      <alignment horizontal="center" wrapText="1"/>
    </xf>
    <xf numFmtId="0" fontId="9" fillId="0" borderId="3" xfId="0" applyFont="1" applyBorder="1" applyAlignment="1">
      <alignment horizontal="center" wrapText="1"/>
    </xf>
    <xf numFmtId="0" fontId="32" fillId="0" borderId="3" xfId="0" applyFont="1" applyBorder="1" applyAlignment="1">
      <alignment horizontal="center"/>
    </xf>
    <xf numFmtId="0" fontId="9" fillId="0" borderId="3" xfId="0" applyFont="1" applyBorder="1" applyAlignment="1">
      <alignment horizontal="center"/>
    </xf>
    <xf numFmtId="0" fontId="53" fillId="0" borderId="3" xfId="0" applyFont="1" applyBorder="1" applyAlignment="1">
      <alignment horizontal="center"/>
    </xf>
    <xf numFmtId="0" fontId="17" fillId="0" borderId="1" xfId="0" applyFont="1" applyBorder="1" applyAlignment="1">
      <alignment horizontal="center"/>
    </xf>
    <xf numFmtId="0" fontId="32" fillId="0" borderId="6" xfId="0" applyFont="1" applyBorder="1" applyAlignment="1">
      <alignment horizontal="center"/>
    </xf>
    <xf numFmtId="0" fontId="22" fillId="0" borderId="6" xfId="0" applyFont="1" applyBorder="1" applyAlignment="1">
      <alignment horizontal="center"/>
    </xf>
    <xf numFmtId="0" fontId="46" fillId="0" borderId="0" xfId="0" applyFont="1"/>
    <xf numFmtId="164" fontId="46" fillId="0" borderId="0" xfId="0" applyNumberFormat="1" applyFont="1"/>
    <xf numFmtId="0" fontId="63" fillId="0" borderId="0" xfId="0" applyFont="1"/>
    <xf numFmtId="0" fontId="32" fillId="0" borderId="6" xfId="0" applyFont="1" applyBorder="1"/>
    <xf numFmtId="0" fontId="64" fillId="0" borderId="0" xfId="0" applyFont="1" applyAlignment="1">
      <alignment horizontal="right"/>
    </xf>
    <xf numFmtId="0" fontId="64" fillId="0" borderId="0" xfId="0" applyFont="1"/>
    <xf numFmtId="0" fontId="14" fillId="0" borderId="3" xfId="0" applyFont="1" applyBorder="1" applyAlignment="1">
      <alignment horizontal="center"/>
    </xf>
    <xf numFmtId="0" fontId="27" fillId="0" borderId="6" xfId="0" applyFont="1" applyBorder="1" applyAlignment="1">
      <alignment horizontal="center"/>
    </xf>
    <xf numFmtId="0" fontId="26" fillId="0" borderId="0" xfId="0" applyFont="1"/>
    <xf numFmtId="0" fontId="17" fillId="0" borderId="1" xfId="0" applyFont="1" applyBorder="1"/>
    <xf numFmtId="0" fontId="17" fillId="3" borderId="1" xfId="0" applyFont="1" applyFill="1" applyBorder="1" applyAlignment="1">
      <alignment horizontal="center"/>
    </xf>
    <xf numFmtId="0" fontId="15" fillId="0" borderId="1" xfId="0" applyFont="1" applyBorder="1"/>
    <xf numFmtId="0" fontId="15" fillId="0" borderId="1" xfId="0" applyFont="1" applyBorder="1" applyAlignment="1">
      <alignment horizontal="center"/>
    </xf>
    <xf numFmtId="0" fontId="15" fillId="2" borderId="1" xfId="0" applyFont="1" applyFill="1" applyBorder="1" applyAlignment="1">
      <alignment horizontal="center"/>
    </xf>
    <xf numFmtId="0" fontId="15" fillId="4" borderId="1" xfId="0" applyFont="1" applyFill="1" applyBorder="1" applyAlignment="1">
      <alignment horizontal="center"/>
    </xf>
    <xf numFmtId="0" fontId="9" fillId="0" borderId="3" xfId="0" applyFont="1" applyBorder="1" applyAlignment="1">
      <alignment wrapText="1"/>
    </xf>
    <xf numFmtId="0" fontId="9" fillId="0" borderId="6" xfId="0" applyFont="1" applyBorder="1"/>
    <xf numFmtId="0" fontId="45" fillId="0" borderId="0" xfId="0" applyFont="1" applyAlignment="1">
      <alignment horizontal="right"/>
    </xf>
    <xf numFmtId="0" fontId="45" fillId="0" borderId="0" xfId="0" applyFont="1"/>
    <xf numFmtId="0" fontId="40" fillId="0" borderId="0" xfId="0" applyFont="1"/>
    <xf numFmtId="0" fontId="25" fillId="0" borderId="3" xfId="0" applyFont="1" applyBorder="1" applyAlignment="1">
      <alignment horizontal="center" wrapText="1"/>
    </xf>
    <xf numFmtId="0" fontId="16" fillId="0" borderId="3" xfId="0" applyFont="1" applyBorder="1" applyAlignment="1">
      <alignment horizontal="center" wrapText="1"/>
    </xf>
    <xf numFmtId="0" fontId="45" fillId="0" borderId="0" xfId="0" applyFont="1" applyAlignment="1">
      <alignment horizontal="center"/>
    </xf>
    <xf numFmtId="0" fontId="27" fillId="0" borderId="11" xfId="0" applyFont="1" applyBorder="1" applyAlignment="1">
      <alignment horizontal="left" wrapText="1"/>
    </xf>
    <xf numFmtId="0" fontId="25" fillId="0" borderId="1" xfId="0" applyFont="1" applyBorder="1"/>
    <xf numFmtId="0" fontId="16" fillId="0" borderId="2" xfId="0" applyFont="1" applyBorder="1"/>
    <xf numFmtId="0" fontId="25" fillId="0" borderId="2" xfId="0" applyFont="1" applyBorder="1"/>
    <xf numFmtId="0" fontId="25" fillId="0" borderId="20" xfId="0" applyFont="1" applyBorder="1"/>
    <xf numFmtId="0" fontId="25" fillId="8" borderId="1" xfId="0" applyFont="1" applyFill="1" applyBorder="1" applyAlignment="1">
      <alignment wrapText="1"/>
    </xf>
    <xf numFmtId="0" fontId="16" fillId="0" borderId="2" xfId="0" applyFont="1" applyBorder="1" applyAlignment="1">
      <alignment wrapText="1"/>
    </xf>
    <xf numFmtId="0" fontId="16" fillId="0" borderId="21" xfId="0" applyFont="1" applyBorder="1" applyAlignment="1">
      <alignment wrapText="1"/>
    </xf>
    <xf numFmtId="0" fontId="16" fillId="0" borderId="20" xfId="0" applyFont="1" applyBorder="1" applyAlignment="1">
      <alignment wrapText="1"/>
    </xf>
    <xf numFmtId="0" fontId="7" fillId="0" borderId="3" xfId="0" applyFont="1" applyBorder="1" applyAlignment="1">
      <alignment wrapText="1"/>
    </xf>
    <xf numFmtId="0" fontId="8" fillId="0" borderId="6" xfId="0" applyFont="1" applyBorder="1" applyAlignment="1">
      <alignment wrapText="1"/>
    </xf>
    <xf numFmtId="0" fontId="7" fillId="0" borderId="6" xfId="0" applyFont="1" applyBorder="1" applyAlignment="1">
      <alignment wrapText="1"/>
    </xf>
    <xf numFmtId="0" fontId="7" fillId="3" borderId="1" xfId="0" applyFont="1" applyFill="1" applyBorder="1" applyAlignment="1">
      <alignment horizontal="center"/>
    </xf>
    <xf numFmtId="0" fontId="22" fillId="0" borderId="3" xfId="8" applyFont="1" applyAlignment="1">
      <alignment wrapText="1"/>
    </xf>
    <xf numFmtId="0" fontId="25" fillId="0" borderId="1" xfId="8" applyFont="1" applyBorder="1"/>
    <xf numFmtId="0" fontId="25" fillId="0" borderId="2" xfId="8" applyFont="1" applyBorder="1"/>
    <xf numFmtId="0" fontId="25" fillId="0" borderId="1" xfId="8" applyFont="1" applyBorder="1" applyAlignment="1">
      <alignment wrapText="1"/>
    </xf>
    <xf numFmtId="0" fontId="25" fillId="0" borderId="3" xfId="8" applyFont="1"/>
    <xf numFmtId="0" fontId="25" fillId="0" borderId="20" xfId="8" applyFont="1" applyBorder="1"/>
    <xf numFmtId="0" fontId="25" fillId="0" borderId="12" xfId="8" applyFont="1" applyBorder="1"/>
    <xf numFmtId="0" fontId="25" fillId="0" borderId="20" xfId="8" applyFont="1" applyBorder="1" applyAlignment="1">
      <alignment wrapText="1"/>
    </xf>
    <xf numFmtId="0" fontId="25" fillId="0" borderId="6" xfId="8" applyFont="1" applyBorder="1"/>
    <xf numFmtId="0" fontId="25" fillId="0" borderId="6" xfId="8" applyFont="1" applyBorder="1" applyAlignment="1">
      <alignment wrapText="1"/>
    </xf>
    <xf numFmtId="0" fontId="25" fillId="0" borderId="6" xfId="8" applyFont="1" applyBorder="1" applyAlignment="1">
      <alignment horizontal="left"/>
    </xf>
    <xf numFmtId="0" fontId="65" fillId="0" borderId="6" xfId="8" applyFont="1" applyBorder="1"/>
    <xf numFmtId="0" fontId="15" fillId="8" borderId="6" xfId="8" applyFont="1" applyFill="1" applyBorder="1" applyAlignment="1">
      <alignment wrapText="1"/>
    </xf>
    <xf numFmtId="0" fontId="65" fillId="0" borderId="6" xfId="8" applyFont="1" applyBorder="1" applyAlignment="1">
      <alignment wrapText="1"/>
    </xf>
    <xf numFmtId="0" fontId="2" fillId="0" borderId="6" xfId="8" applyFont="1" applyBorder="1" applyAlignment="1">
      <alignment wrapText="1"/>
    </xf>
    <xf numFmtId="0" fontId="2" fillId="0" borderId="6" xfId="8" applyFont="1" applyBorder="1"/>
    <xf numFmtId="0" fontId="25" fillId="8" borderId="6" xfId="8" applyFont="1" applyFill="1" applyBorder="1" applyAlignment="1">
      <alignment wrapText="1"/>
    </xf>
    <xf numFmtId="0" fontId="65" fillId="0" borderId="2" xfId="8" applyFont="1" applyBorder="1"/>
    <xf numFmtId="0" fontId="15" fillId="8" borderId="1" xfId="8" applyFont="1" applyFill="1" applyBorder="1" applyAlignment="1">
      <alignment wrapText="1"/>
    </xf>
    <xf numFmtId="0" fontId="15" fillId="8" borderId="5" xfId="8" applyFont="1" applyFill="1" applyBorder="1" applyAlignment="1">
      <alignment wrapText="1"/>
    </xf>
    <xf numFmtId="0" fontId="65" fillId="0" borderId="12" xfId="8" applyFont="1" applyBorder="1"/>
    <xf numFmtId="0" fontId="66" fillId="0" borderId="20" xfId="8" applyFont="1" applyBorder="1" applyAlignment="1">
      <alignment wrapText="1"/>
    </xf>
    <xf numFmtId="0" fontId="16" fillId="0" borderId="6" xfId="8" applyFont="1" applyBorder="1" applyAlignment="1">
      <alignment wrapText="1"/>
    </xf>
    <xf numFmtId="0" fontId="2" fillId="0" borderId="3" xfId="8" applyFont="1"/>
    <xf numFmtId="0" fontId="25" fillId="0" borderId="3" xfId="8" applyFont="1" applyAlignment="1">
      <alignment wrapText="1"/>
    </xf>
    <xf numFmtId="0" fontId="27" fillId="0" borderId="11" xfId="8" applyFont="1" applyBorder="1" applyAlignment="1">
      <alignment horizontal="left" wrapText="1"/>
    </xf>
    <xf numFmtId="0" fontId="27" fillId="0" borderId="1" xfId="8" applyFont="1" applyBorder="1" applyAlignment="1">
      <alignment horizontal="left" wrapText="1"/>
    </xf>
    <xf numFmtId="0" fontId="27" fillId="0" borderId="1" xfId="8" applyFont="1" applyBorder="1" applyAlignment="1">
      <alignment wrapText="1"/>
    </xf>
    <xf numFmtId="0" fontId="32" fillId="0" borderId="3" xfId="0" applyFont="1" applyBorder="1" applyAlignment="1">
      <alignment wrapText="1"/>
    </xf>
    <xf numFmtId="0" fontId="9" fillId="0" borderId="6" xfId="0" applyFont="1" applyBorder="1" applyAlignment="1">
      <alignment wrapText="1"/>
    </xf>
    <xf numFmtId="0" fontId="17" fillId="0" borderId="0" xfId="0" applyFont="1"/>
    <xf numFmtId="0" fontId="10" fillId="0" borderId="0" xfId="0" applyFont="1" applyAlignment="1">
      <alignment horizontal="center"/>
    </xf>
    <xf numFmtId="0" fontId="67" fillId="0" borderId="0" xfId="0" applyFont="1"/>
    <xf numFmtId="0" fontId="17" fillId="3" borderId="6" xfId="0" applyFont="1" applyFill="1" applyBorder="1"/>
    <xf numFmtId="0" fontId="17" fillId="0" borderId="6" xfId="0" applyFont="1" applyBorder="1" applyAlignment="1">
      <alignment horizontal="center" vertical="center" wrapText="1"/>
    </xf>
    <xf numFmtId="0" fontId="15" fillId="3" borderId="6" xfId="0" applyFont="1" applyFill="1" applyBorder="1"/>
    <xf numFmtId="0" fontId="25" fillId="0" borderId="6" xfId="0" applyFont="1" applyBorder="1" applyAlignment="1">
      <alignment horizontal="center"/>
    </xf>
    <xf numFmtId="0" fontId="15" fillId="3" borderId="6" xfId="0" applyFont="1" applyFill="1" applyBorder="1" applyAlignment="1">
      <alignment horizontal="left"/>
    </xf>
    <xf numFmtId="0" fontId="25" fillId="3" borderId="6" xfId="0" applyFont="1" applyFill="1" applyBorder="1" applyAlignment="1">
      <alignment wrapText="1"/>
    </xf>
    <xf numFmtId="0" fontId="68" fillId="0" borderId="6" xfId="7" applyFont="1" applyBorder="1" applyAlignment="1">
      <alignment horizontal="center" wrapText="1"/>
    </xf>
    <xf numFmtId="0" fontId="17" fillId="0" borderId="1" xfId="7" applyFont="1" applyBorder="1" applyAlignment="1">
      <alignment horizontal="center"/>
    </xf>
    <xf numFmtId="0" fontId="68" fillId="0" borderId="6" xfId="7" applyFont="1" applyBorder="1" applyAlignment="1">
      <alignment horizontal="center"/>
    </xf>
    <xf numFmtId="0" fontId="66" fillId="0" borderId="7" xfId="7" applyFont="1" applyBorder="1" applyAlignment="1">
      <alignment horizontal="center"/>
    </xf>
    <xf numFmtId="0" fontId="66" fillId="0" borderId="6" xfId="7" applyFont="1" applyBorder="1" applyAlignment="1">
      <alignment horizontal="center"/>
    </xf>
    <xf numFmtId="0" fontId="69" fillId="0" borderId="0" xfId="0" applyFont="1"/>
    <xf numFmtId="0" fontId="70" fillId="0" borderId="0" xfId="0" applyFont="1"/>
    <xf numFmtId="0" fontId="66" fillId="0" borderId="6" xfId="0" applyFont="1" applyBorder="1"/>
    <xf numFmtId="0" fontId="17" fillId="8" borderId="1" xfId="0" applyFont="1" applyFill="1" applyBorder="1"/>
    <xf numFmtId="0" fontId="17" fillId="8" borderId="1" xfId="7" applyFont="1" applyFill="1" applyBorder="1" applyAlignment="1">
      <alignment horizontal="center" wrapText="1"/>
    </xf>
    <xf numFmtId="0" fontId="17" fillId="0" borderId="1" xfId="7" applyFont="1" applyBorder="1" applyAlignment="1">
      <alignment horizontal="center" wrapText="1"/>
    </xf>
    <xf numFmtId="0" fontId="15" fillId="8" borderId="1" xfId="0" applyFont="1" applyFill="1" applyBorder="1"/>
    <xf numFmtId="0" fontId="15" fillId="0" borderId="1" xfId="7" applyFont="1" applyBorder="1" applyAlignment="1">
      <alignment horizontal="center"/>
    </xf>
    <xf numFmtId="0" fontId="66" fillId="0" borderId="1" xfId="7" applyFont="1" applyBorder="1" applyAlignment="1">
      <alignment horizontal="center"/>
    </xf>
    <xf numFmtId="0" fontId="70" fillId="0" borderId="3" xfId="0" applyFont="1" applyBorder="1"/>
    <xf numFmtId="0" fontId="10" fillId="0" borderId="3" xfId="0" applyFont="1" applyBorder="1"/>
    <xf numFmtId="0" fontId="10" fillId="0" borderId="3" xfId="0" applyFont="1" applyBorder="1" applyAlignment="1">
      <alignment horizontal="center"/>
    </xf>
    <xf numFmtId="164" fontId="10" fillId="0" borderId="0" xfId="0" applyNumberFormat="1" applyFont="1" applyAlignment="1">
      <alignment horizontal="center"/>
    </xf>
    <xf numFmtId="0" fontId="32" fillId="0" borderId="3" xfId="0" applyFont="1" applyBorder="1" applyAlignment="1">
      <alignment horizontal="center" wrapText="1"/>
    </xf>
    <xf numFmtId="0" fontId="71" fillId="0" borderId="6" xfId="0" applyFont="1" applyBorder="1"/>
    <xf numFmtId="0" fontId="2" fillId="0" borderId="0" xfId="0" applyFont="1" applyAlignment="1">
      <alignment horizontal="center"/>
    </xf>
    <xf numFmtId="0" fontId="2" fillId="0" borderId="6" xfId="0" applyFont="1" applyBorder="1" applyAlignment="1">
      <alignment horizontal="center"/>
    </xf>
    <xf numFmtId="0" fontId="2" fillId="0" borderId="3" xfId="0" applyFont="1" applyBorder="1"/>
    <xf numFmtId="0" fontId="2" fillId="0" borderId="0" xfId="0" applyFont="1"/>
    <xf numFmtId="0" fontId="2" fillId="0" borderId="6" xfId="0" applyFont="1" applyBorder="1"/>
    <xf numFmtId="0" fontId="2" fillId="2" borderId="6" xfId="0" applyFont="1" applyFill="1" applyBorder="1" applyAlignment="1">
      <alignment horizontal="center"/>
    </xf>
    <xf numFmtId="0" fontId="2" fillId="0" borderId="6" xfId="0" applyFont="1" applyBorder="1" applyAlignment="1">
      <alignment horizontal="left" vertical="center"/>
    </xf>
    <xf numFmtId="0" fontId="2" fillId="0" borderId="6" xfId="0" applyFont="1" applyBorder="1" applyAlignment="1">
      <alignment wrapText="1"/>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6" xfId="5" applyFont="1" applyBorder="1" applyAlignment="1">
      <alignment horizontal="center" vertical="center" wrapText="1"/>
    </xf>
    <xf numFmtId="0" fontId="2" fillId="0" borderId="6" xfId="5" applyFont="1" applyBorder="1" applyAlignment="1">
      <alignment horizontal="center" vertical="center"/>
    </xf>
    <xf numFmtId="0" fontId="2" fillId="0" borderId="6" xfId="3" applyFont="1" applyBorder="1" applyAlignment="1">
      <alignment horizontal="center" vertical="center"/>
    </xf>
    <xf numFmtId="0" fontId="2" fillId="0" borderId="6" xfId="2" applyFont="1" applyBorder="1" applyAlignment="1">
      <alignment horizontal="center" vertical="center"/>
    </xf>
    <xf numFmtId="0" fontId="2" fillId="0" borderId="6" xfId="3" applyFont="1" applyBorder="1" applyAlignment="1">
      <alignment horizontal="center" vertical="center" wrapText="1"/>
    </xf>
    <xf numFmtId="0" fontId="2" fillId="0" borderId="6" xfId="6" applyFont="1"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18"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wrapText="1"/>
    </xf>
    <xf numFmtId="0" fontId="2" fillId="0" borderId="2" xfId="0" applyFont="1" applyBorder="1"/>
    <xf numFmtId="0" fontId="2" fillId="0" borderId="21" xfId="0" applyFont="1" applyBorder="1"/>
    <xf numFmtId="0" fontId="2" fillId="0" borderId="20" xfId="0" applyFont="1" applyBorder="1"/>
    <xf numFmtId="0" fontId="2" fillId="0" borderId="21" xfId="0" applyFont="1" applyBorder="1" applyAlignment="1">
      <alignment wrapText="1"/>
    </xf>
    <xf numFmtId="0" fontId="2" fillId="0" borderId="0" xfId="0" applyFont="1" applyAlignment="1">
      <alignment wrapText="1"/>
    </xf>
    <xf numFmtId="0" fontId="2" fillId="0" borderId="3" xfId="0" applyFont="1" applyBorder="1" applyAlignment="1">
      <alignment wrapText="1"/>
    </xf>
    <xf numFmtId="0" fontId="2" fillId="6" borderId="1" xfId="0" applyFont="1" applyFill="1" applyBorder="1" applyAlignment="1">
      <alignment wrapText="1"/>
    </xf>
    <xf numFmtId="0" fontId="2" fillId="0" borderId="3" xfId="7" applyFont="1"/>
    <xf numFmtId="9" fontId="46" fillId="0" borderId="0" xfId="0" applyNumberFormat="1" applyFont="1"/>
    <xf numFmtId="0" fontId="46" fillId="0" borderId="0" xfId="0" applyFont="1" applyAlignment="1">
      <alignment horizontal="center"/>
    </xf>
    <xf numFmtId="0" fontId="14" fillId="3" borderId="6" xfId="0" applyFont="1" applyFill="1" applyBorder="1"/>
    <xf numFmtId="0" fontId="17" fillId="0" borderId="10" xfId="0" applyFont="1" applyBorder="1" applyAlignment="1">
      <alignment horizontal="center"/>
    </xf>
    <xf numFmtId="0" fontId="68" fillId="0" borderId="0" xfId="0" applyFont="1" applyAlignment="1">
      <alignment horizontal="left"/>
    </xf>
    <xf numFmtId="0" fontId="25" fillId="0" borderId="6" xfId="0" applyFont="1" applyBorder="1" applyAlignment="1">
      <alignment horizontal="left" vertical="center"/>
    </xf>
    <xf numFmtId="0" fontId="15" fillId="3" borderId="1" xfId="0" applyFont="1" applyFill="1" applyBorder="1" applyAlignment="1">
      <alignment horizontal="center"/>
    </xf>
    <xf numFmtId="0" fontId="15" fillId="3" borderId="6" xfId="0" applyFont="1" applyFill="1" applyBorder="1" applyAlignment="1">
      <alignment horizontal="center"/>
    </xf>
    <xf numFmtId="0" fontId="15" fillId="0" borderId="14" xfId="0" applyFont="1" applyBorder="1" applyAlignment="1">
      <alignment horizontal="center"/>
    </xf>
    <xf numFmtId="0" fontId="17" fillId="3" borderId="6" xfId="0" applyFont="1" applyFill="1" applyBorder="1" applyAlignment="1">
      <alignment horizontal="center"/>
    </xf>
    <xf numFmtId="0" fontId="15" fillId="4" borderId="6" xfId="0" applyFont="1" applyFill="1" applyBorder="1" applyAlignment="1">
      <alignment horizontal="center"/>
    </xf>
    <xf numFmtId="0" fontId="15" fillId="5" borderId="6" xfId="0" applyFont="1" applyFill="1" applyBorder="1" applyAlignment="1">
      <alignment horizontal="center"/>
    </xf>
    <xf numFmtId="0" fontId="27" fillId="0" borderId="6" xfId="0" applyFont="1" applyBorder="1" applyAlignment="1">
      <alignment horizontal="left"/>
    </xf>
    <xf numFmtId="0" fontId="8" fillId="0" borderId="1" xfId="0" applyFont="1" applyBorder="1" applyAlignment="1">
      <alignment horizontal="left"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8" fillId="0" borderId="0" xfId="0" applyFont="1" applyAlignment="1">
      <alignment horizontal="center" vertical="center"/>
    </xf>
    <xf numFmtId="0" fontId="0" fillId="0" borderId="0" xfId="0" applyAlignment="1">
      <alignment horizontal="center" vertical="center"/>
    </xf>
    <xf numFmtId="0" fontId="17" fillId="0" borderId="3" xfId="0" applyFont="1" applyBorder="1" applyAlignment="1">
      <alignment horizontal="center"/>
    </xf>
    <xf numFmtId="0" fontId="15" fillId="0" borderId="3" xfId="0" applyFont="1" applyBorder="1" applyAlignment="1">
      <alignment horizontal="center"/>
    </xf>
    <xf numFmtId="0" fontId="27" fillId="0" borderId="6" xfId="0" applyFont="1" applyBorder="1" applyAlignment="1">
      <alignment wrapText="1"/>
    </xf>
    <xf numFmtId="0" fontId="27" fillId="0" borderId="3" xfId="0" applyFont="1" applyBorder="1" applyAlignment="1">
      <alignment wrapText="1"/>
    </xf>
    <xf numFmtId="0" fontId="15" fillId="0" borderId="0" xfId="0" applyFont="1" applyAlignment="1">
      <alignment horizontal="center"/>
    </xf>
    <xf numFmtId="0" fontId="17" fillId="0" borderId="13" xfId="0" applyFont="1" applyBorder="1"/>
    <xf numFmtId="0" fontId="35" fillId="0" borderId="3" xfId="0" applyFont="1" applyBorder="1"/>
    <xf numFmtId="0" fontId="35" fillId="0" borderId="3" xfId="0" applyFont="1" applyBorder="1" applyAlignment="1">
      <alignment horizontal="center"/>
    </xf>
    <xf numFmtId="0" fontId="26" fillId="0" borderId="0" xfId="0" applyFont="1" applyAlignment="1">
      <alignment horizontal="center"/>
    </xf>
    <xf numFmtId="0" fontId="27" fillId="3" borderId="3" xfId="8" applyFont="1" applyFill="1"/>
    <xf numFmtId="0" fontId="25" fillId="3" borderId="6" xfId="0" applyFont="1" applyFill="1" applyBorder="1" applyAlignment="1">
      <alignment horizontal="center"/>
    </xf>
    <xf numFmtId="0" fontId="25" fillId="3" borderId="6" xfId="0" applyFont="1" applyFill="1" applyBorder="1" applyAlignment="1">
      <alignment horizontal="center" vertical="center"/>
    </xf>
    <xf numFmtId="164" fontId="17" fillId="0" borderId="1" xfId="0" applyNumberFormat="1" applyFont="1" applyBorder="1" applyAlignment="1">
      <alignment horizontal="center"/>
    </xf>
    <xf numFmtId="164" fontId="15" fillId="0" borderId="1" xfId="0" applyNumberFormat="1" applyFont="1" applyBorder="1" applyAlignment="1">
      <alignment horizontal="center"/>
    </xf>
    <xf numFmtId="0" fontId="17" fillId="0" borderId="1" xfId="0"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7" xfId="0" applyFont="1" applyBorder="1"/>
    <xf numFmtId="0" fontId="10" fillId="0" borderId="6" xfId="0" applyFont="1" applyBorder="1"/>
    <xf numFmtId="0" fontId="17" fillId="8" borderId="6" xfId="0" applyFont="1" applyFill="1" applyBorder="1" applyAlignment="1">
      <alignment horizontal="center" vertical="top" wrapText="1"/>
    </xf>
    <xf numFmtId="0" fontId="17" fillId="8" borderId="6" xfId="0" applyFont="1" applyFill="1" applyBorder="1" applyAlignment="1">
      <alignment horizontal="center"/>
    </xf>
    <xf numFmtId="0" fontId="75" fillId="0" borderId="6" xfId="0" applyFont="1" applyBorder="1" applyAlignment="1">
      <alignment horizontal="center"/>
    </xf>
    <xf numFmtId="0" fontId="10" fillId="0" borderId="0" xfId="0" applyFont="1" applyAlignment="1">
      <alignment vertical="center"/>
    </xf>
    <xf numFmtId="0" fontId="10" fillId="0" borderId="0" xfId="0" applyFont="1" applyAlignment="1">
      <alignment horizontal="left"/>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17" fillId="0" borderId="6" xfId="0" applyFont="1" applyBorder="1" applyAlignment="1">
      <alignment horizontal="center"/>
    </xf>
    <xf numFmtId="0" fontId="17" fillId="0" borderId="8" xfId="0" applyFont="1" applyBorder="1" applyAlignment="1">
      <alignment horizontal="center"/>
    </xf>
    <xf numFmtId="0" fontId="17" fillId="0" borderId="10" xfId="0" applyFont="1" applyBorder="1" applyAlignment="1">
      <alignment horizontal="center"/>
    </xf>
    <xf numFmtId="0" fontId="17" fillId="0" borderId="25" xfId="0" applyFont="1" applyBorder="1" applyAlignment="1">
      <alignment horizontal="center"/>
    </xf>
    <xf numFmtId="0" fontId="17" fillId="0" borderId="5" xfId="0" applyFont="1" applyBorder="1" applyAlignment="1">
      <alignment horizontal="center"/>
    </xf>
    <xf numFmtId="0" fontId="17" fillId="0" borderId="2" xfId="0" applyFont="1" applyBorder="1" applyAlignment="1">
      <alignment horizontal="center"/>
    </xf>
    <xf numFmtId="0" fontId="17" fillId="0" borderId="1" xfId="0" applyFont="1" applyBorder="1" applyAlignment="1">
      <alignment horizontal="center"/>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wrapText="1"/>
    </xf>
    <xf numFmtId="0" fontId="17" fillId="0" borderId="24" xfId="0" applyFont="1" applyBorder="1" applyAlignment="1">
      <alignment horizontal="center" vertical="center" wrapText="1"/>
    </xf>
    <xf numFmtId="0" fontId="5" fillId="0" borderId="5" xfId="0" applyFont="1" applyBorder="1" applyAlignment="1">
      <alignment horizontal="center" vertical="center" wrapText="1"/>
    </xf>
    <xf numFmtId="0" fontId="10" fillId="0" borderId="2" xfId="0" applyFont="1" applyBorder="1" applyAlignment="1">
      <alignment vertical="center" wrapText="1"/>
    </xf>
    <xf numFmtId="0" fontId="17" fillId="8" borderId="23" xfId="0" applyFont="1" applyFill="1" applyBorder="1" applyAlignment="1">
      <alignment horizontal="center" vertical="center" wrapText="1"/>
    </xf>
    <xf numFmtId="0" fontId="17" fillId="8" borderId="24"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0" fillId="3" borderId="17" xfId="0" applyFont="1" applyFill="1" applyBorder="1" applyAlignment="1">
      <alignment vertical="center"/>
    </xf>
    <xf numFmtId="0" fontId="10" fillId="3" borderId="17" xfId="0" applyFont="1" applyFill="1" applyBorder="1" applyAlignment="1">
      <alignment vertical="center" wrapText="1"/>
    </xf>
    <xf numFmtId="0" fontId="14" fillId="3" borderId="8"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0" fillId="3" borderId="6" xfId="0" applyFont="1" applyFill="1" applyBorder="1" applyAlignment="1">
      <alignment vertical="center" wrapText="1"/>
    </xf>
    <xf numFmtId="0" fontId="10" fillId="3" borderId="6" xfId="0" applyFont="1" applyFill="1" applyBorder="1" applyAlignment="1">
      <alignment vertical="center"/>
    </xf>
    <xf numFmtId="0" fontId="6"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6" fillId="0" borderId="11" xfId="0" applyFont="1" applyBorder="1" applyAlignment="1">
      <alignment horizontal="center" vertical="center" wrapText="1"/>
    </xf>
    <xf numFmtId="0" fontId="10" fillId="0" borderId="12" xfId="0" applyFont="1" applyBorder="1" applyAlignment="1">
      <alignment horizontal="center" vertical="center" wrapText="1"/>
    </xf>
  </cellXfs>
  <cellStyles count="11">
    <cellStyle name="Čárka 2" xfId="10" xr:uid="{EE9CCCF3-06FC-4779-AA6E-D274433368E5}"/>
    <cellStyle name="Hyperlink" xfId="1" xr:uid="{00000000-0005-0000-0000-000000000000}"/>
    <cellStyle name="Normální" xfId="0" builtinId="0"/>
    <cellStyle name="Normální 10" xfId="3" xr:uid="{00000000-0005-0000-0000-000003000000}"/>
    <cellStyle name="Normální 11" xfId="2" xr:uid="{00000000-0005-0000-0000-000004000000}"/>
    <cellStyle name="Normální 13" xfId="6" xr:uid="{00000000-0005-0000-0000-000005000000}"/>
    <cellStyle name="Normální 2" xfId="7" xr:uid="{C63E8E18-97FA-4461-8474-4AF54AF30181}"/>
    <cellStyle name="Normální 3" xfId="8" xr:uid="{609A2C71-92D2-4777-AC0C-63460B8DCDE6}"/>
    <cellStyle name="Normální 5" xfId="4" xr:uid="{00000000-0005-0000-0000-000006000000}"/>
    <cellStyle name="Normální 9" xfId="5" xr:uid="{00000000-0005-0000-0000-000007000000}"/>
    <cellStyle name="Procenta" xfId="9"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80"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onnections" Target="connections.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tab1_23!$B$26</c:f>
              <c:strCache>
                <c:ptCount val="1"/>
                <c:pt idx="0">
                  <c:v>Studenti z ČR</c:v>
                </c:pt>
              </c:strCache>
            </c:strRef>
          </c:tx>
          <c:spPr>
            <a:solidFill>
              <a:schemeClr val="accent1"/>
            </a:solidFill>
            <a:ln>
              <a:noFill/>
            </a:ln>
            <a:effectLst/>
          </c:spPr>
          <c:invertIfNegative val="0"/>
          <c:cat>
            <c:strRef>
              <c:f>tab1_23!$A$27:$A$29</c:f>
              <c:strCache>
                <c:ptCount val="3"/>
                <c:pt idx="0">
                  <c:v>Bc</c:v>
                </c:pt>
                <c:pt idx="1">
                  <c:v>Mgr</c:v>
                </c:pt>
                <c:pt idx="2">
                  <c:v>PhD</c:v>
                </c:pt>
              </c:strCache>
            </c:strRef>
          </c:cat>
          <c:val>
            <c:numRef>
              <c:f>tab1_23!$B$27:$B$29</c:f>
              <c:numCache>
                <c:formatCode>0.0</c:formatCode>
                <c:ptCount val="3"/>
                <c:pt idx="0">
                  <c:v>91.378184193337702</c:v>
                </c:pt>
                <c:pt idx="1">
                  <c:v>89.826086956521735</c:v>
                </c:pt>
                <c:pt idx="2">
                  <c:v>65.929203539823007</c:v>
                </c:pt>
              </c:numCache>
            </c:numRef>
          </c:val>
          <c:extLst>
            <c:ext xmlns:c16="http://schemas.microsoft.com/office/drawing/2014/chart" uri="{C3380CC4-5D6E-409C-BE32-E72D297353CC}">
              <c16:uniqueId val="{00000000-24FE-4FD8-8C85-44A91B0A4F75}"/>
            </c:ext>
          </c:extLst>
        </c:ser>
        <c:ser>
          <c:idx val="1"/>
          <c:order val="1"/>
          <c:tx>
            <c:strRef>
              <c:f>tab1_23!$C$26</c:f>
              <c:strCache>
                <c:ptCount val="1"/>
                <c:pt idx="0">
                  <c:v>Studenti ze zahraničí</c:v>
                </c:pt>
              </c:strCache>
            </c:strRef>
          </c:tx>
          <c:spPr>
            <a:solidFill>
              <a:schemeClr val="accent2"/>
            </a:solidFill>
            <a:ln>
              <a:noFill/>
            </a:ln>
            <a:effectLst/>
          </c:spPr>
          <c:invertIfNegative val="0"/>
          <c:cat>
            <c:strRef>
              <c:f>tab1_23!$A$27:$A$29</c:f>
              <c:strCache>
                <c:ptCount val="3"/>
                <c:pt idx="0">
                  <c:v>Bc</c:v>
                </c:pt>
                <c:pt idx="1">
                  <c:v>Mgr</c:v>
                </c:pt>
                <c:pt idx="2">
                  <c:v>PhD</c:v>
                </c:pt>
              </c:strCache>
            </c:strRef>
          </c:cat>
          <c:val>
            <c:numRef>
              <c:f>tab1_23!$C$27:$C$29</c:f>
              <c:numCache>
                <c:formatCode>0.0</c:formatCode>
                <c:ptCount val="3"/>
                <c:pt idx="0">
                  <c:v>8.6218158066623118</c:v>
                </c:pt>
                <c:pt idx="1">
                  <c:v>10.173913043478262</c:v>
                </c:pt>
                <c:pt idx="2">
                  <c:v>34.070796460176993</c:v>
                </c:pt>
              </c:numCache>
            </c:numRef>
          </c:val>
          <c:extLst>
            <c:ext xmlns:c16="http://schemas.microsoft.com/office/drawing/2014/chart" uri="{C3380CC4-5D6E-409C-BE32-E72D297353CC}">
              <c16:uniqueId val="{00000001-24FE-4FD8-8C85-44A91B0A4F75}"/>
            </c:ext>
          </c:extLst>
        </c:ser>
        <c:dLbls>
          <c:showLegendKey val="0"/>
          <c:showVal val="0"/>
          <c:showCatName val="0"/>
          <c:showSerName val="0"/>
          <c:showPercent val="0"/>
          <c:showBubbleSize val="0"/>
        </c:dLbls>
        <c:gapWidth val="219"/>
        <c:overlap val="100"/>
        <c:axId val="24747016"/>
        <c:axId val="382407688"/>
      </c:barChart>
      <c:catAx>
        <c:axId val="24747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382407688"/>
        <c:crosses val="autoZero"/>
        <c:auto val="1"/>
        <c:lblAlgn val="ctr"/>
        <c:lblOffset val="100"/>
        <c:noMultiLvlLbl val="0"/>
      </c:catAx>
      <c:valAx>
        <c:axId val="382407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24747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25371828521432E-2"/>
          <c:y val="5.0925925925925923E-2"/>
          <c:w val="0.89019685039370078"/>
          <c:h val="0.8416746864975212"/>
        </c:manualLayout>
      </c:layout>
      <c:barChart>
        <c:barDir val="col"/>
        <c:grouping val="clustered"/>
        <c:varyColors val="0"/>
        <c:ser>
          <c:idx val="0"/>
          <c:order val="0"/>
          <c:tx>
            <c:strRef>
              <c:f>tab4_23!$A$14</c:f>
              <c:strCache>
                <c:ptCount val="1"/>
                <c:pt idx="0">
                  <c:v>Bc.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tab4_23!$B$13:$F$13</c:f>
              <c:strCache>
                <c:ptCount val="5"/>
                <c:pt idx="0">
                  <c:v>2017/2018</c:v>
                </c:pt>
                <c:pt idx="1">
                  <c:v>2018/2019</c:v>
                </c:pt>
                <c:pt idx="2">
                  <c:v>2019/2020</c:v>
                </c:pt>
                <c:pt idx="3">
                  <c:v>2020/2021</c:v>
                </c:pt>
                <c:pt idx="4">
                  <c:v>2021/2022</c:v>
                </c:pt>
              </c:strCache>
            </c:strRef>
          </c:cat>
          <c:val>
            <c:numRef>
              <c:f>tab4_23!$B$14:$F$14</c:f>
              <c:numCache>
                <c:formatCode>General</c:formatCode>
                <c:ptCount val="5"/>
                <c:pt idx="0">
                  <c:v>370</c:v>
                </c:pt>
                <c:pt idx="1">
                  <c:v>339</c:v>
                </c:pt>
                <c:pt idx="2">
                  <c:v>404</c:v>
                </c:pt>
                <c:pt idx="3">
                  <c:v>365</c:v>
                </c:pt>
                <c:pt idx="4">
                  <c:v>356</c:v>
                </c:pt>
              </c:numCache>
            </c:numRef>
          </c:val>
          <c:extLst>
            <c:ext xmlns:c16="http://schemas.microsoft.com/office/drawing/2014/chart" uri="{C3380CC4-5D6E-409C-BE32-E72D297353CC}">
              <c16:uniqueId val="{00000000-B321-4B2A-8CB9-F11D4FC63B69}"/>
            </c:ext>
          </c:extLst>
        </c:ser>
        <c:dLbls>
          <c:showLegendKey val="0"/>
          <c:showVal val="0"/>
          <c:showCatName val="0"/>
          <c:showSerName val="0"/>
          <c:showPercent val="0"/>
          <c:showBubbleSize val="0"/>
        </c:dLbls>
        <c:gapWidth val="219"/>
        <c:overlap val="-27"/>
        <c:axId val="123305871"/>
        <c:axId val="123306351"/>
      </c:barChart>
      <c:catAx>
        <c:axId val="123305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23306351"/>
        <c:crosses val="autoZero"/>
        <c:auto val="1"/>
        <c:lblAlgn val="ctr"/>
        <c:lblOffset val="100"/>
        <c:noMultiLvlLbl val="0"/>
      </c:catAx>
      <c:valAx>
        <c:axId val="123306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233058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tab4_23!$A$36</c:f>
              <c:strCache>
                <c:ptCount val="1"/>
                <c:pt idx="0">
                  <c:v>Mgr. studium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tab4_23!$B$35:$F$35</c:f>
              <c:strCache>
                <c:ptCount val="5"/>
                <c:pt idx="0">
                  <c:v>2017/2018</c:v>
                </c:pt>
                <c:pt idx="1">
                  <c:v>2018/2019</c:v>
                </c:pt>
                <c:pt idx="2">
                  <c:v>2019/2020</c:v>
                </c:pt>
                <c:pt idx="3">
                  <c:v>2020/2021</c:v>
                </c:pt>
                <c:pt idx="4">
                  <c:v>2021/2022</c:v>
                </c:pt>
              </c:strCache>
            </c:strRef>
          </c:cat>
          <c:val>
            <c:numRef>
              <c:f>tab4_23!$B$36:$F$36</c:f>
              <c:numCache>
                <c:formatCode>General</c:formatCode>
                <c:ptCount val="5"/>
                <c:pt idx="0">
                  <c:v>339</c:v>
                </c:pt>
                <c:pt idx="1">
                  <c:v>383</c:v>
                </c:pt>
                <c:pt idx="2">
                  <c:v>362</c:v>
                </c:pt>
                <c:pt idx="3">
                  <c:v>300</c:v>
                </c:pt>
                <c:pt idx="4">
                  <c:v>306</c:v>
                </c:pt>
              </c:numCache>
            </c:numRef>
          </c:val>
          <c:extLst>
            <c:ext xmlns:c16="http://schemas.microsoft.com/office/drawing/2014/chart" uri="{C3380CC4-5D6E-409C-BE32-E72D297353CC}">
              <c16:uniqueId val="{00000000-50A5-42BD-8A43-0DCF0BA9077D}"/>
            </c:ext>
          </c:extLst>
        </c:ser>
        <c:dLbls>
          <c:showLegendKey val="0"/>
          <c:showVal val="0"/>
          <c:showCatName val="0"/>
          <c:showSerName val="0"/>
          <c:showPercent val="0"/>
          <c:showBubbleSize val="0"/>
        </c:dLbls>
        <c:gapWidth val="219"/>
        <c:overlap val="-27"/>
        <c:axId val="578888975"/>
        <c:axId val="578889935"/>
      </c:barChart>
      <c:catAx>
        <c:axId val="578888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78889935"/>
        <c:crosses val="autoZero"/>
        <c:auto val="1"/>
        <c:lblAlgn val="ctr"/>
        <c:lblOffset val="100"/>
        <c:noMultiLvlLbl val="0"/>
      </c:catAx>
      <c:valAx>
        <c:axId val="578889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788889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tab4_23!$A$42</c:f>
              <c:strCache>
                <c:ptCount val="1"/>
                <c:pt idx="0">
                  <c:v>Ph.D. studium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tab4_23!$B$41:$F$41</c:f>
              <c:strCache>
                <c:ptCount val="5"/>
                <c:pt idx="0">
                  <c:v>2017/2018</c:v>
                </c:pt>
                <c:pt idx="1">
                  <c:v>2018/2019</c:v>
                </c:pt>
                <c:pt idx="2">
                  <c:v>2019/2020</c:v>
                </c:pt>
                <c:pt idx="3">
                  <c:v>2020/2021</c:v>
                </c:pt>
                <c:pt idx="4">
                  <c:v>2021/2022</c:v>
                </c:pt>
              </c:strCache>
            </c:strRef>
          </c:cat>
          <c:val>
            <c:numRef>
              <c:f>tab4_23!$B$42:$F$42</c:f>
              <c:numCache>
                <c:formatCode>General</c:formatCode>
                <c:ptCount val="5"/>
                <c:pt idx="0">
                  <c:v>27</c:v>
                </c:pt>
                <c:pt idx="1">
                  <c:v>31</c:v>
                </c:pt>
                <c:pt idx="2">
                  <c:v>12</c:v>
                </c:pt>
                <c:pt idx="3">
                  <c:v>25</c:v>
                </c:pt>
                <c:pt idx="4">
                  <c:v>25</c:v>
                </c:pt>
              </c:numCache>
            </c:numRef>
          </c:val>
          <c:extLst>
            <c:ext xmlns:c16="http://schemas.microsoft.com/office/drawing/2014/chart" uri="{C3380CC4-5D6E-409C-BE32-E72D297353CC}">
              <c16:uniqueId val="{00000000-196B-4A11-83FC-B18645BFA657}"/>
            </c:ext>
          </c:extLst>
        </c:ser>
        <c:dLbls>
          <c:showLegendKey val="0"/>
          <c:showVal val="0"/>
          <c:showCatName val="0"/>
          <c:showSerName val="0"/>
          <c:showPercent val="0"/>
          <c:showBubbleSize val="0"/>
        </c:dLbls>
        <c:gapWidth val="219"/>
        <c:overlap val="-27"/>
        <c:axId val="513880543"/>
        <c:axId val="513882463"/>
      </c:barChart>
      <c:catAx>
        <c:axId val="513880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13882463"/>
        <c:crosses val="autoZero"/>
        <c:auto val="1"/>
        <c:lblAlgn val="ctr"/>
        <c:lblOffset val="100"/>
        <c:noMultiLvlLbl val="0"/>
      </c:catAx>
      <c:valAx>
        <c:axId val="5138824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13880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tab11_23!$A$4</c:f>
              <c:strCache>
                <c:ptCount val="1"/>
                <c:pt idx="0">
                  <c:v>Jimp</c:v>
                </c:pt>
              </c:strCache>
            </c:strRef>
          </c:tx>
          <c:spPr>
            <a:ln w="28575" cap="rnd">
              <a:solidFill>
                <a:schemeClr val="accent1"/>
              </a:solidFill>
              <a:round/>
            </a:ln>
            <a:effectLst/>
          </c:spPr>
          <c:marker>
            <c:symbol val="none"/>
          </c:marker>
          <c:dPt>
            <c:idx val="2"/>
            <c:marker>
              <c:symbol val="none"/>
            </c:marker>
            <c:bubble3D val="0"/>
            <c:spPr>
              <a:ln w="28575" cap="rnd">
                <a:solidFill>
                  <a:schemeClr val="accent2"/>
                </a:solidFill>
                <a:round/>
              </a:ln>
              <a:effectLst/>
            </c:spPr>
            <c:extLst>
              <c:ext xmlns:c16="http://schemas.microsoft.com/office/drawing/2014/chart" uri="{C3380CC4-5D6E-409C-BE32-E72D297353CC}">
                <c16:uniqueId val="{00000001-B159-4C59-A0F0-DCC0D2BB2A6B}"/>
              </c:ext>
            </c:extLst>
          </c:dPt>
          <c:dPt>
            <c:idx val="3"/>
            <c:marker>
              <c:symbol val="none"/>
            </c:marker>
            <c:bubble3D val="0"/>
            <c:spPr>
              <a:ln w="28575" cap="rnd">
                <a:solidFill>
                  <a:schemeClr val="accent6"/>
                </a:solidFill>
                <a:round/>
              </a:ln>
              <a:effectLst/>
            </c:spPr>
            <c:extLst>
              <c:ext xmlns:c16="http://schemas.microsoft.com/office/drawing/2014/chart" uri="{C3380CC4-5D6E-409C-BE32-E72D297353CC}">
                <c16:uniqueId val="{00000003-B159-4C59-A0F0-DCC0D2BB2A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numRef>
              <c:f>tab11_23!$B$3:$F$3</c:f>
              <c:numCache>
                <c:formatCode>General</c:formatCode>
                <c:ptCount val="5"/>
                <c:pt idx="0">
                  <c:v>2019</c:v>
                </c:pt>
                <c:pt idx="1">
                  <c:v>2020</c:v>
                </c:pt>
                <c:pt idx="2">
                  <c:v>2021</c:v>
                </c:pt>
                <c:pt idx="3">
                  <c:v>2022</c:v>
                </c:pt>
                <c:pt idx="4">
                  <c:v>2023</c:v>
                </c:pt>
              </c:numCache>
            </c:numRef>
          </c:cat>
          <c:val>
            <c:numRef>
              <c:f>tab11_23!$B$4:$F$4</c:f>
              <c:numCache>
                <c:formatCode>General</c:formatCode>
                <c:ptCount val="5"/>
                <c:pt idx="0">
                  <c:v>231</c:v>
                </c:pt>
                <c:pt idx="1">
                  <c:v>321</c:v>
                </c:pt>
                <c:pt idx="2">
                  <c:v>438</c:v>
                </c:pt>
                <c:pt idx="3">
                  <c:v>349</c:v>
                </c:pt>
                <c:pt idx="4">
                  <c:v>348</c:v>
                </c:pt>
              </c:numCache>
            </c:numRef>
          </c:val>
          <c:smooth val="0"/>
          <c:extLst>
            <c:ext xmlns:c16="http://schemas.microsoft.com/office/drawing/2014/chart" uri="{C3380CC4-5D6E-409C-BE32-E72D297353CC}">
              <c16:uniqueId val="{00000005-B159-4C59-A0F0-DCC0D2BB2A6B}"/>
            </c:ext>
          </c:extLst>
        </c:ser>
        <c:dLbls>
          <c:showLegendKey val="0"/>
          <c:showVal val="0"/>
          <c:showCatName val="0"/>
          <c:showSerName val="0"/>
          <c:showPercent val="0"/>
          <c:showBubbleSize val="0"/>
        </c:dLbls>
        <c:smooth val="0"/>
        <c:axId val="1735020959"/>
        <c:axId val="1398107167"/>
      </c:lineChart>
      <c:catAx>
        <c:axId val="1735020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398107167"/>
        <c:crosses val="autoZero"/>
        <c:auto val="1"/>
        <c:lblAlgn val="ctr"/>
        <c:lblOffset val="100"/>
        <c:noMultiLvlLbl val="0"/>
      </c:catAx>
      <c:valAx>
        <c:axId val="13981071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735020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tab11_23!$A$47:$A$51</c:f>
              <c:strCache>
                <c:ptCount val="5"/>
                <c:pt idx="0">
                  <c:v>Q1</c:v>
                </c:pt>
                <c:pt idx="1">
                  <c:v>Q2</c:v>
                </c:pt>
                <c:pt idx="2">
                  <c:v>Q3</c:v>
                </c:pt>
                <c:pt idx="3">
                  <c:v>Q4</c:v>
                </c:pt>
                <c:pt idx="4">
                  <c:v>bez AIS</c:v>
                </c:pt>
              </c:strCache>
            </c:strRef>
          </c:cat>
          <c:val>
            <c:numRef>
              <c:f>tab11_23!$B$47:$B$51</c:f>
              <c:numCache>
                <c:formatCode>0.0%</c:formatCode>
                <c:ptCount val="5"/>
                <c:pt idx="0">
                  <c:v>0.28399999999999997</c:v>
                </c:pt>
                <c:pt idx="1">
                  <c:v>0.36099999999999999</c:v>
                </c:pt>
                <c:pt idx="2">
                  <c:v>0.186</c:v>
                </c:pt>
                <c:pt idx="3">
                  <c:v>7.6999999999999999E-2</c:v>
                </c:pt>
                <c:pt idx="4">
                  <c:v>2.9000000000000001E-2</c:v>
                </c:pt>
              </c:numCache>
            </c:numRef>
          </c:val>
          <c:extLst>
            <c:ext xmlns:c16="http://schemas.microsoft.com/office/drawing/2014/chart" uri="{C3380CC4-5D6E-409C-BE32-E72D297353CC}">
              <c16:uniqueId val="{00000000-0AB5-493F-B633-AC0C84D120C6}"/>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tab11_23!$A$47:$A$51</c:f>
              <c:strCache>
                <c:ptCount val="5"/>
                <c:pt idx="0">
                  <c:v>Q1</c:v>
                </c:pt>
                <c:pt idx="1">
                  <c:v>Q2</c:v>
                </c:pt>
                <c:pt idx="2">
                  <c:v>Q3</c:v>
                </c:pt>
                <c:pt idx="3">
                  <c:v>Q4</c:v>
                </c:pt>
                <c:pt idx="4">
                  <c:v>bez AIS</c:v>
                </c:pt>
              </c:strCache>
            </c:strRef>
          </c:cat>
          <c:val>
            <c:numRef>
              <c:f>tab11_23!$C$47:$C$51</c:f>
              <c:numCache>
                <c:formatCode>0.0%</c:formatCode>
                <c:ptCount val="5"/>
                <c:pt idx="0">
                  <c:v>6.3E-2</c:v>
                </c:pt>
              </c:numCache>
            </c:numRef>
          </c:val>
          <c:extLst>
            <c:ext xmlns:c16="http://schemas.microsoft.com/office/drawing/2014/chart" uri="{C3380CC4-5D6E-409C-BE32-E72D297353CC}">
              <c16:uniqueId val="{00000001-0AB5-493F-B633-AC0C84D120C6}"/>
            </c:ext>
          </c:extLst>
        </c:ser>
        <c:dLbls>
          <c:showLegendKey val="0"/>
          <c:showVal val="0"/>
          <c:showCatName val="0"/>
          <c:showSerName val="0"/>
          <c:showPercent val="0"/>
          <c:showBubbleSize val="0"/>
        </c:dLbls>
        <c:gapWidth val="150"/>
        <c:overlap val="100"/>
        <c:axId val="408033800"/>
        <c:axId val="408085512"/>
      </c:barChart>
      <c:catAx>
        <c:axId val="40803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85512"/>
        <c:crosses val="autoZero"/>
        <c:auto val="1"/>
        <c:lblAlgn val="ctr"/>
        <c:lblOffset val="100"/>
        <c:noMultiLvlLbl val="0"/>
      </c:catAx>
      <c:valAx>
        <c:axId val="4080855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33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tab11_22!$A$4</c:f>
              <c:strCache>
                <c:ptCount val="1"/>
                <c:pt idx="0">
                  <c:v>Jimp</c:v>
                </c:pt>
              </c:strCache>
            </c:strRef>
          </c:tx>
          <c:spPr>
            <a:ln w="28575" cap="rnd">
              <a:solidFill>
                <a:schemeClr val="accent1"/>
              </a:solidFill>
              <a:round/>
            </a:ln>
            <a:effectLst/>
          </c:spPr>
          <c:marker>
            <c:symbol val="none"/>
          </c:marker>
          <c:dPt>
            <c:idx val="2"/>
            <c:marker>
              <c:symbol val="none"/>
            </c:marker>
            <c:bubble3D val="0"/>
            <c:spPr>
              <a:ln w="28575" cap="rnd">
                <a:solidFill>
                  <a:schemeClr val="accent2"/>
                </a:solidFill>
                <a:round/>
              </a:ln>
              <a:effectLst/>
            </c:spPr>
            <c:extLst>
              <c:ext xmlns:c16="http://schemas.microsoft.com/office/drawing/2014/chart" uri="{C3380CC4-5D6E-409C-BE32-E72D297353CC}">
                <c16:uniqueId val="{00000003-A61B-445B-9CF6-1DBF87151F02}"/>
              </c:ext>
            </c:extLst>
          </c:dPt>
          <c:dPt>
            <c:idx val="3"/>
            <c:marker>
              <c:symbol val="none"/>
            </c:marker>
            <c:bubble3D val="0"/>
            <c:spPr>
              <a:ln w="28575" cap="rnd">
                <a:solidFill>
                  <a:schemeClr val="accent6"/>
                </a:solidFill>
                <a:round/>
              </a:ln>
              <a:effectLst/>
            </c:spPr>
            <c:extLst>
              <c:ext xmlns:c16="http://schemas.microsoft.com/office/drawing/2014/chart" uri="{C3380CC4-5D6E-409C-BE32-E72D297353CC}">
                <c16:uniqueId val="{00000004-A61B-445B-9CF6-1DBF87151F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numRef>
              <c:f>tab11_22!$B$3:$E$3</c:f>
              <c:numCache>
                <c:formatCode>General</c:formatCode>
                <c:ptCount val="4"/>
                <c:pt idx="0">
                  <c:v>2019</c:v>
                </c:pt>
                <c:pt idx="1">
                  <c:v>2020</c:v>
                </c:pt>
                <c:pt idx="2">
                  <c:v>2021</c:v>
                </c:pt>
                <c:pt idx="3">
                  <c:v>2022</c:v>
                </c:pt>
              </c:numCache>
            </c:numRef>
          </c:cat>
          <c:val>
            <c:numRef>
              <c:f>tab11_22!$B$4:$E$4</c:f>
              <c:numCache>
                <c:formatCode>General</c:formatCode>
                <c:ptCount val="4"/>
                <c:pt idx="0">
                  <c:v>231</c:v>
                </c:pt>
                <c:pt idx="1">
                  <c:v>321</c:v>
                </c:pt>
                <c:pt idx="2">
                  <c:v>438</c:v>
                </c:pt>
                <c:pt idx="3">
                  <c:v>349</c:v>
                </c:pt>
              </c:numCache>
            </c:numRef>
          </c:val>
          <c:smooth val="0"/>
          <c:extLst>
            <c:ext xmlns:c16="http://schemas.microsoft.com/office/drawing/2014/chart" uri="{C3380CC4-5D6E-409C-BE32-E72D297353CC}">
              <c16:uniqueId val="{00000000-A61B-445B-9CF6-1DBF87151F02}"/>
            </c:ext>
          </c:extLst>
        </c:ser>
        <c:dLbls>
          <c:showLegendKey val="0"/>
          <c:showVal val="0"/>
          <c:showCatName val="0"/>
          <c:showSerName val="0"/>
          <c:showPercent val="0"/>
          <c:showBubbleSize val="0"/>
        </c:dLbls>
        <c:smooth val="0"/>
        <c:axId val="1735020959"/>
        <c:axId val="1398107167"/>
      </c:lineChart>
      <c:catAx>
        <c:axId val="1735020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398107167"/>
        <c:crosses val="autoZero"/>
        <c:auto val="1"/>
        <c:lblAlgn val="ctr"/>
        <c:lblOffset val="100"/>
        <c:noMultiLvlLbl val="0"/>
      </c:catAx>
      <c:valAx>
        <c:axId val="13981071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735020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tab11_22!$A$47:$A$51</c:f>
              <c:strCache>
                <c:ptCount val="5"/>
                <c:pt idx="0">
                  <c:v>Q1</c:v>
                </c:pt>
                <c:pt idx="1">
                  <c:v>Q2</c:v>
                </c:pt>
                <c:pt idx="2">
                  <c:v>Q3</c:v>
                </c:pt>
                <c:pt idx="3">
                  <c:v>Q4</c:v>
                </c:pt>
                <c:pt idx="4">
                  <c:v>bez AIS</c:v>
                </c:pt>
              </c:strCache>
            </c:strRef>
          </c:cat>
          <c:val>
            <c:numRef>
              <c:f>tab11_22!$B$47:$B$51</c:f>
              <c:numCache>
                <c:formatCode>0.0%</c:formatCode>
                <c:ptCount val="5"/>
                <c:pt idx="0">
                  <c:v>0.28399999999999997</c:v>
                </c:pt>
                <c:pt idx="1">
                  <c:v>0.36099999999999999</c:v>
                </c:pt>
                <c:pt idx="2">
                  <c:v>0.186</c:v>
                </c:pt>
                <c:pt idx="3">
                  <c:v>7.6999999999999999E-2</c:v>
                </c:pt>
                <c:pt idx="4">
                  <c:v>2.9000000000000001E-2</c:v>
                </c:pt>
              </c:numCache>
            </c:numRef>
          </c:val>
          <c:extLst>
            <c:ext xmlns:c16="http://schemas.microsoft.com/office/drawing/2014/chart" uri="{C3380CC4-5D6E-409C-BE32-E72D297353CC}">
              <c16:uniqueId val="{00000001-8C1A-4A0F-AA4B-93A7FA69B15C}"/>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tab11_22!$A$47:$A$51</c:f>
              <c:strCache>
                <c:ptCount val="5"/>
                <c:pt idx="0">
                  <c:v>Q1</c:v>
                </c:pt>
                <c:pt idx="1">
                  <c:v>Q2</c:v>
                </c:pt>
                <c:pt idx="2">
                  <c:v>Q3</c:v>
                </c:pt>
                <c:pt idx="3">
                  <c:v>Q4</c:v>
                </c:pt>
                <c:pt idx="4">
                  <c:v>bez AIS</c:v>
                </c:pt>
              </c:strCache>
            </c:strRef>
          </c:cat>
          <c:val>
            <c:numRef>
              <c:f>tab11_22!$C$47:$C$51</c:f>
              <c:numCache>
                <c:formatCode>0.0%</c:formatCode>
                <c:ptCount val="5"/>
                <c:pt idx="0">
                  <c:v>6.3E-2</c:v>
                </c:pt>
              </c:numCache>
            </c:numRef>
          </c:val>
          <c:extLst>
            <c:ext xmlns:c16="http://schemas.microsoft.com/office/drawing/2014/chart" uri="{C3380CC4-5D6E-409C-BE32-E72D297353CC}">
              <c16:uniqueId val="{00000003-8C1A-4A0F-AA4B-93A7FA69B15C}"/>
            </c:ext>
          </c:extLst>
        </c:ser>
        <c:dLbls>
          <c:showLegendKey val="0"/>
          <c:showVal val="0"/>
          <c:showCatName val="0"/>
          <c:showSerName val="0"/>
          <c:showPercent val="0"/>
          <c:showBubbleSize val="0"/>
        </c:dLbls>
        <c:gapWidth val="150"/>
        <c:overlap val="100"/>
        <c:axId val="408033800"/>
        <c:axId val="408085512"/>
      </c:barChart>
      <c:catAx>
        <c:axId val="40803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85512"/>
        <c:crosses val="autoZero"/>
        <c:auto val="1"/>
        <c:lblAlgn val="ctr"/>
        <c:lblOffset val="100"/>
        <c:noMultiLvlLbl val="0"/>
      </c:catAx>
      <c:valAx>
        <c:axId val="4080855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33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tab13_22!$F$30:$F$48</c:f>
              <c:strCache>
                <c:ptCount val="19"/>
                <c:pt idx="0">
                  <c:v>KBFR</c:v>
                </c:pt>
                <c:pt idx="1">
                  <c:v>KCH</c:v>
                </c:pt>
                <c:pt idx="2">
                  <c:v>KPOP</c:v>
                </c:pt>
                <c:pt idx="3">
                  <c:v>KAVR</c:v>
                </c:pt>
                <c:pt idx="4">
                  <c:v>KARP</c:v>
                </c:pt>
                <c:pt idx="5">
                  <c:v>KZ</c:v>
                </c:pt>
                <c:pt idx="6">
                  <c:v>KZKA</c:v>
                </c:pt>
                <c:pt idx="7">
                  <c:v>KOR</c:v>
                </c:pt>
                <c:pt idx="8">
                  <c:v>KGŠ</c:v>
                </c:pt>
                <c:pt idx="9">
                  <c:v>KEZCH</c:v>
                </c:pt>
                <c:pt idx="10">
                  <c:v>KCHHZ</c:v>
                </c:pt>
                <c:pt idx="11">
                  <c:v>KVD</c:v>
                </c:pt>
                <c:pt idx="12">
                  <c:v>KVZ</c:v>
                </c:pt>
                <c:pt idx="13">
                  <c:v>KMVD</c:v>
                </c:pt>
                <c:pt idx="14">
                  <c:v>KKBP</c:v>
                </c:pt>
                <c:pt idx="15">
                  <c:v>KZR</c:v>
                </c:pt>
                <c:pt idx="16">
                  <c:v>DRIFT-FOOD</c:v>
                </c:pt>
                <c:pt idx="17">
                  <c:v>Děkanát</c:v>
                </c:pt>
                <c:pt idx="18">
                  <c:v>PRŮMĚR</c:v>
                </c:pt>
              </c:strCache>
            </c:strRef>
          </c:cat>
          <c:val>
            <c:numRef>
              <c:f>tab13_22!$G$30:$G$48</c:f>
              <c:numCache>
                <c:formatCode>0.0</c:formatCode>
                <c:ptCount val="19"/>
                <c:pt idx="0">
                  <c:v>1.5384615384615385</c:v>
                </c:pt>
                <c:pt idx="1">
                  <c:v>0.5</c:v>
                </c:pt>
                <c:pt idx="2">
                  <c:v>1.4838709677419355</c:v>
                </c:pt>
                <c:pt idx="3">
                  <c:v>0.80769230769230771</c:v>
                </c:pt>
                <c:pt idx="4">
                  <c:v>0.79487179487179482</c:v>
                </c:pt>
                <c:pt idx="5">
                  <c:v>7.1428571428571425E-2</c:v>
                </c:pt>
                <c:pt idx="6">
                  <c:v>0.94117647058823528</c:v>
                </c:pt>
                <c:pt idx="7">
                  <c:v>0.35714285714285715</c:v>
                </c:pt>
                <c:pt idx="8">
                  <c:v>1.2222222222222223</c:v>
                </c:pt>
                <c:pt idx="9">
                  <c:v>0.30769230769230771</c:v>
                </c:pt>
                <c:pt idx="10">
                  <c:v>0.56000000000000005</c:v>
                </c:pt>
                <c:pt idx="11">
                  <c:v>0.38095238095238093</c:v>
                </c:pt>
                <c:pt idx="12">
                  <c:v>0.55555555555555558</c:v>
                </c:pt>
                <c:pt idx="13">
                  <c:v>1.0294117647058822</c:v>
                </c:pt>
                <c:pt idx="14">
                  <c:v>1.1428571428571428</c:v>
                </c:pt>
                <c:pt idx="15">
                  <c:v>0.41935483870967744</c:v>
                </c:pt>
                <c:pt idx="16">
                  <c:v>0.75</c:v>
                </c:pt>
                <c:pt idx="17">
                  <c:v>0.43478260869565216</c:v>
                </c:pt>
                <c:pt idx="18">
                  <c:v>0.73874851829544796</c:v>
                </c:pt>
              </c:numCache>
            </c:numRef>
          </c:val>
          <c:extLst>
            <c:ext xmlns:c16="http://schemas.microsoft.com/office/drawing/2014/chart" uri="{C3380CC4-5D6E-409C-BE32-E72D297353CC}">
              <c16:uniqueId val="{00000001-4A48-4533-B065-06E9C457A91B}"/>
            </c:ext>
          </c:extLst>
        </c:ser>
        <c:dLbls>
          <c:showLegendKey val="0"/>
          <c:showVal val="0"/>
          <c:showCatName val="0"/>
          <c:showSerName val="0"/>
          <c:showPercent val="0"/>
          <c:showBubbleSize val="0"/>
        </c:dLbls>
        <c:gapWidth val="219"/>
        <c:overlap val="-27"/>
        <c:axId val="408025608"/>
        <c:axId val="408060936"/>
      </c:barChart>
      <c:catAx>
        <c:axId val="40802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60936"/>
        <c:crosses val="autoZero"/>
        <c:auto val="1"/>
        <c:lblAlgn val="ctr"/>
        <c:lblOffset val="100"/>
        <c:noMultiLvlLbl val="0"/>
      </c:catAx>
      <c:valAx>
        <c:axId val="408060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25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tab14_24!$F$96:$F$106</c:f>
              <c:strCache>
                <c:ptCount val="11"/>
                <c:pt idx="0">
                  <c:v>KGŠ</c:v>
                </c:pt>
                <c:pt idx="1">
                  <c:v>KEZCH</c:v>
                </c:pt>
                <c:pt idx="2">
                  <c:v>KCHHZ</c:v>
                </c:pt>
                <c:pt idx="3">
                  <c:v>KVD</c:v>
                </c:pt>
                <c:pt idx="4">
                  <c:v>KVZ</c:v>
                </c:pt>
                <c:pt idx="5">
                  <c:v>KMVD</c:v>
                </c:pt>
                <c:pt idx="6">
                  <c:v>KKBP</c:v>
                </c:pt>
                <c:pt idx="7">
                  <c:v>KZR</c:v>
                </c:pt>
                <c:pt idx="8">
                  <c:v>DRIFT-FOOD</c:v>
                </c:pt>
                <c:pt idx="9">
                  <c:v>Děkanát</c:v>
                </c:pt>
                <c:pt idx="10">
                  <c:v>PRŮMĚR</c:v>
                </c:pt>
              </c:strCache>
            </c:strRef>
          </c:cat>
          <c:val>
            <c:numRef>
              <c:f>tab14_24!$G$96:$G$106</c:f>
              <c:numCache>
                <c:formatCode>0.0</c:formatCode>
                <c:ptCount val="11"/>
                <c:pt idx="0">
                  <c:v>1.2222222222222223</c:v>
                </c:pt>
                <c:pt idx="1">
                  <c:v>0.30769230769230771</c:v>
                </c:pt>
                <c:pt idx="2">
                  <c:v>0.56000000000000005</c:v>
                </c:pt>
                <c:pt idx="3">
                  <c:v>0.38095238095238093</c:v>
                </c:pt>
                <c:pt idx="4">
                  <c:v>0.55555555555555558</c:v>
                </c:pt>
                <c:pt idx="5">
                  <c:v>1.0294117647058822</c:v>
                </c:pt>
                <c:pt idx="6">
                  <c:v>1.1428571428571428</c:v>
                </c:pt>
                <c:pt idx="7">
                  <c:v>0.41935483870967744</c:v>
                </c:pt>
                <c:pt idx="8">
                  <c:v>0.75</c:v>
                </c:pt>
                <c:pt idx="9">
                  <c:v>0.43478260869565216</c:v>
                </c:pt>
                <c:pt idx="10">
                  <c:v>0.68028288213908206</c:v>
                </c:pt>
              </c:numCache>
            </c:numRef>
          </c:val>
          <c:extLst>
            <c:ext xmlns:c16="http://schemas.microsoft.com/office/drawing/2014/chart" uri="{C3380CC4-5D6E-409C-BE32-E72D297353CC}">
              <c16:uniqueId val="{00000000-F21F-4450-989E-D23CD8FDADF5}"/>
            </c:ext>
          </c:extLst>
        </c:ser>
        <c:dLbls>
          <c:showLegendKey val="0"/>
          <c:showVal val="0"/>
          <c:showCatName val="0"/>
          <c:showSerName val="0"/>
          <c:showPercent val="0"/>
          <c:showBubbleSize val="0"/>
        </c:dLbls>
        <c:gapWidth val="219"/>
        <c:overlap val="-27"/>
        <c:axId val="408025608"/>
        <c:axId val="408060936"/>
      </c:barChart>
      <c:catAx>
        <c:axId val="40802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60936"/>
        <c:crosses val="autoZero"/>
        <c:auto val="1"/>
        <c:lblAlgn val="ctr"/>
        <c:lblOffset val="100"/>
        <c:noMultiLvlLbl val="0"/>
      </c:catAx>
      <c:valAx>
        <c:axId val="408060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25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tab13_23!$F$88:$F$106</c:f>
              <c:strCache>
                <c:ptCount val="19"/>
                <c:pt idx="0">
                  <c:v>KBFR</c:v>
                </c:pt>
                <c:pt idx="1">
                  <c:v>KCH</c:v>
                </c:pt>
                <c:pt idx="2">
                  <c:v>KPOP</c:v>
                </c:pt>
                <c:pt idx="3">
                  <c:v>KAVR</c:v>
                </c:pt>
                <c:pt idx="4">
                  <c:v>KARP</c:v>
                </c:pt>
                <c:pt idx="5">
                  <c:v>KZ</c:v>
                </c:pt>
                <c:pt idx="6">
                  <c:v>KZKA</c:v>
                </c:pt>
                <c:pt idx="7">
                  <c:v>KOR</c:v>
                </c:pt>
                <c:pt idx="8">
                  <c:v>KGŠ</c:v>
                </c:pt>
                <c:pt idx="9">
                  <c:v>KEZCH</c:v>
                </c:pt>
                <c:pt idx="10">
                  <c:v>KCHHZ</c:v>
                </c:pt>
                <c:pt idx="11">
                  <c:v>KVD</c:v>
                </c:pt>
                <c:pt idx="12">
                  <c:v>KVZ</c:v>
                </c:pt>
                <c:pt idx="13">
                  <c:v>KMVD</c:v>
                </c:pt>
                <c:pt idx="14">
                  <c:v>KKBP</c:v>
                </c:pt>
                <c:pt idx="15">
                  <c:v>KZR</c:v>
                </c:pt>
                <c:pt idx="16">
                  <c:v>DRIFT-FOOD</c:v>
                </c:pt>
                <c:pt idx="17">
                  <c:v>Děkanát</c:v>
                </c:pt>
                <c:pt idx="18">
                  <c:v>PRŮMĚR</c:v>
                </c:pt>
              </c:strCache>
            </c:strRef>
          </c:cat>
          <c:val>
            <c:numRef>
              <c:f>tab13_23!$G$88:$G$106</c:f>
              <c:numCache>
                <c:formatCode>0.0</c:formatCode>
                <c:ptCount val="19"/>
                <c:pt idx="0">
                  <c:v>1.5384615384615385</c:v>
                </c:pt>
                <c:pt idx="1">
                  <c:v>0.5</c:v>
                </c:pt>
                <c:pt idx="2">
                  <c:v>1.4838709677419355</c:v>
                </c:pt>
                <c:pt idx="3">
                  <c:v>0.80769230769230771</c:v>
                </c:pt>
                <c:pt idx="4">
                  <c:v>0.79487179487179482</c:v>
                </c:pt>
                <c:pt idx="5">
                  <c:v>7.1428571428571425E-2</c:v>
                </c:pt>
                <c:pt idx="6">
                  <c:v>0.94117647058823528</c:v>
                </c:pt>
                <c:pt idx="7">
                  <c:v>0.35714285714285715</c:v>
                </c:pt>
                <c:pt idx="8">
                  <c:v>1.2222222222222223</c:v>
                </c:pt>
                <c:pt idx="9">
                  <c:v>0.30769230769230771</c:v>
                </c:pt>
                <c:pt idx="10">
                  <c:v>0.56000000000000005</c:v>
                </c:pt>
                <c:pt idx="11">
                  <c:v>0.38095238095238093</c:v>
                </c:pt>
                <c:pt idx="12">
                  <c:v>0.55555555555555558</c:v>
                </c:pt>
                <c:pt idx="13">
                  <c:v>1.0294117647058822</c:v>
                </c:pt>
                <c:pt idx="14">
                  <c:v>1.1428571428571428</c:v>
                </c:pt>
                <c:pt idx="15">
                  <c:v>0.41935483870967744</c:v>
                </c:pt>
                <c:pt idx="16">
                  <c:v>0.75</c:v>
                </c:pt>
                <c:pt idx="17">
                  <c:v>0.43478260869565216</c:v>
                </c:pt>
                <c:pt idx="18">
                  <c:v>0.73874851829544796</c:v>
                </c:pt>
              </c:numCache>
            </c:numRef>
          </c:val>
          <c:extLst>
            <c:ext xmlns:c16="http://schemas.microsoft.com/office/drawing/2014/chart" uri="{C3380CC4-5D6E-409C-BE32-E72D297353CC}">
              <c16:uniqueId val="{00000000-EE84-45C7-96D8-CB3E7DF95558}"/>
            </c:ext>
          </c:extLst>
        </c:ser>
        <c:dLbls>
          <c:showLegendKey val="0"/>
          <c:showVal val="0"/>
          <c:showCatName val="0"/>
          <c:showSerName val="0"/>
          <c:showPercent val="0"/>
          <c:showBubbleSize val="0"/>
        </c:dLbls>
        <c:gapWidth val="219"/>
        <c:overlap val="-27"/>
        <c:axId val="408025608"/>
        <c:axId val="408060936"/>
      </c:barChart>
      <c:catAx>
        <c:axId val="40802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60936"/>
        <c:crosses val="autoZero"/>
        <c:auto val="1"/>
        <c:lblAlgn val="ctr"/>
        <c:lblOffset val="100"/>
        <c:noMultiLvlLbl val="0"/>
      </c:catAx>
      <c:valAx>
        <c:axId val="408060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025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tab1_22!$B$26</c:f>
              <c:strCache>
                <c:ptCount val="1"/>
                <c:pt idx="0">
                  <c:v>Studenti z ČR</c:v>
                </c:pt>
              </c:strCache>
            </c:strRef>
          </c:tx>
          <c:spPr>
            <a:solidFill>
              <a:schemeClr val="accent1"/>
            </a:solidFill>
            <a:ln>
              <a:noFill/>
            </a:ln>
            <a:effectLst/>
          </c:spPr>
          <c:invertIfNegative val="0"/>
          <c:cat>
            <c:strRef>
              <c:f>tab1_22!$A$27:$A$29</c:f>
              <c:strCache>
                <c:ptCount val="3"/>
                <c:pt idx="0">
                  <c:v>Bc</c:v>
                </c:pt>
                <c:pt idx="1">
                  <c:v>Mgr</c:v>
                </c:pt>
                <c:pt idx="2">
                  <c:v>PhD</c:v>
                </c:pt>
              </c:strCache>
            </c:strRef>
          </c:cat>
          <c:val>
            <c:numRef>
              <c:f>tab1_22!$B$27:$B$29</c:f>
              <c:numCache>
                <c:formatCode>0.0</c:formatCode>
                <c:ptCount val="3"/>
                <c:pt idx="0">
                  <c:v>91.378184193337702</c:v>
                </c:pt>
                <c:pt idx="1">
                  <c:v>89.826086956521735</c:v>
                </c:pt>
                <c:pt idx="2">
                  <c:v>65.929203539823007</c:v>
                </c:pt>
              </c:numCache>
            </c:numRef>
          </c:val>
          <c:extLst>
            <c:ext xmlns:c16="http://schemas.microsoft.com/office/drawing/2014/chart" uri="{C3380CC4-5D6E-409C-BE32-E72D297353CC}">
              <c16:uniqueId val="{00000001-A3DC-4312-9ACF-EDC1147AEEEE}"/>
            </c:ext>
          </c:extLst>
        </c:ser>
        <c:ser>
          <c:idx val="1"/>
          <c:order val="1"/>
          <c:tx>
            <c:strRef>
              <c:f>tab1_22!$C$26</c:f>
              <c:strCache>
                <c:ptCount val="1"/>
                <c:pt idx="0">
                  <c:v>Studenti ze zahraničí</c:v>
                </c:pt>
              </c:strCache>
            </c:strRef>
          </c:tx>
          <c:spPr>
            <a:solidFill>
              <a:schemeClr val="accent2"/>
            </a:solidFill>
            <a:ln>
              <a:noFill/>
            </a:ln>
            <a:effectLst/>
          </c:spPr>
          <c:invertIfNegative val="0"/>
          <c:cat>
            <c:strRef>
              <c:f>tab1_22!$A$27:$A$29</c:f>
              <c:strCache>
                <c:ptCount val="3"/>
                <c:pt idx="0">
                  <c:v>Bc</c:v>
                </c:pt>
                <c:pt idx="1">
                  <c:v>Mgr</c:v>
                </c:pt>
                <c:pt idx="2">
                  <c:v>PhD</c:v>
                </c:pt>
              </c:strCache>
            </c:strRef>
          </c:cat>
          <c:val>
            <c:numRef>
              <c:f>tab1_22!$C$27:$C$29</c:f>
              <c:numCache>
                <c:formatCode>0.0</c:formatCode>
                <c:ptCount val="3"/>
                <c:pt idx="0">
                  <c:v>8.6218158066623118</c:v>
                </c:pt>
                <c:pt idx="1">
                  <c:v>10.173913043478262</c:v>
                </c:pt>
                <c:pt idx="2">
                  <c:v>34.070796460176993</c:v>
                </c:pt>
              </c:numCache>
            </c:numRef>
          </c:val>
          <c:extLst>
            <c:ext xmlns:c16="http://schemas.microsoft.com/office/drawing/2014/chart" uri="{C3380CC4-5D6E-409C-BE32-E72D297353CC}">
              <c16:uniqueId val="{00000003-A3DC-4312-9ACF-EDC1147AEEEE}"/>
            </c:ext>
          </c:extLst>
        </c:ser>
        <c:dLbls>
          <c:showLegendKey val="0"/>
          <c:showVal val="0"/>
          <c:showCatName val="0"/>
          <c:showSerName val="0"/>
          <c:showPercent val="0"/>
          <c:showBubbleSize val="0"/>
        </c:dLbls>
        <c:gapWidth val="219"/>
        <c:overlap val="100"/>
        <c:axId val="24747016"/>
        <c:axId val="382407688"/>
      </c:barChart>
      <c:catAx>
        <c:axId val="24747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382407688"/>
        <c:crosses val="autoZero"/>
        <c:auto val="1"/>
        <c:lblAlgn val="ctr"/>
        <c:lblOffset val="100"/>
        <c:noMultiLvlLbl val="0"/>
      </c:catAx>
      <c:valAx>
        <c:axId val="382407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24747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tab13a_21!$H$19</c:f>
              <c:strCache>
                <c:ptCount val="1"/>
                <c:pt idx="0">
                  <c:v>Počet studentů - vyjeli</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tab13a_21!$I$18:$M$18</c:f>
              <c:numCache>
                <c:formatCode>General</c:formatCode>
                <c:ptCount val="5"/>
                <c:pt idx="0">
                  <c:v>2017</c:v>
                </c:pt>
                <c:pt idx="1">
                  <c:v>2018</c:v>
                </c:pt>
                <c:pt idx="2">
                  <c:v>2019</c:v>
                </c:pt>
                <c:pt idx="3">
                  <c:v>2020</c:v>
                </c:pt>
                <c:pt idx="4">
                  <c:v>2021</c:v>
                </c:pt>
              </c:numCache>
            </c:numRef>
          </c:cat>
          <c:val>
            <c:numRef>
              <c:f>tab13a_21!$I$19:$M$19</c:f>
              <c:numCache>
                <c:formatCode>General</c:formatCode>
                <c:ptCount val="5"/>
                <c:pt idx="0">
                  <c:v>32</c:v>
                </c:pt>
                <c:pt idx="1">
                  <c:v>33</c:v>
                </c:pt>
                <c:pt idx="2">
                  <c:v>37</c:v>
                </c:pt>
                <c:pt idx="3">
                  <c:v>42</c:v>
                </c:pt>
                <c:pt idx="4">
                  <c:v>24</c:v>
                </c:pt>
              </c:numCache>
            </c:numRef>
          </c:val>
          <c:extLst>
            <c:ext xmlns:c16="http://schemas.microsoft.com/office/drawing/2014/chart" uri="{C3380CC4-5D6E-409C-BE32-E72D297353CC}">
              <c16:uniqueId val="{00000000-D4D7-4F0E-92F4-CB6D9E2DA89A}"/>
            </c:ext>
          </c:extLst>
        </c:ser>
        <c:dLbls>
          <c:showLegendKey val="0"/>
          <c:showVal val="0"/>
          <c:showCatName val="0"/>
          <c:showSerName val="0"/>
          <c:showPercent val="0"/>
          <c:showBubbleSize val="0"/>
        </c:dLbls>
        <c:gapWidth val="150"/>
        <c:axId val="1541511711"/>
        <c:axId val="1541512127"/>
      </c:barChart>
      <c:catAx>
        <c:axId val="1541511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541512127"/>
        <c:crosses val="autoZero"/>
        <c:auto val="1"/>
        <c:lblAlgn val="ctr"/>
        <c:lblOffset val="100"/>
        <c:noMultiLvlLbl val="0"/>
      </c:catAx>
      <c:valAx>
        <c:axId val="15415121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541511711"/>
        <c:crosses val="autoZero"/>
        <c:crossBetween val="between"/>
      </c:valAx>
      <c:spPr>
        <a:noFill/>
        <a:ln>
          <a:solidFill>
            <a:srgbClr val="D9D9D9"/>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82742684070336E-2"/>
          <c:y val="3.9901238760249307E-2"/>
          <c:w val="0.91343447539909528"/>
          <c:h val="0.8333900715240784"/>
        </c:manualLayout>
      </c:layout>
      <c:barChart>
        <c:barDir val="col"/>
        <c:grouping val="clustered"/>
        <c:varyColors val="1"/>
        <c:ser>
          <c:idx val="1"/>
          <c:order val="1"/>
          <c:tx>
            <c:strRef>
              <c:f>tab13a_21!$H$19</c:f>
              <c:strCache>
                <c:ptCount val="1"/>
                <c:pt idx="0">
                  <c:v>Počet studentů - vyjeli</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tab13a_21!$I$18:$M$18</c:f>
              <c:numCache>
                <c:formatCode>General</c:formatCode>
                <c:ptCount val="5"/>
                <c:pt idx="0">
                  <c:v>2017</c:v>
                </c:pt>
                <c:pt idx="1">
                  <c:v>2018</c:v>
                </c:pt>
                <c:pt idx="2">
                  <c:v>2019</c:v>
                </c:pt>
                <c:pt idx="3">
                  <c:v>2020</c:v>
                </c:pt>
                <c:pt idx="4">
                  <c:v>2021</c:v>
                </c:pt>
              </c:numCache>
            </c:numRef>
          </c:cat>
          <c:val>
            <c:numRef>
              <c:f>tab13a_21!$I$19:$M$19</c:f>
              <c:numCache>
                <c:formatCode>General</c:formatCode>
                <c:ptCount val="5"/>
                <c:pt idx="0">
                  <c:v>32</c:v>
                </c:pt>
                <c:pt idx="1">
                  <c:v>33</c:v>
                </c:pt>
                <c:pt idx="2">
                  <c:v>37</c:v>
                </c:pt>
                <c:pt idx="3">
                  <c:v>42</c:v>
                </c:pt>
                <c:pt idx="4">
                  <c:v>24</c:v>
                </c:pt>
              </c:numCache>
            </c:numRef>
          </c:val>
          <c:extLst>
            <c:ext xmlns:c16="http://schemas.microsoft.com/office/drawing/2014/chart" uri="{C3380CC4-5D6E-409C-BE32-E72D297353CC}">
              <c16:uniqueId val="{00000000-A8F9-453C-805D-F5E8C0EA2E34}"/>
            </c:ext>
          </c:extLst>
        </c:ser>
        <c:dLbls>
          <c:showLegendKey val="0"/>
          <c:showVal val="0"/>
          <c:showCatName val="0"/>
          <c:showSerName val="0"/>
          <c:showPercent val="0"/>
          <c:showBubbleSize val="0"/>
        </c:dLbls>
        <c:gapWidth val="150"/>
        <c:axId val="924469037"/>
        <c:axId val="892447015"/>
        <c:extLst>
          <c:ext xmlns:c15="http://schemas.microsoft.com/office/drawing/2012/chart" uri="{02D57815-91ED-43cb-92C2-25804820EDAC}">
            <c15:filteredBarSeries>
              <c15:ser>
                <c:idx val="0"/>
                <c:order val="0"/>
                <c:tx>
                  <c:strRef>
                    <c:extLst>
                      <c:ext uri="{02D57815-91ED-43cb-92C2-25804820EDAC}">
                        <c15:formulaRef>
                          <c15:sqref>tab13a_21!$H$18</c15:sqref>
                        </c15:formulaRef>
                      </c:ext>
                    </c:extLst>
                    <c:strCache>
                      <c:ptCount val="1"/>
                      <c:pt idx="0">
                        <c:v>Rok</c:v>
                      </c:pt>
                    </c:strCache>
                  </c:strRef>
                </c:tx>
                <c:spPr>
                  <a:solidFill>
                    <a:schemeClr val="accent1"/>
                  </a:solidFill>
                  <a:ln>
                    <a:noFill/>
                  </a:ln>
                  <a:effectLst/>
                </c:spPr>
                <c:invertIfNegative val="0"/>
                <c:dPt>
                  <c:idx val="2"/>
                  <c:invertIfNegative val="0"/>
                  <c:bubble3D val="0"/>
                  <c:spPr>
                    <a:solidFill>
                      <a:schemeClr val="accent1"/>
                    </a:solidFill>
                    <a:ln w="28575" cap="rnd">
                      <a:solidFill>
                        <a:schemeClr val="accent1"/>
                      </a:solidFill>
                      <a:round/>
                    </a:ln>
                    <a:effectLst/>
                  </c:spPr>
                  <c:extLst>
                    <c:ext xmlns:c16="http://schemas.microsoft.com/office/drawing/2014/chart" uri="{C3380CC4-5D6E-409C-BE32-E72D297353CC}">
                      <c16:uniqueId val="{00000002-A8F9-453C-805D-F5E8C0EA2E34}"/>
                    </c:ext>
                  </c:extLst>
                </c:dPt>
                <c:dPt>
                  <c:idx val="3"/>
                  <c:invertIfNegative val="0"/>
                  <c:bubble3D val="0"/>
                  <c:spPr>
                    <a:solidFill>
                      <a:schemeClr val="accent1"/>
                    </a:solidFill>
                    <a:ln w="28575" cap="rnd">
                      <a:solidFill>
                        <a:schemeClr val="accent2"/>
                      </a:solidFill>
                      <a:round/>
                    </a:ln>
                    <a:effectLst/>
                  </c:spPr>
                  <c:extLst>
                    <c:ext xmlns:c16="http://schemas.microsoft.com/office/drawing/2014/chart" uri="{C3380CC4-5D6E-409C-BE32-E72D297353CC}">
                      <c16:uniqueId val="{00000004-A8F9-453C-805D-F5E8C0EA2E34}"/>
                    </c:ext>
                  </c:extLst>
                </c:dPt>
                <c:dPt>
                  <c:idx val="4"/>
                  <c:invertIfNegative val="0"/>
                  <c:bubble3D val="0"/>
                  <c:spPr>
                    <a:solidFill>
                      <a:schemeClr val="accent1"/>
                    </a:solidFill>
                    <a:ln w="28575" cap="rnd">
                      <a:solidFill>
                        <a:schemeClr val="accent3"/>
                      </a:solidFill>
                      <a:round/>
                    </a:ln>
                    <a:effectLst/>
                  </c:spPr>
                  <c:extLst>
                    <c:ext xmlns:c16="http://schemas.microsoft.com/office/drawing/2014/chart" uri="{C3380CC4-5D6E-409C-BE32-E72D297353CC}">
                      <c16:uniqueId val="{00000006-A8F9-453C-805D-F5E8C0EA2E34}"/>
                    </c:ext>
                  </c:extLst>
                </c:dPt>
                <c:dPt>
                  <c:idx val="5"/>
                  <c:invertIfNegative val="0"/>
                  <c:bubble3D val="0"/>
                  <c:spPr>
                    <a:solidFill>
                      <a:schemeClr val="accent1"/>
                    </a:solidFill>
                    <a:ln w="28575" cap="rnd">
                      <a:solidFill>
                        <a:schemeClr val="accent4"/>
                      </a:solidFill>
                      <a:round/>
                    </a:ln>
                    <a:effectLst/>
                  </c:spPr>
                  <c:extLst>
                    <c:ext xmlns:c16="http://schemas.microsoft.com/office/drawing/2014/chart" uri="{C3380CC4-5D6E-409C-BE32-E72D297353CC}">
                      <c16:uniqueId val="{00000008-A8F9-453C-805D-F5E8C0EA2E34}"/>
                    </c:ext>
                  </c:extLst>
                </c:dPt>
                <c:dPt>
                  <c:idx val="6"/>
                  <c:invertIfNegative val="0"/>
                  <c:bubble3D val="0"/>
                  <c:spPr>
                    <a:solidFill>
                      <a:schemeClr val="accent1"/>
                    </a:solidFill>
                    <a:ln w="28575" cap="rnd">
                      <a:solidFill>
                        <a:schemeClr val="accent5"/>
                      </a:solidFill>
                      <a:round/>
                    </a:ln>
                    <a:effectLst/>
                  </c:spPr>
                  <c:extLst>
                    <c:ext xmlns:c16="http://schemas.microsoft.com/office/drawing/2014/chart" uri="{C3380CC4-5D6E-409C-BE32-E72D297353CC}">
                      <c16:uniqueId val="{0000000A-A8F9-453C-805D-F5E8C0EA2E3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numRef>
                    <c:extLst>
                      <c:ext uri="{02D57815-91ED-43cb-92C2-25804820EDAC}">
                        <c15:formulaRef>
                          <c15:sqref>tab13a_21!$I$18:$M$18</c15:sqref>
                        </c15:formulaRef>
                      </c:ext>
                    </c:extLst>
                    <c:numCache>
                      <c:formatCode>General</c:formatCode>
                      <c:ptCount val="5"/>
                      <c:pt idx="0">
                        <c:v>2017</c:v>
                      </c:pt>
                      <c:pt idx="1">
                        <c:v>2018</c:v>
                      </c:pt>
                      <c:pt idx="2">
                        <c:v>2019</c:v>
                      </c:pt>
                      <c:pt idx="3">
                        <c:v>2020</c:v>
                      </c:pt>
                      <c:pt idx="4">
                        <c:v>2021</c:v>
                      </c:pt>
                    </c:numCache>
                  </c:numRef>
                </c:cat>
                <c:val>
                  <c:numRef>
                    <c:extLst>
                      <c:ext uri="{02D57815-91ED-43cb-92C2-25804820EDAC}">
                        <c15:formulaRef>
                          <c15:sqref>tab13a_21!$I$18:$M$18</c15:sqref>
                        </c15:formulaRef>
                      </c:ext>
                    </c:extLst>
                    <c:numCache>
                      <c:formatCode>General</c:formatCode>
                      <c:ptCount val="5"/>
                      <c:pt idx="0">
                        <c:v>2017</c:v>
                      </c:pt>
                      <c:pt idx="1">
                        <c:v>2018</c:v>
                      </c:pt>
                      <c:pt idx="2">
                        <c:v>2019</c:v>
                      </c:pt>
                      <c:pt idx="3">
                        <c:v>2020</c:v>
                      </c:pt>
                      <c:pt idx="4">
                        <c:v>2021</c:v>
                      </c:pt>
                    </c:numCache>
                  </c:numRef>
                </c:val>
                <c:extLst>
                  <c:ext xmlns:c16="http://schemas.microsoft.com/office/drawing/2014/chart" uri="{C3380CC4-5D6E-409C-BE32-E72D297353CC}">
                    <c16:uniqueId val="{0000000C-A8F9-453C-805D-F5E8C0EA2E34}"/>
                  </c:ext>
                </c:extLst>
              </c15:ser>
            </c15:filteredBarSeries>
          </c:ext>
        </c:extLst>
      </c:barChart>
      <c:catAx>
        <c:axId val="92446903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892447015"/>
        <c:crosses val="autoZero"/>
        <c:auto val="1"/>
        <c:lblAlgn val="ctr"/>
        <c:lblOffset val="100"/>
        <c:noMultiLvlLbl val="1"/>
      </c:catAx>
      <c:valAx>
        <c:axId val="892447015"/>
        <c:scaling>
          <c:orientation val="minMax"/>
          <c:max val="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cs-CZ"/>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924469037"/>
        <c:crosses val="autoZero"/>
        <c:crossBetween val="between"/>
        <c:majorUnit val="5"/>
      </c:valAx>
      <c:spPr>
        <a:noFill/>
        <a:ln>
          <a:noFill/>
        </a:ln>
        <a:effectLst/>
      </c:spPr>
    </c:plotArea>
    <c:plotVisOnly val="1"/>
    <c:dispBlanksAs val="zero"/>
    <c:showDLblsOverMax val="1"/>
  </c:chart>
  <c:spPr>
    <a:solidFill>
      <a:schemeClr val="bg1"/>
    </a:solidFill>
    <a:ln w="9525" cap="flat" cmpd="sng" algn="ctr">
      <a:solidFill>
        <a:srgbClr val="D9D9D9"/>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tab14_23!$C$33</c:f>
              <c:strCache>
                <c:ptCount val="1"/>
                <c:pt idx="0">
                  <c:v>osoby</c:v>
                </c:pt>
              </c:strCache>
            </c:strRef>
          </c:tx>
          <c:spPr>
            <a:solidFill>
              <a:schemeClr val="accent1"/>
            </a:solidFill>
            <a:ln>
              <a:noFill/>
            </a:ln>
            <a:effectLst/>
          </c:spPr>
          <c:invertIfNegative val="0"/>
          <c:cat>
            <c:strRef>
              <c:f>tab14_23!$B$34:$B$56</c:f>
              <c:strCache>
                <c:ptCount val="23"/>
                <c:pt idx="0">
                  <c:v>KBFR</c:v>
                </c:pt>
                <c:pt idx="1">
                  <c:v>KCH</c:v>
                </c:pt>
                <c:pt idx="2">
                  <c:v>KPOP</c:v>
                </c:pt>
                <c:pt idx="3">
                  <c:v>KAVR</c:v>
                </c:pt>
                <c:pt idx="4">
                  <c:v>KARP</c:v>
                </c:pt>
                <c:pt idx="5">
                  <c:v>KOR</c:v>
                </c:pt>
                <c:pt idx="6">
                  <c:v>KVD</c:v>
                </c:pt>
                <c:pt idx="7">
                  <c:v>KMVD</c:v>
                </c:pt>
                <c:pt idx="8">
                  <c:v>KZR</c:v>
                </c:pt>
                <c:pt idx="9">
                  <c:v>VS Č. Újezd</c:v>
                </c:pt>
                <c:pt idx="10">
                  <c:v>SPS</c:v>
                </c:pt>
                <c:pt idx="11">
                  <c:v>KKBP</c:v>
                </c:pt>
                <c:pt idx="12">
                  <c:v>KCHHZ</c:v>
                </c:pt>
                <c:pt idx="13">
                  <c:v>KZ</c:v>
                </c:pt>
                <c:pt idx="14">
                  <c:v>KZKA</c:v>
                </c:pt>
                <c:pt idx="15">
                  <c:v>KGŠ</c:v>
                </c:pt>
                <c:pt idx="16">
                  <c:v>KEZCH</c:v>
                </c:pt>
                <c:pt idx="17">
                  <c:v>KVZ</c:v>
                </c:pt>
                <c:pt idx="18">
                  <c:v>CVCHK</c:v>
                </c:pt>
                <c:pt idx="19">
                  <c:v>DEP</c:v>
                </c:pt>
                <c:pt idx="20">
                  <c:v>PP</c:v>
                </c:pt>
                <c:pt idx="21">
                  <c:v>Centrum Drift FOOD</c:v>
                </c:pt>
                <c:pt idx="22">
                  <c:v>Děkanát</c:v>
                </c:pt>
              </c:strCache>
            </c:strRef>
          </c:cat>
          <c:val>
            <c:numRef>
              <c:f>tab14_23!$C$34:$C$56</c:f>
              <c:numCache>
                <c:formatCode>General</c:formatCode>
                <c:ptCount val="23"/>
                <c:pt idx="0">
                  <c:v>13</c:v>
                </c:pt>
                <c:pt idx="1">
                  <c:v>14</c:v>
                </c:pt>
                <c:pt idx="2">
                  <c:v>31</c:v>
                </c:pt>
                <c:pt idx="3">
                  <c:v>26</c:v>
                </c:pt>
                <c:pt idx="4">
                  <c:v>39</c:v>
                </c:pt>
                <c:pt idx="5">
                  <c:v>14</c:v>
                </c:pt>
                <c:pt idx="6">
                  <c:v>21</c:v>
                </c:pt>
                <c:pt idx="7">
                  <c:v>34</c:v>
                </c:pt>
                <c:pt idx="8">
                  <c:v>31</c:v>
                </c:pt>
                <c:pt idx="9">
                  <c:v>3</c:v>
                </c:pt>
                <c:pt idx="10">
                  <c:v>6</c:v>
                </c:pt>
                <c:pt idx="11">
                  <c:v>28</c:v>
                </c:pt>
                <c:pt idx="12">
                  <c:v>25</c:v>
                </c:pt>
                <c:pt idx="13">
                  <c:v>13</c:v>
                </c:pt>
                <c:pt idx="14">
                  <c:v>17</c:v>
                </c:pt>
                <c:pt idx="15">
                  <c:v>9</c:v>
                </c:pt>
                <c:pt idx="16">
                  <c:v>26</c:v>
                </c:pt>
                <c:pt idx="17">
                  <c:v>9</c:v>
                </c:pt>
                <c:pt idx="18">
                  <c:v>0</c:v>
                </c:pt>
                <c:pt idx="19">
                  <c:v>14</c:v>
                </c:pt>
                <c:pt idx="20">
                  <c:v>12</c:v>
                </c:pt>
                <c:pt idx="21">
                  <c:v>4</c:v>
                </c:pt>
                <c:pt idx="22">
                  <c:v>23</c:v>
                </c:pt>
              </c:numCache>
            </c:numRef>
          </c:val>
          <c:extLst>
            <c:ext xmlns:c16="http://schemas.microsoft.com/office/drawing/2014/chart" uri="{C3380CC4-5D6E-409C-BE32-E72D297353CC}">
              <c16:uniqueId val="{00000000-692E-44F4-84B3-89804740D2C6}"/>
            </c:ext>
          </c:extLst>
        </c:ser>
        <c:ser>
          <c:idx val="1"/>
          <c:order val="1"/>
          <c:tx>
            <c:strRef>
              <c:f>tab14_23!$D$33</c:f>
              <c:strCache>
                <c:ptCount val="1"/>
                <c:pt idx="0">
                  <c:v>úvazky</c:v>
                </c:pt>
              </c:strCache>
            </c:strRef>
          </c:tx>
          <c:spPr>
            <a:solidFill>
              <a:schemeClr val="accent2"/>
            </a:solidFill>
            <a:ln>
              <a:noFill/>
            </a:ln>
            <a:effectLst/>
          </c:spPr>
          <c:invertIfNegative val="0"/>
          <c:cat>
            <c:strRef>
              <c:f>tab14_23!$B$34:$B$56</c:f>
              <c:strCache>
                <c:ptCount val="23"/>
                <c:pt idx="0">
                  <c:v>KBFR</c:v>
                </c:pt>
                <c:pt idx="1">
                  <c:v>KCH</c:v>
                </c:pt>
                <c:pt idx="2">
                  <c:v>KPOP</c:v>
                </c:pt>
                <c:pt idx="3">
                  <c:v>KAVR</c:v>
                </c:pt>
                <c:pt idx="4">
                  <c:v>KARP</c:v>
                </c:pt>
                <c:pt idx="5">
                  <c:v>KOR</c:v>
                </c:pt>
                <c:pt idx="6">
                  <c:v>KVD</c:v>
                </c:pt>
                <c:pt idx="7">
                  <c:v>KMVD</c:v>
                </c:pt>
                <c:pt idx="8">
                  <c:v>KZR</c:v>
                </c:pt>
                <c:pt idx="9">
                  <c:v>VS Č. Újezd</c:v>
                </c:pt>
                <c:pt idx="10">
                  <c:v>SPS</c:v>
                </c:pt>
                <c:pt idx="11">
                  <c:v>KKBP</c:v>
                </c:pt>
                <c:pt idx="12">
                  <c:v>KCHHZ</c:v>
                </c:pt>
                <c:pt idx="13">
                  <c:v>KZ</c:v>
                </c:pt>
                <c:pt idx="14">
                  <c:v>KZKA</c:v>
                </c:pt>
                <c:pt idx="15">
                  <c:v>KGŠ</c:v>
                </c:pt>
                <c:pt idx="16">
                  <c:v>KEZCH</c:v>
                </c:pt>
                <c:pt idx="17">
                  <c:v>KVZ</c:v>
                </c:pt>
                <c:pt idx="18">
                  <c:v>CVCHK</c:v>
                </c:pt>
                <c:pt idx="19">
                  <c:v>DEP</c:v>
                </c:pt>
                <c:pt idx="20">
                  <c:v>PP</c:v>
                </c:pt>
                <c:pt idx="21">
                  <c:v>Centrum Drift FOOD</c:v>
                </c:pt>
                <c:pt idx="22">
                  <c:v>Děkanát</c:v>
                </c:pt>
              </c:strCache>
            </c:strRef>
          </c:cat>
          <c:val>
            <c:numRef>
              <c:f>tab14_23!$D$34:$D$56</c:f>
              <c:numCache>
                <c:formatCode>General</c:formatCode>
                <c:ptCount val="23"/>
                <c:pt idx="0">
                  <c:v>12.541</c:v>
                </c:pt>
                <c:pt idx="1">
                  <c:v>12.475000000000001</c:v>
                </c:pt>
                <c:pt idx="2">
                  <c:v>26.152999999999999</c:v>
                </c:pt>
                <c:pt idx="3">
                  <c:v>25.148</c:v>
                </c:pt>
                <c:pt idx="4">
                  <c:v>38.561999999999998</c:v>
                </c:pt>
                <c:pt idx="5">
                  <c:v>11.463000000000001</c:v>
                </c:pt>
                <c:pt idx="6">
                  <c:v>15.625999999999999</c:v>
                </c:pt>
                <c:pt idx="7">
                  <c:v>25.073</c:v>
                </c:pt>
                <c:pt idx="8">
                  <c:v>27.908000000000001</c:v>
                </c:pt>
                <c:pt idx="9">
                  <c:v>2.2999999999999998</c:v>
                </c:pt>
                <c:pt idx="10">
                  <c:v>6.4859999999999998</c:v>
                </c:pt>
                <c:pt idx="11">
                  <c:v>21.478000000000002</c:v>
                </c:pt>
                <c:pt idx="12">
                  <c:v>24.106999999999999</c:v>
                </c:pt>
                <c:pt idx="13">
                  <c:v>10.117000000000001</c:v>
                </c:pt>
                <c:pt idx="14">
                  <c:v>12.317</c:v>
                </c:pt>
                <c:pt idx="15">
                  <c:v>8.1340000000000003</c:v>
                </c:pt>
                <c:pt idx="16">
                  <c:v>21.033999999999999</c:v>
                </c:pt>
                <c:pt idx="17">
                  <c:v>5.8739999999999997</c:v>
                </c:pt>
                <c:pt idx="18">
                  <c:v>0</c:v>
                </c:pt>
                <c:pt idx="19">
                  <c:v>14.134</c:v>
                </c:pt>
                <c:pt idx="20">
                  <c:v>9.6150000000000002</c:v>
                </c:pt>
                <c:pt idx="21">
                  <c:v>1.083</c:v>
                </c:pt>
                <c:pt idx="22">
                  <c:v>25.059000000000001</c:v>
                </c:pt>
              </c:numCache>
            </c:numRef>
          </c:val>
          <c:extLst>
            <c:ext xmlns:c16="http://schemas.microsoft.com/office/drawing/2014/chart" uri="{C3380CC4-5D6E-409C-BE32-E72D297353CC}">
              <c16:uniqueId val="{00000001-692E-44F4-84B3-89804740D2C6}"/>
            </c:ext>
          </c:extLst>
        </c:ser>
        <c:dLbls>
          <c:showLegendKey val="0"/>
          <c:showVal val="0"/>
          <c:showCatName val="0"/>
          <c:showSerName val="0"/>
          <c:showPercent val="0"/>
          <c:showBubbleSize val="0"/>
        </c:dLbls>
        <c:gapWidth val="219"/>
        <c:overlap val="-27"/>
        <c:axId val="526560775"/>
        <c:axId val="527119879"/>
      </c:barChart>
      <c:catAx>
        <c:axId val="526560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27119879"/>
        <c:crosses val="autoZero"/>
        <c:auto val="1"/>
        <c:lblAlgn val="ctr"/>
        <c:lblOffset val="100"/>
        <c:noMultiLvlLbl val="0"/>
      </c:catAx>
      <c:valAx>
        <c:axId val="5271198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26560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tab15_23!$C$33</c:f>
              <c:strCache>
                <c:ptCount val="1"/>
                <c:pt idx="0">
                  <c:v>osoby</c:v>
                </c:pt>
              </c:strCache>
            </c:strRef>
          </c:tx>
          <c:spPr>
            <a:solidFill>
              <a:schemeClr val="accent1"/>
            </a:solidFill>
            <a:ln>
              <a:noFill/>
            </a:ln>
            <a:effectLst/>
          </c:spPr>
          <c:invertIfNegative val="0"/>
          <c:cat>
            <c:strRef>
              <c:f>tab15_23!$B$34:$B$56</c:f>
              <c:strCache>
                <c:ptCount val="23"/>
                <c:pt idx="0">
                  <c:v>KBFR</c:v>
                </c:pt>
                <c:pt idx="1">
                  <c:v>KCH</c:v>
                </c:pt>
                <c:pt idx="2">
                  <c:v>KPOP</c:v>
                </c:pt>
                <c:pt idx="3">
                  <c:v>KAVR</c:v>
                </c:pt>
                <c:pt idx="4">
                  <c:v>KARP</c:v>
                </c:pt>
                <c:pt idx="5">
                  <c:v>KOR</c:v>
                </c:pt>
                <c:pt idx="6">
                  <c:v>KVD</c:v>
                </c:pt>
                <c:pt idx="7">
                  <c:v>KMVD</c:v>
                </c:pt>
                <c:pt idx="8">
                  <c:v>KZR</c:v>
                </c:pt>
                <c:pt idx="9">
                  <c:v>VS Č. Újezd</c:v>
                </c:pt>
                <c:pt idx="10">
                  <c:v>SPS</c:v>
                </c:pt>
                <c:pt idx="11">
                  <c:v>KKBP</c:v>
                </c:pt>
                <c:pt idx="12">
                  <c:v>KCHHZ</c:v>
                </c:pt>
                <c:pt idx="13">
                  <c:v>KZ</c:v>
                </c:pt>
                <c:pt idx="14">
                  <c:v>KZKA</c:v>
                </c:pt>
                <c:pt idx="15">
                  <c:v>KGŠ</c:v>
                </c:pt>
                <c:pt idx="16">
                  <c:v>KEZCH</c:v>
                </c:pt>
                <c:pt idx="17">
                  <c:v>KVZ</c:v>
                </c:pt>
                <c:pt idx="18">
                  <c:v>CVCHK</c:v>
                </c:pt>
                <c:pt idx="19">
                  <c:v>PP</c:v>
                </c:pt>
                <c:pt idx="20">
                  <c:v>DEP</c:v>
                </c:pt>
                <c:pt idx="21">
                  <c:v>Centrum Drift FOOD</c:v>
                </c:pt>
                <c:pt idx="22">
                  <c:v>Děkanát</c:v>
                </c:pt>
              </c:strCache>
            </c:strRef>
          </c:cat>
          <c:val>
            <c:numRef>
              <c:f>tab15_23!$C$34:$C$56</c:f>
              <c:numCache>
                <c:formatCode>General</c:formatCode>
                <c:ptCount val="23"/>
                <c:pt idx="0">
                  <c:v>11</c:v>
                </c:pt>
                <c:pt idx="1">
                  <c:v>10</c:v>
                </c:pt>
                <c:pt idx="2">
                  <c:v>29</c:v>
                </c:pt>
                <c:pt idx="3">
                  <c:v>23</c:v>
                </c:pt>
                <c:pt idx="4">
                  <c:v>32</c:v>
                </c:pt>
                <c:pt idx="5">
                  <c:v>11</c:v>
                </c:pt>
                <c:pt idx="6">
                  <c:v>16</c:v>
                </c:pt>
                <c:pt idx="7">
                  <c:v>32</c:v>
                </c:pt>
                <c:pt idx="8">
                  <c:v>28</c:v>
                </c:pt>
                <c:pt idx="9">
                  <c:v>1</c:v>
                </c:pt>
                <c:pt idx="10">
                  <c:v>2</c:v>
                </c:pt>
                <c:pt idx="11">
                  <c:v>23</c:v>
                </c:pt>
                <c:pt idx="12">
                  <c:v>21</c:v>
                </c:pt>
                <c:pt idx="13">
                  <c:v>8</c:v>
                </c:pt>
                <c:pt idx="14">
                  <c:v>14</c:v>
                </c:pt>
                <c:pt idx="15">
                  <c:v>6</c:v>
                </c:pt>
                <c:pt idx="16">
                  <c:v>25</c:v>
                </c:pt>
                <c:pt idx="17">
                  <c:v>5</c:v>
                </c:pt>
                <c:pt idx="18">
                  <c:v>0</c:v>
                </c:pt>
                <c:pt idx="19">
                  <c:v>0</c:v>
                </c:pt>
                <c:pt idx="20">
                  <c:v>3</c:v>
                </c:pt>
                <c:pt idx="21">
                  <c:v>4</c:v>
                </c:pt>
                <c:pt idx="22">
                  <c:v>3</c:v>
                </c:pt>
              </c:numCache>
            </c:numRef>
          </c:val>
          <c:extLst>
            <c:ext xmlns:c16="http://schemas.microsoft.com/office/drawing/2014/chart" uri="{C3380CC4-5D6E-409C-BE32-E72D297353CC}">
              <c16:uniqueId val="{00000000-E6B9-4022-852C-13551D448CC8}"/>
            </c:ext>
          </c:extLst>
        </c:ser>
        <c:ser>
          <c:idx val="1"/>
          <c:order val="1"/>
          <c:tx>
            <c:strRef>
              <c:f>tab15_23!$D$33</c:f>
              <c:strCache>
                <c:ptCount val="1"/>
                <c:pt idx="0">
                  <c:v>úvazky</c:v>
                </c:pt>
              </c:strCache>
            </c:strRef>
          </c:tx>
          <c:spPr>
            <a:solidFill>
              <a:schemeClr val="accent2"/>
            </a:solidFill>
            <a:ln>
              <a:noFill/>
            </a:ln>
            <a:effectLst/>
          </c:spPr>
          <c:invertIfNegative val="0"/>
          <c:cat>
            <c:strRef>
              <c:f>tab15_23!$B$34:$B$56</c:f>
              <c:strCache>
                <c:ptCount val="23"/>
                <c:pt idx="0">
                  <c:v>KBFR</c:v>
                </c:pt>
                <c:pt idx="1">
                  <c:v>KCH</c:v>
                </c:pt>
                <c:pt idx="2">
                  <c:v>KPOP</c:v>
                </c:pt>
                <c:pt idx="3">
                  <c:v>KAVR</c:v>
                </c:pt>
                <c:pt idx="4">
                  <c:v>KARP</c:v>
                </c:pt>
                <c:pt idx="5">
                  <c:v>KOR</c:v>
                </c:pt>
                <c:pt idx="6">
                  <c:v>KVD</c:v>
                </c:pt>
                <c:pt idx="7">
                  <c:v>KMVD</c:v>
                </c:pt>
                <c:pt idx="8">
                  <c:v>KZR</c:v>
                </c:pt>
                <c:pt idx="9">
                  <c:v>VS Č. Újezd</c:v>
                </c:pt>
                <c:pt idx="10">
                  <c:v>SPS</c:v>
                </c:pt>
                <c:pt idx="11">
                  <c:v>KKBP</c:v>
                </c:pt>
                <c:pt idx="12">
                  <c:v>KCHHZ</c:v>
                </c:pt>
                <c:pt idx="13">
                  <c:v>KZ</c:v>
                </c:pt>
                <c:pt idx="14">
                  <c:v>KZKA</c:v>
                </c:pt>
                <c:pt idx="15">
                  <c:v>KGŠ</c:v>
                </c:pt>
                <c:pt idx="16">
                  <c:v>KEZCH</c:v>
                </c:pt>
                <c:pt idx="17">
                  <c:v>KVZ</c:v>
                </c:pt>
                <c:pt idx="18">
                  <c:v>CVCHK</c:v>
                </c:pt>
                <c:pt idx="19">
                  <c:v>PP</c:v>
                </c:pt>
                <c:pt idx="20">
                  <c:v>DEP</c:v>
                </c:pt>
                <c:pt idx="21">
                  <c:v>Centrum Drift FOOD</c:v>
                </c:pt>
                <c:pt idx="22">
                  <c:v>Děkanát</c:v>
                </c:pt>
              </c:strCache>
            </c:strRef>
          </c:cat>
          <c:val>
            <c:numRef>
              <c:f>tab15_23!$D$34:$D$56</c:f>
              <c:numCache>
                <c:formatCode>General</c:formatCode>
                <c:ptCount val="23"/>
                <c:pt idx="0">
                  <c:v>10.541</c:v>
                </c:pt>
                <c:pt idx="1">
                  <c:v>8.8000000000000007</c:v>
                </c:pt>
                <c:pt idx="2">
                  <c:v>23.585000000000001</c:v>
                </c:pt>
                <c:pt idx="3">
                  <c:v>22.422999999999998</c:v>
                </c:pt>
                <c:pt idx="4">
                  <c:v>32.385999999999996</c:v>
                </c:pt>
                <c:pt idx="5">
                  <c:v>7.9630000000000001</c:v>
                </c:pt>
                <c:pt idx="6">
                  <c:v>11.266999999999999</c:v>
                </c:pt>
                <c:pt idx="7">
                  <c:v>22.244999999999997</c:v>
                </c:pt>
                <c:pt idx="8">
                  <c:v>25.209</c:v>
                </c:pt>
                <c:pt idx="9">
                  <c:v>0.2</c:v>
                </c:pt>
                <c:pt idx="10">
                  <c:v>2.302</c:v>
                </c:pt>
                <c:pt idx="11">
                  <c:v>18.596</c:v>
                </c:pt>
                <c:pt idx="12">
                  <c:v>20.907</c:v>
                </c:pt>
                <c:pt idx="13">
                  <c:v>3.9920000000000004</c:v>
                </c:pt>
                <c:pt idx="14">
                  <c:v>10.275</c:v>
                </c:pt>
                <c:pt idx="15">
                  <c:v>6</c:v>
                </c:pt>
                <c:pt idx="16">
                  <c:v>19.126999999999999</c:v>
                </c:pt>
                <c:pt idx="17">
                  <c:v>3.3739999999999997</c:v>
                </c:pt>
                <c:pt idx="18">
                  <c:v>0</c:v>
                </c:pt>
                <c:pt idx="19">
                  <c:v>0</c:v>
                </c:pt>
                <c:pt idx="20">
                  <c:v>3</c:v>
                </c:pt>
                <c:pt idx="21">
                  <c:v>1.083</c:v>
                </c:pt>
                <c:pt idx="22">
                  <c:v>4.8289999999999997</c:v>
                </c:pt>
              </c:numCache>
            </c:numRef>
          </c:val>
          <c:extLst>
            <c:ext xmlns:c16="http://schemas.microsoft.com/office/drawing/2014/chart" uri="{C3380CC4-5D6E-409C-BE32-E72D297353CC}">
              <c16:uniqueId val="{00000001-E6B9-4022-852C-13551D448CC8}"/>
            </c:ext>
          </c:extLst>
        </c:ser>
        <c:dLbls>
          <c:showLegendKey val="0"/>
          <c:showVal val="0"/>
          <c:showCatName val="0"/>
          <c:showSerName val="0"/>
          <c:showPercent val="0"/>
          <c:showBubbleSize val="0"/>
        </c:dLbls>
        <c:gapWidth val="219"/>
        <c:overlap val="-27"/>
        <c:axId val="525653511"/>
        <c:axId val="525655559"/>
      </c:barChart>
      <c:catAx>
        <c:axId val="525653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25655559"/>
        <c:crosses val="autoZero"/>
        <c:auto val="1"/>
        <c:lblAlgn val="ctr"/>
        <c:lblOffset val="100"/>
        <c:noMultiLvlLbl val="0"/>
      </c:catAx>
      <c:valAx>
        <c:axId val="525655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25653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A5-451E-A40D-920FC3C470C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A5-451E-A40D-920FC3C470C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A5-451E-A40D-920FC3C470C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4A5-451E-A40D-920FC3C470C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A5-451E-A40D-920FC3C470C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4A5-451E-A40D-920FC3C470C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4A5-451E-A40D-920FC3C470C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4A5-451E-A40D-920FC3C470C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tab16_23!$A$22:$A$29</c:f>
              <c:strCache>
                <c:ptCount val="8"/>
                <c:pt idx="0">
                  <c:v>Profesoři</c:v>
                </c:pt>
                <c:pt idx="1">
                  <c:v>Docenti</c:v>
                </c:pt>
                <c:pt idx="2">
                  <c:v>Odborní asistenti</c:v>
                </c:pt>
                <c:pt idx="3">
                  <c:v>Asistenti</c:v>
                </c:pt>
                <c:pt idx="4">
                  <c:v>Lektoři</c:v>
                </c:pt>
                <c:pt idx="5">
                  <c:v>Vědecko-pedagogičtí pracovníci</c:v>
                </c:pt>
                <c:pt idx="6">
                  <c:v>Ostatní vědečtí a vývojoví pracovníci</c:v>
                </c:pt>
                <c:pt idx="7">
                  <c:v>Technici, administrativní pracovníci</c:v>
                </c:pt>
              </c:strCache>
            </c:strRef>
          </c:cat>
          <c:val>
            <c:numRef>
              <c:f>tab16_23!$B$22:$B$29</c:f>
              <c:numCache>
                <c:formatCode>0.0%</c:formatCode>
                <c:ptCount val="8"/>
                <c:pt idx="0">
                  <c:v>7.8E-2</c:v>
                </c:pt>
                <c:pt idx="1">
                  <c:v>0.121359223300971</c:v>
                </c:pt>
                <c:pt idx="2">
                  <c:v>0.18689320388349501</c:v>
                </c:pt>
                <c:pt idx="3">
                  <c:v>7.0388349514563103E-2</c:v>
                </c:pt>
                <c:pt idx="4">
                  <c:v>4.8543689320388302E-3</c:v>
                </c:pt>
                <c:pt idx="5">
                  <c:v>0.18203883495145601</c:v>
                </c:pt>
                <c:pt idx="6">
                  <c:v>0.101941747572816</c:v>
                </c:pt>
                <c:pt idx="7">
                  <c:v>0.254854368932039</c:v>
                </c:pt>
              </c:numCache>
            </c:numRef>
          </c:val>
          <c:extLst>
            <c:ext xmlns:c16="http://schemas.microsoft.com/office/drawing/2014/chart" uri="{C3380CC4-5D6E-409C-BE32-E72D297353CC}">
              <c16:uniqueId val="{00000010-44A5-451E-A40D-920FC3C470CD}"/>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A5D-44CC-9505-43A895A85D59}"/>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7A5D-44CC-9505-43A895A85D59}"/>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7A5D-44CC-9505-43A895A85D59}"/>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7A5D-44CC-9505-43A895A85D59}"/>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7A5D-44CC-9505-43A895A85D59}"/>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7A5D-44CC-9505-43A895A85D59}"/>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1-7A5D-44CC-9505-43A895A85D59}"/>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3-7A5D-44CC-9505-43A895A85D59}"/>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5-7A5D-44CC-9505-43A895A85D59}"/>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7-7A5D-44CC-9505-43A895A85D59}"/>
                </c:ext>
              </c:extLst>
            </c:dLbl>
            <c:dLbl>
              <c:idx val="4"/>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9-7A5D-44CC-9505-43A895A85D59}"/>
                </c:ext>
              </c:extLst>
            </c:dLbl>
            <c:dLbl>
              <c:idx val="5"/>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B-7A5D-44CC-9505-43A895A85D59}"/>
                </c:ext>
              </c:extLst>
            </c:dLbl>
            <c:numFmt formatCode="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tab17_23!$A$30:$A$35</c:f>
              <c:strCache>
                <c:ptCount val="6"/>
                <c:pt idx="0">
                  <c:v>do 29 let</c:v>
                </c:pt>
                <c:pt idx="1">
                  <c:v>30-39 let </c:v>
                </c:pt>
                <c:pt idx="2">
                  <c:v>40-49 let</c:v>
                </c:pt>
                <c:pt idx="3">
                  <c:v>50-59 let</c:v>
                </c:pt>
                <c:pt idx="4">
                  <c:v>60 - 69 let</c:v>
                </c:pt>
                <c:pt idx="5">
                  <c:v>nad 70 let</c:v>
                </c:pt>
              </c:strCache>
            </c:strRef>
          </c:cat>
          <c:val>
            <c:numRef>
              <c:f>tab17_23!$B$30:$B$35</c:f>
              <c:numCache>
                <c:formatCode>General</c:formatCode>
                <c:ptCount val="6"/>
                <c:pt idx="0">
                  <c:v>26</c:v>
                </c:pt>
                <c:pt idx="1">
                  <c:v>79</c:v>
                </c:pt>
                <c:pt idx="2">
                  <c:v>113</c:v>
                </c:pt>
                <c:pt idx="3">
                  <c:v>46</c:v>
                </c:pt>
                <c:pt idx="4">
                  <c:v>30</c:v>
                </c:pt>
                <c:pt idx="5">
                  <c:v>13</c:v>
                </c:pt>
              </c:numCache>
            </c:numRef>
          </c:val>
          <c:extLst>
            <c:ext xmlns:c16="http://schemas.microsoft.com/office/drawing/2014/chart" uri="{C3380CC4-5D6E-409C-BE32-E72D297353CC}">
              <c16:uniqueId val="{0000000C-7A5D-44CC-9505-43A895A85D59}"/>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tab17_23!$B$37</c:f>
              <c:strCache>
                <c:ptCount val="1"/>
                <c:pt idx="0">
                  <c:v>Muži</c:v>
                </c:pt>
              </c:strCache>
            </c:strRef>
          </c:tx>
          <c:spPr>
            <a:solidFill>
              <a:schemeClr val="accent1"/>
            </a:solidFill>
            <a:ln>
              <a:noFill/>
            </a:ln>
            <a:effectLst/>
          </c:spPr>
          <c:invertIfNegative val="0"/>
          <c:cat>
            <c:strRef>
              <c:f>tab17_23!$A$38:$A$43</c:f>
              <c:strCache>
                <c:ptCount val="6"/>
                <c:pt idx="0">
                  <c:v>do 29 let (N=26)</c:v>
                </c:pt>
                <c:pt idx="1">
                  <c:v>30-39 let  (N=79)</c:v>
                </c:pt>
                <c:pt idx="2">
                  <c:v>40-49 let (N=113)</c:v>
                </c:pt>
                <c:pt idx="3">
                  <c:v>50-59 let (N=46)</c:v>
                </c:pt>
                <c:pt idx="4">
                  <c:v>60 - 69 let (N=30)</c:v>
                </c:pt>
                <c:pt idx="5">
                  <c:v>nad 70 let (N=13)</c:v>
                </c:pt>
              </c:strCache>
            </c:strRef>
          </c:cat>
          <c:val>
            <c:numRef>
              <c:f>tab17_23!$B$38:$B$43</c:f>
              <c:numCache>
                <c:formatCode>0.0</c:formatCode>
                <c:ptCount val="6"/>
                <c:pt idx="0">
                  <c:v>6</c:v>
                </c:pt>
                <c:pt idx="1">
                  <c:v>43</c:v>
                </c:pt>
                <c:pt idx="2">
                  <c:v>65</c:v>
                </c:pt>
                <c:pt idx="3">
                  <c:v>30</c:v>
                </c:pt>
                <c:pt idx="4">
                  <c:v>22</c:v>
                </c:pt>
                <c:pt idx="5">
                  <c:v>12</c:v>
                </c:pt>
              </c:numCache>
            </c:numRef>
          </c:val>
          <c:extLst>
            <c:ext xmlns:c16="http://schemas.microsoft.com/office/drawing/2014/chart" uri="{C3380CC4-5D6E-409C-BE32-E72D297353CC}">
              <c16:uniqueId val="{00000000-8EC4-44E3-A420-D948F7E5F1E8}"/>
            </c:ext>
          </c:extLst>
        </c:ser>
        <c:ser>
          <c:idx val="1"/>
          <c:order val="1"/>
          <c:tx>
            <c:strRef>
              <c:f>tab17_23!$C$37</c:f>
              <c:strCache>
                <c:ptCount val="1"/>
                <c:pt idx="0">
                  <c:v>Ženy</c:v>
                </c:pt>
              </c:strCache>
            </c:strRef>
          </c:tx>
          <c:spPr>
            <a:solidFill>
              <a:schemeClr val="accent2"/>
            </a:solidFill>
            <a:ln>
              <a:noFill/>
            </a:ln>
            <a:effectLst/>
          </c:spPr>
          <c:invertIfNegative val="0"/>
          <c:cat>
            <c:strRef>
              <c:f>tab17_23!$A$38:$A$43</c:f>
              <c:strCache>
                <c:ptCount val="6"/>
                <c:pt idx="0">
                  <c:v>do 29 let (N=26)</c:v>
                </c:pt>
                <c:pt idx="1">
                  <c:v>30-39 let  (N=79)</c:v>
                </c:pt>
                <c:pt idx="2">
                  <c:v>40-49 let (N=113)</c:v>
                </c:pt>
                <c:pt idx="3">
                  <c:v>50-59 let (N=46)</c:v>
                </c:pt>
                <c:pt idx="4">
                  <c:v>60 - 69 let (N=30)</c:v>
                </c:pt>
                <c:pt idx="5">
                  <c:v>nad 70 let (N=13)</c:v>
                </c:pt>
              </c:strCache>
            </c:strRef>
          </c:cat>
          <c:val>
            <c:numRef>
              <c:f>tab17_23!$C$38:$C$43</c:f>
              <c:numCache>
                <c:formatCode>0.0</c:formatCode>
                <c:ptCount val="6"/>
                <c:pt idx="0">
                  <c:v>20</c:v>
                </c:pt>
                <c:pt idx="1">
                  <c:v>36</c:v>
                </c:pt>
                <c:pt idx="2">
                  <c:v>48</c:v>
                </c:pt>
                <c:pt idx="3">
                  <c:v>16</c:v>
                </c:pt>
                <c:pt idx="4">
                  <c:v>8</c:v>
                </c:pt>
                <c:pt idx="5">
                  <c:v>1</c:v>
                </c:pt>
              </c:numCache>
            </c:numRef>
          </c:val>
          <c:extLst>
            <c:ext xmlns:c16="http://schemas.microsoft.com/office/drawing/2014/chart" uri="{C3380CC4-5D6E-409C-BE32-E72D297353CC}">
              <c16:uniqueId val="{00000001-8EC4-44E3-A420-D948F7E5F1E8}"/>
            </c:ext>
          </c:extLst>
        </c:ser>
        <c:dLbls>
          <c:showLegendKey val="0"/>
          <c:showVal val="0"/>
          <c:showCatName val="0"/>
          <c:showSerName val="0"/>
          <c:showPercent val="0"/>
          <c:showBubbleSize val="0"/>
        </c:dLbls>
        <c:gapWidth val="150"/>
        <c:overlap val="100"/>
        <c:axId val="2056779727"/>
        <c:axId val="2008584351"/>
      </c:barChart>
      <c:catAx>
        <c:axId val="2056779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cs-CZ"/>
          </a:p>
        </c:txPr>
        <c:crossAx val="2008584351"/>
        <c:crosses val="autoZero"/>
        <c:auto val="1"/>
        <c:lblAlgn val="ctr"/>
        <c:lblOffset val="100"/>
        <c:noMultiLvlLbl val="0"/>
      </c:catAx>
      <c:valAx>
        <c:axId val="200858435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2056779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tab14_22!$C$33</c:f>
              <c:strCache>
                <c:ptCount val="1"/>
                <c:pt idx="0">
                  <c:v>osoby</c:v>
                </c:pt>
              </c:strCache>
            </c:strRef>
          </c:tx>
          <c:spPr>
            <a:solidFill>
              <a:schemeClr val="accent1"/>
            </a:solidFill>
            <a:ln>
              <a:noFill/>
            </a:ln>
            <a:effectLst/>
          </c:spPr>
          <c:invertIfNegative val="0"/>
          <c:cat>
            <c:strRef>
              <c:f>tab14_22!$B$34:$B$56</c:f>
              <c:strCache>
                <c:ptCount val="23"/>
                <c:pt idx="0">
                  <c:v>KBFR</c:v>
                </c:pt>
                <c:pt idx="1">
                  <c:v>KCH</c:v>
                </c:pt>
                <c:pt idx="2">
                  <c:v>KPOP</c:v>
                </c:pt>
                <c:pt idx="3">
                  <c:v>KAVR</c:v>
                </c:pt>
                <c:pt idx="4">
                  <c:v>KARP</c:v>
                </c:pt>
                <c:pt idx="5">
                  <c:v>KOR</c:v>
                </c:pt>
                <c:pt idx="6">
                  <c:v>KVD</c:v>
                </c:pt>
                <c:pt idx="7">
                  <c:v>KMVD</c:v>
                </c:pt>
                <c:pt idx="8">
                  <c:v>KZR</c:v>
                </c:pt>
                <c:pt idx="9">
                  <c:v>VS Č. Újezd</c:v>
                </c:pt>
                <c:pt idx="10">
                  <c:v>SPS</c:v>
                </c:pt>
                <c:pt idx="11">
                  <c:v>KKBP</c:v>
                </c:pt>
                <c:pt idx="12">
                  <c:v>KCHHZ</c:v>
                </c:pt>
                <c:pt idx="13">
                  <c:v>KZ</c:v>
                </c:pt>
                <c:pt idx="14">
                  <c:v>KZKA</c:v>
                </c:pt>
                <c:pt idx="15">
                  <c:v>KGŠ</c:v>
                </c:pt>
                <c:pt idx="16">
                  <c:v>KEZCH</c:v>
                </c:pt>
                <c:pt idx="17">
                  <c:v>KVZ</c:v>
                </c:pt>
                <c:pt idx="18">
                  <c:v>CVCHK</c:v>
                </c:pt>
                <c:pt idx="19">
                  <c:v>DEP</c:v>
                </c:pt>
                <c:pt idx="20">
                  <c:v>PP</c:v>
                </c:pt>
                <c:pt idx="21">
                  <c:v>Centrum Drift FOOD</c:v>
                </c:pt>
                <c:pt idx="22">
                  <c:v>Děkanát</c:v>
                </c:pt>
              </c:strCache>
            </c:strRef>
          </c:cat>
          <c:val>
            <c:numRef>
              <c:f>tab14_22!$C$34:$C$56</c:f>
              <c:numCache>
                <c:formatCode>General</c:formatCode>
                <c:ptCount val="23"/>
                <c:pt idx="0">
                  <c:v>13</c:v>
                </c:pt>
                <c:pt idx="1">
                  <c:v>14</c:v>
                </c:pt>
                <c:pt idx="2">
                  <c:v>31</c:v>
                </c:pt>
                <c:pt idx="3">
                  <c:v>26</c:v>
                </c:pt>
                <c:pt idx="4">
                  <c:v>39</c:v>
                </c:pt>
                <c:pt idx="5">
                  <c:v>14</c:v>
                </c:pt>
                <c:pt idx="6">
                  <c:v>21</c:v>
                </c:pt>
                <c:pt idx="7">
                  <c:v>34</c:v>
                </c:pt>
                <c:pt idx="8">
                  <c:v>31</c:v>
                </c:pt>
                <c:pt idx="9">
                  <c:v>3</c:v>
                </c:pt>
                <c:pt idx="10">
                  <c:v>6</c:v>
                </c:pt>
                <c:pt idx="11">
                  <c:v>28</c:v>
                </c:pt>
                <c:pt idx="12">
                  <c:v>25</c:v>
                </c:pt>
                <c:pt idx="13">
                  <c:v>13</c:v>
                </c:pt>
                <c:pt idx="14">
                  <c:v>17</c:v>
                </c:pt>
                <c:pt idx="15">
                  <c:v>9</c:v>
                </c:pt>
                <c:pt idx="16">
                  <c:v>26</c:v>
                </c:pt>
                <c:pt idx="17">
                  <c:v>9</c:v>
                </c:pt>
                <c:pt idx="18">
                  <c:v>0</c:v>
                </c:pt>
                <c:pt idx="19">
                  <c:v>14</c:v>
                </c:pt>
                <c:pt idx="20">
                  <c:v>12</c:v>
                </c:pt>
                <c:pt idx="21">
                  <c:v>4</c:v>
                </c:pt>
                <c:pt idx="22">
                  <c:v>23</c:v>
                </c:pt>
              </c:numCache>
            </c:numRef>
          </c:val>
          <c:extLst>
            <c:ext xmlns:c16="http://schemas.microsoft.com/office/drawing/2014/chart" uri="{C3380CC4-5D6E-409C-BE32-E72D297353CC}">
              <c16:uniqueId val="{00000001-B414-4CFB-9895-3A52EFA11295}"/>
            </c:ext>
          </c:extLst>
        </c:ser>
        <c:ser>
          <c:idx val="1"/>
          <c:order val="1"/>
          <c:tx>
            <c:strRef>
              <c:f>tab14_22!$D$33</c:f>
              <c:strCache>
                <c:ptCount val="1"/>
                <c:pt idx="0">
                  <c:v>úvazky</c:v>
                </c:pt>
              </c:strCache>
            </c:strRef>
          </c:tx>
          <c:spPr>
            <a:solidFill>
              <a:schemeClr val="accent2"/>
            </a:solidFill>
            <a:ln>
              <a:noFill/>
            </a:ln>
            <a:effectLst/>
          </c:spPr>
          <c:invertIfNegative val="0"/>
          <c:cat>
            <c:strRef>
              <c:f>tab14_22!$B$34:$B$56</c:f>
              <c:strCache>
                <c:ptCount val="23"/>
                <c:pt idx="0">
                  <c:v>KBFR</c:v>
                </c:pt>
                <c:pt idx="1">
                  <c:v>KCH</c:v>
                </c:pt>
                <c:pt idx="2">
                  <c:v>KPOP</c:v>
                </c:pt>
                <c:pt idx="3">
                  <c:v>KAVR</c:v>
                </c:pt>
                <c:pt idx="4">
                  <c:v>KARP</c:v>
                </c:pt>
                <c:pt idx="5">
                  <c:v>KOR</c:v>
                </c:pt>
                <c:pt idx="6">
                  <c:v>KVD</c:v>
                </c:pt>
                <c:pt idx="7">
                  <c:v>KMVD</c:v>
                </c:pt>
                <c:pt idx="8">
                  <c:v>KZR</c:v>
                </c:pt>
                <c:pt idx="9">
                  <c:v>VS Č. Újezd</c:v>
                </c:pt>
                <c:pt idx="10">
                  <c:v>SPS</c:v>
                </c:pt>
                <c:pt idx="11">
                  <c:v>KKBP</c:v>
                </c:pt>
                <c:pt idx="12">
                  <c:v>KCHHZ</c:v>
                </c:pt>
                <c:pt idx="13">
                  <c:v>KZ</c:v>
                </c:pt>
                <c:pt idx="14">
                  <c:v>KZKA</c:v>
                </c:pt>
                <c:pt idx="15">
                  <c:v>KGŠ</c:v>
                </c:pt>
                <c:pt idx="16">
                  <c:v>KEZCH</c:v>
                </c:pt>
                <c:pt idx="17">
                  <c:v>KVZ</c:v>
                </c:pt>
                <c:pt idx="18">
                  <c:v>CVCHK</c:v>
                </c:pt>
                <c:pt idx="19">
                  <c:v>DEP</c:v>
                </c:pt>
                <c:pt idx="20">
                  <c:v>PP</c:v>
                </c:pt>
                <c:pt idx="21">
                  <c:v>Centrum Drift FOOD</c:v>
                </c:pt>
                <c:pt idx="22">
                  <c:v>Děkanát</c:v>
                </c:pt>
              </c:strCache>
            </c:strRef>
          </c:cat>
          <c:val>
            <c:numRef>
              <c:f>tab14_22!$D$34:$D$56</c:f>
              <c:numCache>
                <c:formatCode>General</c:formatCode>
                <c:ptCount val="23"/>
                <c:pt idx="0">
                  <c:v>12.541</c:v>
                </c:pt>
                <c:pt idx="1">
                  <c:v>12.475000000000001</c:v>
                </c:pt>
                <c:pt idx="2">
                  <c:v>26.152999999999999</c:v>
                </c:pt>
                <c:pt idx="3">
                  <c:v>25.148</c:v>
                </c:pt>
                <c:pt idx="4">
                  <c:v>38.561999999999998</c:v>
                </c:pt>
                <c:pt idx="5">
                  <c:v>11.463000000000001</c:v>
                </c:pt>
                <c:pt idx="6">
                  <c:v>15.625999999999999</c:v>
                </c:pt>
                <c:pt idx="7">
                  <c:v>25.073</c:v>
                </c:pt>
                <c:pt idx="8">
                  <c:v>27.908000000000001</c:v>
                </c:pt>
                <c:pt idx="9">
                  <c:v>2.2999999999999998</c:v>
                </c:pt>
                <c:pt idx="10">
                  <c:v>6.4859999999999998</c:v>
                </c:pt>
                <c:pt idx="11">
                  <c:v>21.478000000000002</c:v>
                </c:pt>
                <c:pt idx="12">
                  <c:v>24.106999999999999</c:v>
                </c:pt>
                <c:pt idx="13">
                  <c:v>10.117000000000001</c:v>
                </c:pt>
                <c:pt idx="14">
                  <c:v>12.317</c:v>
                </c:pt>
                <c:pt idx="15">
                  <c:v>8.1340000000000003</c:v>
                </c:pt>
                <c:pt idx="16">
                  <c:v>21.033999999999999</c:v>
                </c:pt>
                <c:pt idx="17">
                  <c:v>5.8739999999999997</c:v>
                </c:pt>
                <c:pt idx="18">
                  <c:v>0</c:v>
                </c:pt>
                <c:pt idx="19">
                  <c:v>14.134</c:v>
                </c:pt>
                <c:pt idx="20">
                  <c:v>9.6150000000000002</c:v>
                </c:pt>
                <c:pt idx="21">
                  <c:v>1.083</c:v>
                </c:pt>
                <c:pt idx="22">
                  <c:v>25.059000000000001</c:v>
                </c:pt>
              </c:numCache>
            </c:numRef>
          </c:val>
          <c:extLst>
            <c:ext xmlns:c16="http://schemas.microsoft.com/office/drawing/2014/chart" uri="{C3380CC4-5D6E-409C-BE32-E72D297353CC}">
              <c16:uniqueId val="{00000003-B414-4CFB-9895-3A52EFA11295}"/>
            </c:ext>
          </c:extLst>
        </c:ser>
        <c:dLbls>
          <c:showLegendKey val="0"/>
          <c:showVal val="0"/>
          <c:showCatName val="0"/>
          <c:showSerName val="0"/>
          <c:showPercent val="0"/>
          <c:showBubbleSize val="0"/>
        </c:dLbls>
        <c:gapWidth val="219"/>
        <c:overlap val="-27"/>
        <c:axId val="526560775"/>
        <c:axId val="527119879"/>
      </c:barChart>
      <c:catAx>
        <c:axId val="526560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27119879"/>
        <c:crosses val="autoZero"/>
        <c:auto val="1"/>
        <c:lblAlgn val="ctr"/>
        <c:lblOffset val="100"/>
        <c:noMultiLvlLbl val="0"/>
      </c:catAx>
      <c:valAx>
        <c:axId val="5271198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26560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tab15_22!$C$33</c:f>
              <c:strCache>
                <c:ptCount val="1"/>
                <c:pt idx="0">
                  <c:v>osoby</c:v>
                </c:pt>
              </c:strCache>
            </c:strRef>
          </c:tx>
          <c:spPr>
            <a:solidFill>
              <a:schemeClr val="accent1"/>
            </a:solidFill>
            <a:ln>
              <a:noFill/>
            </a:ln>
            <a:effectLst/>
          </c:spPr>
          <c:invertIfNegative val="0"/>
          <c:cat>
            <c:strRef>
              <c:f>tab15_22!$B$34:$B$56</c:f>
              <c:strCache>
                <c:ptCount val="23"/>
                <c:pt idx="0">
                  <c:v>KBFR</c:v>
                </c:pt>
                <c:pt idx="1">
                  <c:v>KCH</c:v>
                </c:pt>
                <c:pt idx="2">
                  <c:v>KPOP</c:v>
                </c:pt>
                <c:pt idx="3">
                  <c:v>KAVR</c:v>
                </c:pt>
                <c:pt idx="4">
                  <c:v>KARP</c:v>
                </c:pt>
                <c:pt idx="5">
                  <c:v>KOR</c:v>
                </c:pt>
                <c:pt idx="6">
                  <c:v>KVD</c:v>
                </c:pt>
                <c:pt idx="7">
                  <c:v>KMVD</c:v>
                </c:pt>
                <c:pt idx="8">
                  <c:v>KZR</c:v>
                </c:pt>
                <c:pt idx="9">
                  <c:v>VS Č. Újezd</c:v>
                </c:pt>
                <c:pt idx="10">
                  <c:v>SPS</c:v>
                </c:pt>
                <c:pt idx="11">
                  <c:v>KKBP</c:v>
                </c:pt>
                <c:pt idx="12">
                  <c:v>KCHHZ</c:v>
                </c:pt>
                <c:pt idx="13">
                  <c:v>KZ</c:v>
                </c:pt>
                <c:pt idx="14">
                  <c:v>KZKA</c:v>
                </c:pt>
                <c:pt idx="15">
                  <c:v>KGŠ</c:v>
                </c:pt>
                <c:pt idx="16">
                  <c:v>KEZCH</c:v>
                </c:pt>
                <c:pt idx="17">
                  <c:v>KVZ</c:v>
                </c:pt>
                <c:pt idx="18">
                  <c:v>CVCHK</c:v>
                </c:pt>
                <c:pt idx="19">
                  <c:v>PP</c:v>
                </c:pt>
                <c:pt idx="20">
                  <c:v>DEP</c:v>
                </c:pt>
                <c:pt idx="21">
                  <c:v>Centrum Drift FOOD</c:v>
                </c:pt>
                <c:pt idx="22">
                  <c:v>Děkanát</c:v>
                </c:pt>
              </c:strCache>
            </c:strRef>
          </c:cat>
          <c:val>
            <c:numRef>
              <c:f>tab15_22!$C$34:$C$56</c:f>
              <c:numCache>
                <c:formatCode>General</c:formatCode>
                <c:ptCount val="23"/>
                <c:pt idx="0">
                  <c:v>11</c:v>
                </c:pt>
                <c:pt idx="1">
                  <c:v>10</c:v>
                </c:pt>
                <c:pt idx="2">
                  <c:v>29</c:v>
                </c:pt>
                <c:pt idx="3">
                  <c:v>23</c:v>
                </c:pt>
                <c:pt idx="4">
                  <c:v>32</c:v>
                </c:pt>
                <c:pt idx="5">
                  <c:v>11</c:v>
                </c:pt>
                <c:pt idx="6">
                  <c:v>16</c:v>
                </c:pt>
                <c:pt idx="7">
                  <c:v>32</c:v>
                </c:pt>
                <c:pt idx="8">
                  <c:v>28</c:v>
                </c:pt>
                <c:pt idx="9">
                  <c:v>1</c:v>
                </c:pt>
                <c:pt idx="10">
                  <c:v>2</c:v>
                </c:pt>
                <c:pt idx="11">
                  <c:v>23</c:v>
                </c:pt>
                <c:pt idx="12">
                  <c:v>21</c:v>
                </c:pt>
                <c:pt idx="13">
                  <c:v>8</c:v>
                </c:pt>
                <c:pt idx="14">
                  <c:v>14</c:v>
                </c:pt>
                <c:pt idx="15">
                  <c:v>6</c:v>
                </c:pt>
                <c:pt idx="16">
                  <c:v>25</c:v>
                </c:pt>
                <c:pt idx="17">
                  <c:v>5</c:v>
                </c:pt>
                <c:pt idx="18">
                  <c:v>0</c:v>
                </c:pt>
                <c:pt idx="19">
                  <c:v>0</c:v>
                </c:pt>
                <c:pt idx="20">
                  <c:v>3</c:v>
                </c:pt>
                <c:pt idx="21">
                  <c:v>4</c:v>
                </c:pt>
                <c:pt idx="22">
                  <c:v>3</c:v>
                </c:pt>
              </c:numCache>
            </c:numRef>
          </c:val>
          <c:extLst>
            <c:ext xmlns:c16="http://schemas.microsoft.com/office/drawing/2014/chart" uri="{C3380CC4-5D6E-409C-BE32-E72D297353CC}">
              <c16:uniqueId val="{00000001-B957-418D-A411-E3ED99A09CFC}"/>
            </c:ext>
          </c:extLst>
        </c:ser>
        <c:ser>
          <c:idx val="1"/>
          <c:order val="1"/>
          <c:tx>
            <c:strRef>
              <c:f>tab15_22!$D$33</c:f>
              <c:strCache>
                <c:ptCount val="1"/>
                <c:pt idx="0">
                  <c:v>úvazky</c:v>
                </c:pt>
              </c:strCache>
            </c:strRef>
          </c:tx>
          <c:spPr>
            <a:solidFill>
              <a:schemeClr val="accent2"/>
            </a:solidFill>
            <a:ln>
              <a:noFill/>
            </a:ln>
            <a:effectLst/>
          </c:spPr>
          <c:invertIfNegative val="0"/>
          <c:cat>
            <c:strRef>
              <c:f>tab15_22!$B$34:$B$56</c:f>
              <c:strCache>
                <c:ptCount val="23"/>
                <c:pt idx="0">
                  <c:v>KBFR</c:v>
                </c:pt>
                <c:pt idx="1">
                  <c:v>KCH</c:v>
                </c:pt>
                <c:pt idx="2">
                  <c:v>KPOP</c:v>
                </c:pt>
                <c:pt idx="3">
                  <c:v>KAVR</c:v>
                </c:pt>
                <c:pt idx="4">
                  <c:v>KARP</c:v>
                </c:pt>
                <c:pt idx="5">
                  <c:v>KOR</c:v>
                </c:pt>
                <c:pt idx="6">
                  <c:v>KVD</c:v>
                </c:pt>
                <c:pt idx="7">
                  <c:v>KMVD</c:v>
                </c:pt>
                <c:pt idx="8">
                  <c:v>KZR</c:v>
                </c:pt>
                <c:pt idx="9">
                  <c:v>VS Č. Újezd</c:v>
                </c:pt>
                <c:pt idx="10">
                  <c:v>SPS</c:v>
                </c:pt>
                <c:pt idx="11">
                  <c:v>KKBP</c:v>
                </c:pt>
                <c:pt idx="12">
                  <c:v>KCHHZ</c:v>
                </c:pt>
                <c:pt idx="13">
                  <c:v>KZ</c:v>
                </c:pt>
                <c:pt idx="14">
                  <c:v>KZKA</c:v>
                </c:pt>
                <c:pt idx="15">
                  <c:v>KGŠ</c:v>
                </c:pt>
                <c:pt idx="16">
                  <c:v>KEZCH</c:v>
                </c:pt>
                <c:pt idx="17">
                  <c:v>KVZ</c:v>
                </c:pt>
                <c:pt idx="18">
                  <c:v>CVCHK</c:v>
                </c:pt>
                <c:pt idx="19">
                  <c:v>PP</c:v>
                </c:pt>
                <c:pt idx="20">
                  <c:v>DEP</c:v>
                </c:pt>
                <c:pt idx="21">
                  <c:v>Centrum Drift FOOD</c:v>
                </c:pt>
                <c:pt idx="22">
                  <c:v>Děkanát</c:v>
                </c:pt>
              </c:strCache>
            </c:strRef>
          </c:cat>
          <c:val>
            <c:numRef>
              <c:f>tab15_22!$D$34:$D$56</c:f>
              <c:numCache>
                <c:formatCode>General</c:formatCode>
                <c:ptCount val="23"/>
                <c:pt idx="0">
                  <c:v>10.541</c:v>
                </c:pt>
                <c:pt idx="1">
                  <c:v>8.8000000000000007</c:v>
                </c:pt>
                <c:pt idx="2">
                  <c:v>23.585000000000001</c:v>
                </c:pt>
                <c:pt idx="3">
                  <c:v>22.422999999999998</c:v>
                </c:pt>
                <c:pt idx="4">
                  <c:v>32.385999999999996</c:v>
                </c:pt>
                <c:pt idx="5">
                  <c:v>7.9630000000000001</c:v>
                </c:pt>
                <c:pt idx="6">
                  <c:v>11.266999999999999</c:v>
                </c:pt>
                <c:pt idx="7">
                  <c:v>22.244999999999997</c:v>
                </c:pt>
                <c:pt idx="8">
                  <c:v>25.209</c:v>
                </c:pt>
                <c:pt idx="9">
                  <c:v>0.2</c:v>
                </c:pt>
                <c:pt idx="10">
                  <c:v>2.302</c:v>
                </c:pt>
                <c:pt idx="11">
                  <c:v>18.596</c:v>
                </c:pt>
                <c:pt idx="12">
                  <c:v>20.907</c:v>
                </c:pt>
                <c:pt idx="13">
                  <c:v>3.9920000000000004</c:v>
                </c:pt>
                <c:pt idx="14">
                  <c:v>10.275</c:v>
                </c:pt>
                <c:pt idx="15">
                  <c:v>6</c:v>
                </c:pt>
                <c:pt idx="16">
                  <c:v>19.126999999999999</c:v>
                </c:pt>
                <c:pt idx="17">
                  <c:v>3.3739999999999997</c:v>
                </c:pt>
                <c:pt idx="18">
                  <c:v>0</c:v>
                </c:pt>
                <c:pt idx="19">
                  <c:v>0</c:v>
                </c:pt>
                <c:pt idx="20">
                  <c:v>3</c:v>
                </c:pt>
                <c:pt idx="21">
                  <c:v>1.083</c:v>
                </c:pt>
                <c:pt idx="22">
                  <c:v>4.8289999999999997</c:v>
                </c:pt>
              </c:numCache>
            </c:numRef>
          </c:val>
          <c:extLst>
            <c:ext xmlns:c16="http://schemas.microsoft.com/office/drawing/2014/chart" uri="{C3380CC4-5D6E-409C-BE32-E72D297353CC}">
              <c16:uniqueId val="{00000003-B957-418D-A411-E3ED99A09CFC}"/>
            </c:ext>
          </c:extLst>
        </c:ser>
        <c:dLbls>
          <c:showLegendKey val="0"/>
          <c:showVal val="0"/>
          <c:showCatName val="0"/>
          <c:showSerName val="0"/>
          <c:showPercent val="0"/>
          <c:showBubbleSize val="0"/>
        </c:dLbls>
        <c:gapWidth val="219"/>
        <c:overlap val="-27"/>
        <c:axId val="525653511"/>
        <c:axId val="525655559"/>
      </c:barChart>
      <c:catAx>
        <c:axId val="525653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25655559"/>
        <c:crosses val="autoZero"/>
        <c:auto val="1"/>
        <c:lblAlgn val="ctr"/>
        <c:lblOffset val="100"/>
        <c:noMultiLvlLbl val="0"/>
      </c:catAx>
      <c:valAx>
        <c:axId val="525655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25653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808-4426-8586-819AF5D655A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808-4426-8586-819AF5D655A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808-4426-8586-819AF5D655A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808-4426-8586-819AF5D655A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808-4426-8586-819AF5D655A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808-4426-8586-819AF5D655A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808-4426-8586-819AF5D655A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808-4426-8586-819AF5D655A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tab16_22!$A$22:$A$29</c:f>
              <c:strCache>
                <c:ptCount val="8"/>
                <c:pt idx="0">
                  <c:v>Profesoři</c:v>
                </c:pt>
                <c:pt idx="1">
                  <c:v>Docenti</c:v>
                </c:pt>
                <c:pt idx="2">
                  <c:v>Odborní asistenti</c:v>
                </c:pt>
                <c:pt idx="3">
                  <c:v>Asistenti</c:v>
                </c:pt>
                <c:pt idx="4">
                  <c:v>Lektoři</c:v>
                </c:pt>
                <c:pt idx="5">
                  <c:v>Vědecko-pedagogičtí pracovníci</c:v>
                </c:pt>
                <c:pt idx="6">
                  <c:v>Ostatní vědečtí a vývojoví pracovníci</c:v>
                </c:pt>
                <c:pt idx="7">
                  <c:v>Technici, administrativní pracovníci</c:v>
                </c:pt>
              </c:strCache>
            </c:strRef>
          </c:cat>
          <c:val>
            <c:numRef>
              <c:f>tab16_22!$B$22:$B$29</c:f>
              <c:numCache>
                <c:formatCode>0.0%</c:formatCode>
                <c:ptCount val="8"/>
                <c:pt idx="0">
                  <c:v>7.8E-2</c:v>
                </c:pt>
                <c:pt idx="1">
                  <c:v>0.121359223300971</c:v>
                </c:pt>
                <c:pt idx="2">
                  <c:v>0.18689320388349501</c:v>
                </c:pt>
                <c:pt idx="3">
                  <c:v>7.0388349514563103E-2</c:v>
                </c:pt>
                <c:pt idx="4">
                  <c:v>4.8543689320388302E-3</c:v>
                </c:pt>
                <c:pt idx="5">
                  <c:v>0.18203883495145601</c:v>
                </c:pt>
                <c:pt idx="6">
                  <c:v>0.101941747572816</c:v>
                </c:pt>
                <c:pt idx="7">
                  <c:v>0.254854368932039</c:v>
                </c:pt>
              </c:numCache>
            </c:numRef>
          </c:val>
          <c:extLst>
            <c:ext xmlns:c16="http://schemas.microsoft.com/office/drawing/2014/chart" uri="{C3380CC4-5D6E-409C-BE32-E72D297353CC}">
              <c16:uniqueId val="{00000001-84E0-4462-878E-CB77FF582D7A}"/>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tab2_22!$A$27</c:f>
              <c:strCache>
                <c:ptCount val="1"/>
                <c:pt idx="0">
                  <c:v>Bc.</c:v>
                </c:pt>
              </c:strCache>
            </c:strRef>
          </c:tx>
          <c:spPr>
            <a:solidFill>
              <a:schemeClr val="accent1"/>
            </a:solidFill>
            <a:ln>
              <a:noFill/>
            </a:ln>
            <a:effectLst/>
          </c:spPr>
          <c:invertIfNegative val="0"/>
          <c:cat>
            <c:strRef>
              <c:f>tab2_22!$B$26:$D$26</c:f>
              <c:strCache>
                <c:ptCount val="3"/>
                <c:pt idx="0">
                  <c:v>podané přihlášky</c:v>
                </c:pt>
                <c:pt idx="1">
                  <c:v>přijato</c:v>
                </c:pt>
                <c:pt idx="2">
                  <c:v>zapsáno</c:v>
                </c:pt>
              </c:strCache>
            </c:strRef>
          </c:cat>
          <c:val>
            <c:numRef>
              <c:f>tab2_22!$B$27:$D$27</c:f>
              <c:numCache>
                <c:formatCode>0.00%</c:formatCode>
                <c:ptCount val="3"/>
                <c:pt idx="0">
                  <c:v>1</c:v>
                </c:pt>
                <c:pt idx="1">
                  <c:v>0.60574412532637079</c:v>
                </c:pt>
                <c:pt idx="2">
                  <c:v>0.32657160072303676</c:v>
                </c:pt>
              </c:numCache>
            </c:numRef>
          </c:val>
          <c:extLst>
            <c:ext xmlns:c16="http://schemas.microsoft.com/office/drawing/2014/chart" uri="{C3380CC4-5D6E-409C-BE32-E72D297353CC}">
              <c16:uniqueId val="{00000001-9F4F-4D2C-8860-E4CE0FAFE55B}"/>
            </c:ext>
          </c:extLst>
        </c:ser>
        <c:ser>
          <c:idx val="1"/>
          <c:order val="1"/>
          <c:tx>
            <c:strRef>
              <c:f>tab2_22!$A$28</c:f>
              <c:strCache>
                <c:ptCount val="1"/>
                <c:pt idx="0">
                  <c:v>Mgr.</c:v>
                </c:pt>
              </c:strCache>
            </c:strRef>
          </c:tx>
          <c:spPr>
            <a:solidFill>
              <a:schemeClr val="accent2"/>
            </a:solidFill>
            <a:ln>
              <a:noFill/>
            </a:ln>
            <a:effectLst/>
          </c:spPr>
          <c:invertIfNegative val="0"/>
          <c:cat>
            <c:strRef>
              <c:f>tab2_22!$B$26:$D$26</c:f>
              <c:strCache>
                <c:ptCount val="3"/>
                <c:pt idx="0">
                  <c:v>podané přihlášky</c:v>
                </c:pt>
                <c:pt idx="1">
                  <c:v>přijato</c:v>
                </c:pt>
                <c:pt idx="2">
                  <c:v>zapsáno</c:v>
                </c:pt>
              </c:strCache>
            </c:strRef>
          </c:cat>
          <c:val>
            <c:numRef>
              <c:f>tab2_22!$B$28:$D$28</c:f>
              <c:numCache>
                <c:formatCode>0.00%</c:formatCode>
                <c:ptCount val="3"/>
                <c:pt idx="0">
                  <c:v>1</c:v>
                </c:pt>
                <c:pt idx="1">
                  <c:v>0.8375478927203065</c:v>
                </c:pt>
                <c:pt idx="2">
                  <c:v>0.49578544061302682</c:v>
                </c:pt>
              </c:numCache>
            </c:numRef>
          </c:val>
          <c:extLst>
            <c:ext xmlns:c16="http://schemas.microsoft.com/office/drawing/2014/chart" uri="{C3380CC4-5D6E-409C-BE32-E72D297353CC}">
              <c16:uniqueId val="{00000003-9F4F-4D2C-8860-E4CE0FAFE55B}"/>
            </c:ext>
          </c:extLst>
        </c:ser>
        <c:dLbls>
          <c:showLegendKey val="0"/>
          <c:showVal val="0"/>
          <c:showCatName val="0"/>
          <c:showSerName val="0"/>
          <c:showPercent val="0"/>
          <c:showBubbleSize val="0"/>
        </c:dLbls>
        <c:gapWidth val="219"/>
        <c:overlap val="-27"/>
        <c:axId val="408429064"/>
        <c:axId val="1954021896"/>
      </c:barChart>
      <c:catAx>
        <c:axId val="408429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954021896"/>
        <c:crosses val="autoZero"/>
        <c:auto val="1"/>
        <c:lblAlgn val="ctr"/>
        <c:lblOffset val="100"/>
        <c:noMultiLvlLbl val="0"/>
      </c:catAx>
      <c:valAx>
        <c:axId val="1954021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429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F11-4CB1-ABF4-BE07EA6CC020}"/>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EF11-4CB1-ABF4-BE07EA6CC020}"/>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F11-4CB1-ABF4-BE07EA6CC020}"/>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EF11-4CB1-ABF4-BE07EA6CC020}"/>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F11-4CB1-ABF4-BE07EA6CC020}"/>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EF11-4CB1-ABF4-BE07EA6CC020}"/>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1-EF11-4CB1-ABF4-BE07EA6CC020}"/>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2-EF11-4CB1-ABF4-BE07EA6CC020}"/>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3-EF11-4CB1-ABF4-BE07EA6CC020}"/>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4-EF11-4CB1-ABF4-BE07EA6CC020}"/>
                </c:ext>
              </c:extLst>
            </c:dLbl>
            <c:dLbl>
              <c:idx val="4"/>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5-EF11-4CB1-ABF4-BE07EA6CC020}"/>
                </c:ext>
              </c:extLst>
            </c:dLbl>
            <c:dLbl>
              <c:idx val="5"/>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cs-CZ"/>
                </a:p>
              </c:txPr>
              <c:dLblPos val="outEnd"/>
              <c:showLegendKey val="0"/>
              <c:showVal val="0"/>
              <c:showCatName val="1"/>
              <c:showSerName val="0"/>
              <c:showPercent val="1"/>
              <c:showBubbleSize val="0"/>
              <c:extLst>
                <c:ext xmlns:c16="http://schemas.microsoft.com/office/drawing/2014/chart" uri="{C3380CC4-5D6E-409C-BE32-E72D297353CC}">
                  <c16:uniqueId val="{00000006-EF11-4CB1-ABF4-BE07EA6CC020}"/>
                </c:ext>
              </c:extLst>
            </c:dLbl>
            <c:numFmt formatCode="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tab17_22!$A$30:$A$35</c:f>
              <c:strCache>
                <c:ptCount val="6"/>
                <c:pt idx="0">
                  <c:v>do 29 let</c:v>
                </c:pt>
                <c:pt idx="1">
                  <c:v>30-39 let </c:v>
                </c:pt>
                <c:pt idx="2">
                  <c:v>40-49 let</c:v>
                </c:pt>
                <c:pt idx="3">
                  <c:v>50-59 let</c:v>
                </c:pt>
                <c:pt idx="4">
                  <c:v>60 - 69 let</c:v>
                </c:pt>
                <c:pt idx="5">
                  <c:v>nad 70 let</c:v>
                </c:pt>
              </c:strCache>
            </c:strRef>
          </c:cat>
          <c:val>
            <c:numRef>
              <c:f>tab17_22!$B$30:$B$35</c:f>
              <c:numCache>
                <c:formatCode>General</c:formatCode>
                <c:ptCount val="6"/>
                <c:pt idx="0">
                  <c:v>26</c:v>
                </c:pt>
                <c:pt idx="1">
                  <c:v>79</c:v>
                </c:pt>
                <c:pt idx="2">
                  <c:v>113</c:v>
                </c:pt>
                <c:pt idx="3">
                  <c:v>46</c:v>
                </c:pt>
                <c:pt idx="4">
                  <c:v>30</c:v>
                </c:pt>
                <c:pt idx="5">
                  <c:v>13</c:v>
                </c:pt>
              </c:numCache>
            </c:numRef>
          </c:val>
          <c:extLst>
            <c:ext xmlns:c16="http://schemas.microsoft.com/office/drawing/2014/chart" uri="{C3380CC4-5D6E-409C-BE32-E72D297353CC}">
              <c16:uniqueId val="{00000000-EF11-4CB1-ABF4-BE07EA6CC020}"/>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tab17_22!$B$37</c:f>
              <c:strCache>
                <c:ptCount val="1"/>
                <c:pt idx="0">
                  <c:v>Muži</c:v>
                </c:pt>
              </c:strCache>
            </c:strRef>
          </c:tx>
          <c:spPr>
            <a:solidFill>
              <a:schemeClr val="accent1"/>
            </a:solidFill>
            <a:ln>
              <a:noFill/>
            </a:ln>
            <a:effectLst/>
          </c:spPr>
          <c:invertIfNegative val="0"/>
          <c:cat>
            <c:strRef>
              <c:f>tab17_22!$A$38:$A$43</c:f>
              <c:strCache>
                <c:ptCount val="6"/>
                <c:pt idx="0">
                  <c:v>do 29 let (N=26)</c:v>
                </c:pt>
                <c:pt idx="1">
                  <c:v>30-39 let  (N=79)</c:v>
                </c:pt>
                <c:pt idx="2">
                  <c:v>40-49 let (N=113)</c:v>
                </c:pt>
                <c:pt idx="3">
                  <c:v>50-59 let (N=46)</c:v>
                </c:pt>
                <c:pt idx="4">
                  <c:v>60 - 69 let (N=30)</c:v>
                </c:pt>
                <c:pt idx="5">
                  <c:v>nad 70 let (N=13)</c:v>
                </c:pt>
              </c:strCache>
            </c:strRef>
          </c:cat>
          <c:val>
            <c:numRef>
              <c:f>tab17_22!$B$38:$B$43</c:f>
              <c:numCache>
                <c:formatCode>0.0</c:formatCode>
                <c:ptCount val="6"/>
                <c:pt idx="0">
                  <c:v>6</c:v>
                </c:pt>
                <c:pt idx="1">
                  <c:v>43</c:v>
                </c:pt>
                <c:pt idx="2">
                  <c:v>65</c:v>
                </c:pt>
                <c:pt idx="3">
                  <c:v>30</c:v>
                </c:pt>
                <c:pt idx="4">
                  <c:v>22</c:v>
                </c:pt>
                <c:pt idx="5">
                  <c:v>12</c:v>
                </c:pt>
              </c:numCache>
            </c:numRef>
          </c:val>
          <c:extLst>
            <c:ext xmlns:c16="http://schemas.microsoft.com/office/drawing/2014/chart" uri="{C3380CC4-5D6E-409C-BE32-E72D297353CC}">
              <c16:uniqueId val="{00000000-9909-4985-8D97-279951783FE8}"/>
            </c:ext>
          </c:extLst>
        </c:ser>
        <c:ser>
          <c:idx val="1"/>
          <c:order val="1"/>
          <c:tx>
            <c:strRef>
              <c:f>tab17_22!$C$37</c:f>
              <c:strCache>
                <c:ptCount val="1"/>
                <c:pt idx="0">
                  <c:v>Ženy</c:v>
                </c:pt>
              </c:strCache>
            </c:strRef>
          </c:tx>
          <c:spPr>
            <a:solidFill>
              <a:schemeClr val="accent2"/>
            </a:solidFill>
            <a:ln>
              <a:noFill/>
            </a:ln>
            <a:effectLst/>
          </c:spPr>
          <c:invertIfNegative val="0"/>
          <c:cat>
            <c:strRef>
              <c:f>tab17_22!$A$38:$A$43</c:f>
              <c:strCache>
                <c:ptCount val="6"/>
                <c:pt idx="0">
                  <c:v>do 29 let (N=26)</c:v>
                </c:pt>
                <c:pt idx="1">
                  <c:v>30-39 let  (N=79)</c:v>
                </c:pt>
                <c:pt idx="2">
                  <c:v>40-49 let (N=113)</c:v>
                </c:pt>
                <c:pt idx="3">
                  <c:v>50-59 let (N=46)</c:v>
                </c:pt>
                <c:pt idx="4">
                  <c:v>60 - 69 let (N=30)</c:v>
                </c:pt>
                <c:pt idx="5">
                  <c:v>nad 70 let (N=13)</c:v>
                </c:pt>
              </c:strCache>
            </c:strRef>
          </c:cat>
          <c:val>
            <c:numRef>
              <c:f>tab17_22!$C$38:$C$43</c:f>
              <c:numCache>
                <c:formatCode>0.0</c:formatCode>
                <c:ptCount val="6"/>
                <c:pt idx="0">
                  <c:v>20</c:v>
                </c:pt>
                <c:pt idx="1">
                  <c:v>36</c:v>
                </c:pt>
                <c:pt idx="2">
                  <c:v>48</c:v>
                </c:pt>
                <c:pt idx="3">
                  <c:v>16</c:v>
                </c:pt>
                <c:pt idx="4">
                  <c:v>8</c:v>
                </c:pt>
                <c:pt idx="5">
                  <c:v>1</c:v>
                </c:pt>
              </c:numCache>
            </c:numRef>
          </c:val>
          <c:extLst>
            <c:ext xmlns:c16="http://schemas.microsoft.com/office/drawing/2014/chart" uri="{C3380CC4-5D6E-409C-BE32-E72D297353CC}">
              <c16:uniqueId val="{00000001-9909-4985-8D97-279951783FE8}"/>
            </c:ext>
          </c:extLst>
        </c:ser>
        <c:dLbls>
          <c:showLegendKey val="0"/>
          <c:showVal val="0"/>
          <c:showCatName val="0"/>
          <c:showSerName val="0"/>
          <c:showPercent val="0"/>
          <c:showBubbleSize val="0"/>
        </c:dLbls>
        <c:gapWidth val="150"/>
        <c:overlap val="100"/>
        <c:axId val="2056779727"/>
        <c:axId val="2008584351"/>
      </c:barChart>
      <c:catAx>
        <c:axId val="2056779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cs-CZ"/>
          </a:p>
        </c:txPr>
        <c:crossAx val="2008584351"/>
        <c:crosses val="autoZero"/>
        <c:auto val="1"/>
        <c:lblAlgn val="ctr"/>
        <c:lblOffset val="100"/>
        <c:noMultiLvlLbl val="0"/>
      </c:catAx>
      <c:valAx>
        <c:axId val="200858435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2056779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tab2_23!$A$27</c:f>
              <c:strCache>
                <c:ptCount val="1"/>
                <c:pt idx="0">
                  <c:v>Bc.</c:v>
                </c:pt>
              </c:strCache>
            </c:strRef>
          </c:tx>
          <c:spPr>
            <a:solidFill>
              <a:schemeClr val="accent1"/>
            </a:solidFill>
            <a:ln>
              <a:noFill/>
            </a:ln>
            <a:effectLst/>
          </c:spPr>
          <c:invertIfNegative val="0"/>
          <c:cat>
            <c:strRef>
              <c:f>tab2_23!$B$26:$D$26</c:f>
              <c:strCache>
                <c:ptCount val="3"/>
                <c:pt idx="0">
                  <c:v>podané přihlášky</c:v>
                </c:pt>
                <c:pt idx="1">
                  <c:v>přijato</c:v>
                </c:pt>
                <c:pt idx="2">
                  <c:v>zapsáno</c:v>
                </c:pt>
              </c:strCache>
            </c:strRef>
          </c:cat>
          <c:val>
            <c:numRef>
              <c:f>tab2_23!$B$27:$D$27</c:f>
              <c:numCache>
                <c:formatCode>0.00%</c:formatCode>
                <c:ptCount val="3"/>
                <c:pt idx="0">
                  <c:v>1</c:v>
                </c:pt>
                <c:pt idx="1">
                  <c:v>0.60574412532637079</c:v>
                </c:pt>
                <c:pt idx="2">
                  <c:v>0.32657160072303676</c:v>
                </c:pt>
              </c:numCache>
            </c:numRef>
          </c:val>
          <c:extLst>
            <c:ext xmlns:c16="http://schemas.microsoft.com/office/drawing/2014/chart" uri="{C3380CC4-5D6E-409C-BE32-E72D297353CC}">
              <c16:uniqueId val="{00000000-D7B0-4CB9-9753-D92F397BDCCE}"/>
            </c:ext>
          </c:extLst>
        </c:ser>
        <c:ser>
          <c:idx val="1"/>
          <c:order val="1"/>
          <c:tx>
            <c:strRef>
              <c:f>tab2_23!$A$28</c:f>
              <c:strCache>
                <c:ptCount val="1"/>
                <c:pt idx="0">
                  <c:v>Mgr.</c:v>
                </c:pt>
              </c:strCache>
            </c:strRef>
          </c:tx>
          <c:spPr>
            <a:solidFill>
              <a:schemeClr val="accent2"/>
            </a:solidFill>
            <a:ln>
              <a:noFill/>
            </a:ln>
            <a:effectLst/>
          </c:spPr>
          <c:invertIfNegative val="0"/>
          <c:cat>
            <c:strRef>
              <c:f>tab2_23!$B$26:$D$26</c:f>
              <c:strCache>
                <c:ptCount val="3"/>
                <c:pt idx="0">
                  <c:v>podané přihlášky</c:v>
                </c:pt>
                <c:pt idx="1">
                  <c:v>přijato</c:v>
                </c:pt>
                <c:pt idx="2">
                  <c:v>zapsáno</c:v>
                </c:pt>
              </c:strCache>
            </c:strRef>
          </c:cat>
          <c:val>
            <c:numRef>
              <c:f>tab2_23!$B$28:$D$28</c:f>
              <c:numCache>
                <c:formatCode>0.00%</c:formatCode>
                <c:ptCount val="3"/>
                <c:pt idx="0">
                  <c:v>1</c:v>
                </c:pt>
                <c:pt idx="1">
                  <c:v>0.8375478927203065</c:v>
                </c:pt>
                <c:pt idx="2">
                  <c:v>0.49578544061302682</c:v>
                </c:pt>
              </c:numCache>
            </c:numRef>
          </c:val>
          <c:extLst>
            <c:ext xmlns:c16="http://schemas.microsoft.com/office/drawing/2014/chart" uri="{C3380CC4-5D6E-409C-BE32-E72D297353CC}">
              <c16:uniqueId val="{00000001-D7B0-4CB9-9753-D92F397BDCCE}"/>
            </c:ext>
          </c:extLst>
        </c:ser>
        <c:dLbls>
          <c:showLegendKey val="0"/>
          <c:showVal val="0"/>
          <c:showCatName val="0"/>
          <c:showSerName val="0"/>
          <c:showPercent val="0"/>
          <c:showBubbleSize val="0"/>
        </c:dLbls>
        <c:gapWidth val="219"/>
        <c:overlap val="-27"/>
        <c:axId val="408429064"/>
        <c:axId val="1954021896"/>
      </c:barChart>
      <c:catAx>
        <c:axId val="408429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954021896"/>
        <c:crosses val="autoZero"/>
        <c:auto val="1"/>
        <c:lblAlgn val="ctr"/>
        <c:lblOffset val="100"/>
        <c:noMultiLvlLbl val="0"/>
      </c:catAx>
      <c:valAx>
        <c:axId val="195402189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408429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tab3_22!$J$24</c:f>
              <c:strCache>
                <c:ptCount val="1"/>
                <c:pt idx="0">
                  <c:v>Bc</c:v>
                </c:pt>
              </c:strCache>
            </c:strRef>
          </c:tx>
          <c:spPr>
            <a:solidFill>
              <a:schemeClr val="accent1"/>
            </a:solidFill>
            <a:ln>
              <a:noFill/>
            </a:ln>
            <a:effectLst/>
          </c:spPr>
          <c:invertIfNegative val="0"/>
          <c:cat>
            <c:strRef>
              <c:f>tab3_22!$K$23:$O$23</c:f>
              <c:strCache>
                <c:ptCount val="5"/>
                <c:pt idx="0">
                  <c:v>2018/2019</c:v>
                </c:pt>
                <c:pt idx="1">
                  <c:v>2019/2020</c:v>
                </c:pt>
                <c:pt idx="2">
                  <c:v>2020/2021</c:v>
                </c:pt>
                <c:pt idx="3">
                  <c:v>2021/2022</c:v>
                </c:pt>
                <c:pt idx="4">
                  <c:v>2022/2023</c:v>
                </c:pt>
              </c:strCache>
            </c:strRef>
          </c:cat>
          <c:val>
            <c:numRef>
              <c:f>tab3_22!$K$24:$O$24</c:f>
              <c:numCache>
                <c:formatCode>General</c:formatCode>
                <c:ptCount val="5"/>
                <c:pt idx="0">
                  <c:v>2319</c:v>
                </c:pt>
                <c:pt idx="1">
                  <c:v>2623</c:v>
                </c:pt>
                <c:pt idx="2">
                  <c:v>3099</c:v>
                </c:pt>
                <c:pt idx="3">
                  <c:v>3156</c:v>
                </c:pt>
                <c:pt idx="4">
                  <c:v>3062</c:v>
                </c:pt>
              </c:numCache>
            </c:numRef>
          </c:val>
          <c:extLst>
            <c:ext xmlns:c16="http://schemas.microsoft.com/office/drawing/2014/chart" uri="{C3380CC4-5D6E-409C-BE32-E72D297353CC}">
              <c16:uniqueId val="{00000000-59FD-41C8-BDEB-1ADD7577F4A0}"/>
            </c:ext>
          </c:extLst>
        </c:ser>
        <c:ser>
          <c:idx val="1"/>
          <c:order val="1"/>
          <c:tx>
            <c:strRef>
              <c:f>tab3_22!$J$25</c:f>
              <c:strCache>
                <c:ptCount val="1"/>
                <c:pt idx="0">
                  <c:v>Mgr</c:v>
                </c:pt>
              </c:strCache>
            </c:strRef>
          </c:tx>
          <c:spPr>
            <a:solidFill>
              <a:schemeClr val="accent2"/>
            </a:solidFill>
            <a:ln>
              <a:noFill/>
            </a:ln>
            <a:effectLst/>
          </c:spPr>
          <c:invertIfNegative val="0"/>
          <c:cat>
            <c:strRef>
              <c:f>tab3_22!$K$23:$O$23</c:f>
              <c:strCache>
                <c:ptCount val="5"/>
                <c:pt idx="0">
                  <c:v>2018/2019</c:v>
                </c:pt>
                <c:pt idx="1">
                  <c:v>2019/2020</c:v>
                </c:pt>
                <c:pt idx="2">
                  <c:v>2020/2021</c:v>
                </c:pt>
                <c:pt idx="3">
                  <c:v>2021/2022</c:v>
                </c:pt>
                <c:pt idx="4">
                  <c:v>2022/2023</c:v>
                </c:pt>
              </c:strCache>
            </c:strRef>
          </c:cat>
          <c:val>
            <c:numRef>
              <c:f>tab3_22!$K$25:$O$25</c:f>
              <c:numCache>
                <c:formatCode>General</c:formatCode>
                <c:ptCount val="5"/>
                <c:pt idx="0">
                  <c:v>1040</c:v>
                </c:pt>
                <c:pt idx="1">
                  <c:v>1044</c:v>
                </c:pt>
                <c:pt idx="2">
                  <c:v>1131</c:v>
                </c:pt>
                <c:pt idx="3">
                  <c:v>1096</c:v>
                </c:pt>
                <c:pt idx="4">
                  <c:v>1150</c:v>
                </c:pt>
              </c:numCache>
            </c:numRef>
          </c:val>
          <c:extLst>
            <c:ext xmlns:c16="http://schemas.microsoft.com/office/drawing/2014/chart" uri="{C3380CC4-5D6E-409C-BE32-E72D297353CC}">
              <c16:uniqueId val="{00000001-59FD-41C8-BDEB-1ADD7577F4A0}"/>
            </c:ext>
          </c:extLst>
        </c:ser>
        <c:ser>
          <c:idx val="2"/>
          <c:order val="2"/>
          <c:tx>
            <c:strRef>
              <c:f>tab3_22!$J$26</c:f>
              <c:strCache>
                <c:ptCount val="1"/>
                <c:pt idx="0">
                  <c:v>Ph.D.</c:v>
                </c:pt>
              </c:strCache>
            </c:strRef>
          </c:tx>
          <c:spPr>
            <a:solidFill>
              <a:schemeClr val="accent2">
                <a:lumMod val="50000"/>
              </a:schemeClr>
            </a:solidFill>
            <a:ln>
              <a:noFill/>
            </a:ln>
            <a:effectLst/>
          </c:spPr>
          <c:invertIfNegative val="0"/>
          <c:cat>
            <c:strRef>
              <c:f>tab3_22!$K$23:$O$23</c:f>
              <c:strCache>
                <c:ptCount val="5"/>
                <c:pt idx="0">
                  <c:v>2018/2019</c:v>
                </c:pt>
                <c:pt idx="1">
                  <c:v>2019/2020</c:v>
                </c:pt>
                <c:pt idx="2">
                  <c:v>2020/2021</c:v>
                </c:pt>
                <c:pt idx="3">
                  <c:v>2021/2022</c:v>
                </c:pt>
                <c:pt idx="4">
                  <c:v>2022/2023</c:v>
                </c:pt>
              </c:strCache>
            </c:strRef>
          </c:cat>
          <c:val>
            <c:numRef>
              <c:f>tab3_22!$K$26:$O$26</c:f>
              <c:numCache>
                <c:formatCode>General</c:formatCode>
                <c:ptCount val="5"/>
                <c:pt idx="0">
                  <c:v>190</c:v>
                </c:pt>
                <c:pt idx="1">
                  <c:v>197</c:v>
                </c:pt>
                <c:pt idx="2">
                  <c:v>225</c:v>
                </c:pt>
                <c:pt idx="3">
                  <c:v>239</c:v>
                </c:pt>
                <c:pt idx="4">
                  <c:v>225</c:v>
                </c:pt>
              </c:numCache>
            </c:numRef>
          </c:val>
          <c:extLst>
            <c:ext xmlns:c16="http://schemas.microsoft.com/office/drawing/2014/chart" uri="{C3380CC4-5D6E-409C-BE32-E72D297353CC}">
              <c16:uniqueId val="{00000002-59FD-41C8-BDEB-1ADD7577F4A0}"/>
            </c:ext>
          </c:extLst>
        </c:ser>
        <c:dLbls>
          <c:showLegendKey val="0"/>
          <c:showVal val="0"/>
          <c:showCatName val="0"/>
          <c:showSerName val="0"/>
          <c:showPercent val="0"/>
          <c:showBubbleSize val="0"/>
        </c:dLbls>
        <c:gapWidth val="150"/>
        <c:overlap val="100"/>
        <c:axId val="715187727"/>
        <c:axId val="715192527"/>
      </c:barChart>
      <c:catAx>
        <c:axId val="71518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715192527"/>
        <c:crosses val="autoZero"/>
        <c:auto val="1"/>
        <c:lblAlgn val="ctr"/>
        <c:lblOffset val="100"/>
        <c:noMultiLvlLbl val="0"/>
      </c:catAx>
      <c:valAx>
        <c:axId val="7151925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715187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tab3_23!$J$24</c:f>
              <c:strCache>
                <c:ptCount val="1"/>
                <c:pt idx="0">
                  <c:v>Bc</c:v>
                </c:pt>
              </c:strCache>
            </c:strRef>
          </c:tx>
          <c:spPr>
            <a:solidFill>
              <a:schemeClr val="accent1"/>
            </a:solidFill>
            <a:ln>
              <a:noFill/>
            </a:ln>
            <a:effectLst/>
          </c:spPr>
          <c:invertIfNegative val="0"/>
          <c:cat>
            <c:strRef>
              <c:f>tab3_23!$K$23:$O$23</c:f>
              <c:strCache>
                <c:ptCount val="5"/>
                <c:pt idx="0">
                  <c:v>2018/2019</c:v>
                </c:pt>
                <c:pt idx="1">
                  <c:v>2019/2020</c:v>
                </c:pt>
                <c:pt idx="2">
                  <c:v>2020/2021</c:v>
                </c:pt>
                <c:pt idx="3">
                  <c:v>2021/2022</c:v>
                </c:pt>
                <c:pt idx="4">
                  <c:v>2022/2023</c:v>
                </c:pt>
              </c:strCache>
            </c:strRef>
          </c:cat>
          <c:val>
            <c:numRef>
              <c:f>tab3_23!$K$24:$O$24</c:f>
              <c:numCache>
                <c:formatCode>General</c:formatCode>
                <c:ptCount val="5"/>
                <c:pt idx="0">
                  <c:v>2319</c:v>
                </c:pt>
                <c:pt idx="1">
                  <c:v>2623</c:v>
                </c:pt>
                <c:pt idx="2">
                  <c:v>3099</c:v>
                </c:pt>
                <c:pt idx="3">
                  <c:v>3156</c:v>
                </c:pt>
                <c:pt idx="4">
                  <c:v>3062</c:v>
                </c:pt>
              </c:numCache>
            </c:numRef>
          </c:val>
          <c:extLst>
            <c:ext xmlns:c16="http://schemas.microsoft.com/office/drawing/2014/chart" uri="{C3380CC4-5D6E-409C-BE32-E72D297353CC}">
              <c16:uniqueId val="{00000000-5423-4086-A65F-B7F99A4B037A}"/>
            </c:ext>
          </c:extLst>
        </c:ser>
        <c:ser>
          <c:idx val="1"/>
          <c:order val="1"/>
          <c:tx>
            <c:strRef>
              <c:f>tab3_23!$J$25</c:f>
              <c:strCache>
                <c:ptCount val="1"/>
                <c:pt idx="0">
                  <c:v>Mgr</c:v>
                </c:pt>
              </c:strCache>
            </c:strRef>
          </c:tx>
          <c:spPr>
            <a:solidFill>
              <a:schemeClr val="accent2"/>
            </a:solidFill>
            <a:ln>
              <a:noFill/>
            </a:ln>
            <a:effectLst/>
          </c:spPr>
          <c:invertIfNegative val="0"/>
          <c:cat>
            <c:strRef>
              <c:f>tab3_23!$K$23:$O$23</c:f>
              <c:strCache>
                <c:ptCount val="5"/>
                <c:pt idx="0">
                  <c:v>2018/2019</c:v>
                </c:pt>
                <c:pt idx="1">
                  <c:v>2019/2020</c:v>
                </c:pt>
                <c:pt idx="2">
                  <c:v>2020/2021</c:v>
                </c:pt>
                <c:pt idx="3">
                  <c:v>2021/2022</c:v>
                </c:pt>
                <c:pt idx="4">
                  <c:v>2022/2023</c:v>
                </c:pt>
              </c:strCache>
            </c:strRef>
          </c:cat>
          <c:val>
            <c:numRef>
              <c:f>tab3_23!$K$25:$O$25</c:f>
              <c:numCache>
                <c:formatCode>General</c:formatCode>
                <c:ptCount val="5"/>
                <c:pt idx="0">
                  <c:v>1040</c:v>
                </c:pt>
                <c:pt idx="1">
                  <c:v>1044</c:v>
                </c:pt>
                <c:pt idx="2">
                  <c:v>1131</c:v>
                </c:pt>
                <c:pt idx="3">
                  <c:v>1096</c:v>
                </c:pt>
                <c:pt idx="4">
                  <c:v>1150</c:v>
                </c:pt>
              </c:numCache>
            </c:numRef>
          </c:val>
          <c:extLst>
            <c:ext xmlns:c16="http://schemas.microsoft.com/office/drawing/2014/chart" uri="{C3380CC4-5D6E-409C-BE32-E72D297353CC}">
              <c16:uniqueId val="{00000001-5423-4086-A65F-B7F99A4B037A}"/>
            </c:ext>
          </c:extLst>
        </c:ser>
        <c:ser>
          <c:idx val="2"/>
          <c:order val="2"/>
          <c:tx>
            <c:strRef>
              <c:f>tab3_23!$J$26</c:f>
              <c:strCache>
                <c:ptCount val="1"/>
                <c:pt idx="0">
                  <c:v>Ph.D.</c:v>
                </c:pt>
              </c:strCache>
            </c:strRef>
          </c:tx>
          <c:spPr>
            <a:solidFill>
              <a:schemeClr val="accent2">
                <a:lumMod val="50000"/>
              </a:schemeClr>
            </a:solidFill>
            <a:ln>
              <a:noFill/>
            </a:ln>
            <a:effectLst/>
          </c:spPr>
          <c:invertIfNegative val="0"/>
          <c:cat>
            <c:strRef>
              <c:f>tab3_23!$K$23:$O$23</c:f>
              <c:strCache>
                <c:ptCount val="5"/>
                <c:pt idx="0">
                  <c:v>2018/2019</c:v>
                </c:pt>
                <c:pt idx="1">
                  <c:v>2019/2020</c:v>
                </c:pt>
                <c:pt idx="2">
                  <c:v>2020/2021</c:v>
                </c:pt>
                <c:pt idx="3">
                  <c:v>2021/2022</c:v>
                </c:pt>
                <c:pt idx="4">
                  <c:v>2022/2023</c:v>
                </c:pt>
              </c:strCache>
            </c:strRef>
          </c:cat>
          <c:val>
            <c:numRef>
              <c:f>tab3_23!$K$26:$O$26</c:f>
              <c:numCache>
                <c:formatCode>General</c:formatCode>
                <c:ptCount val="5"/>
                <c:pt idx="0">
                  <c:v>190</c:v>
                </c:pt>
                <c:pt idx="1">
                  <c:v>197</c:v>
                </c:pt>
                <c:pt idx="2">
                  <c:v>225</c:v>
                </c:pt>
                <c:pt idx="3">
                  <c:v>239</c:v>
                </c:pt>
                <c:pt idx="4">
                  <c:v>225</c:v>
                </c:pt>
              </c:numCache>
            </c:numRef>
          </c:val>
          <c:extLst>
            <c:ext xmlns:c16="http://schemas.microsoft.com/office/drawing/2014/chart" uri="{C3380CC4-5D6E-409C-BE32-E72D297353CC}">
              <c16:uniqueId val="{00000002-5423-4086-A65F-B7F99A4B037A}"/>
            </c:ext>
          </c:extLst>
        </c:ser>
        <c:dLbls>
          <c:showLegendKey val="0"/>
          <c:showVal val="0"/>
          <c:showCatName val="0"/>
          <c:showSerName val="0"/>
          <c:showPercent val="0"/>
          <c:showBubbleSize val="0"/>
        </c:dLbls>
        <c:gapWidth val="150"/>
        <c:overlap val="100"/>
        <c:axId val="715187727"/>
        <c:axId val="715192527"/>
      </c:barChart>
      <c:catAx>
        <c:axId val="71518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715192527"/>
        <c:crosses val="autoZero"/>
        <c:auto val="1"/>
        <c:lblAlgn val="ctr"/>
        <c:lblOffset val="100"/>
        <c:noMultiLvlLbl val="0"/>
      </c:catAx>
      <c:valAx>
        <c:axId val="7151925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715187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25371828521432E-2"/>
          <c:y val="5.0925925925925923E-2"/>
          <c:w val="0.89019685039370078"/>
          <c:h val="0.8416746864975212"/>
        </c:manualLayout>
      </c:layout>
      <c:barChart>
        <c:barDir val="col"/>
        <c:grouping val="clustered"/>
        <c:varyColors val="0"/>
        <c:ser>
          <c:idx val="0"/>
          <c:order val="0"/>
          <c:tx>
            <c:strRef>
              <c:f>tab4_22!$A$14</c:f>
              <c:strCache>
                <c:ptCount val="1"/>
                <c:pt idx="0">
                  <c:v>Bc.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tab4_22!$B$13:$F$13</c:f>
              <c:strCache>
                <c:ptCount val="5"/>
                <c:pt idx="0">
                  <c:v>2017/2018</c:v>
                </c:pt>
                <c:pt idx="1">
                  <c:v>2018/2019</c:v>
                </c:pt>
                <c:pt idx="2">
                  <c:v>2019/2020</c:v>
                </c:pt>
                <c:pt idx="3">
                  <c:v>2020/2021</c:v>
                </c:pt>
                <c:pt idx="4">
                  <c:v>2021/2022</c:v>
                </c:pt>
              </c:strCache>
            </c:strRef>
          </c:cat>
          <c:val>
            <c:numRef>
              <c:f>tab4_22!$B$14:$F$14</c:f>
              <c:numCache>
                <c:formatCode>General</c:formatCode>
                <c:ptCount val="5"/>
                <c:pt idx="0">
                  <c:v>370</c:v>
                </c:pt>
                <c:pt idx="1">
                  <c:v>339</c:v>
                </c:pt>
                <c:pt idx="2">
                  <c:v>404</c:v>
                </c:pt>
                <c:pt idx="3">
                  <c:v>365</c:v>
                </c:pt>
                <c:pt idx="4">
                  <c:v>356</c:v>
                </c:pt>
              </c:numCache>
            </c:numRef>
          </c:val>
          <c:extLst>
            <c:ext xmlns:c16="http://schemas.microsoft.com/office/drawing/2014/chart" uri="{C3380CC4-5D6E-409C-BE32-E72D297353CC}">
              <c16:uniqueId val="{00000000-FB13-4890-9D11-378B2B27A4FA}"/>
            </c:ext>
          </c:extLst>
        </c:ser>
        <c:dLbls>
          <c:showLegendKey val="0"/>
          <c:showVal val="0"/>
          <c:showCatName val="0"/>
          <c:showSerName val="0"/>
          <c:showPercent val="0"/>
          <c:showBubbleSize val="0"/>
        </c:dLbls>
        <c:gapWidth val="219"/>
        <c:overlap val="-27"/>
        <c:axId val="123305871"/>
        <c:axId val="123306351"/>
      </c:barChart>
      <c:catAx>
        <c:axId val="123305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23306351"/>
        <c:crosses val="autoZero"/>
        <c:auto val="1"/>
        <c:lblAlgn val="ctr"/>
        <c:lblOffset val="100"/>
        <c:noMultiLvlLbl val="0"/>
      </c:catAx>
      <c:valAx>
        <c:axId val="123306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1233058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tab4_22!$A$36</c:f>
              <c:strCache>
                <c:ptCount val="1"/>
                <c:pt idx="0">
                  <c:v>Mgr. studium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tab4_22!$B$35:$F$35</c:f>
              <c:strCache>
                <c:ptCount val="5"/>
                <c:pt idx="0">
                  <c:v>2017/2018</c:v>
                </c:pt>
                <c:pt idx="1">
                  <c:v>2018/2019</c:v>
                </c:pt>
                <c:pt idx="2">
                  <c:v>2019/2020</c:v>
                </c:pt>
                <c:pt idx="3">
                  <c:v>2020/2021</c:v>
                </c:pt>
                <c:pt idx="4">
                  <c:v>2021/2022</c:v>
                </c:pt>
              </c:strCache>
            </c:strRef>
          </c:cat>
          <c:val>
            <c:numRef>
              <c:f>tab4_22!$B$36:$F$36</c:f>
              <c:numCache>
                <c:formatCode>General</c:formatCode>
                <c:ptCount val="5"/>
                <c:pt idx="0">
                  <c:v>339</c:v>
                </c:pt>
                <c:pt idx="1">
                  <c:v>383</c:v>
                </c:pt>
                <c:pt idx="2">
                  <c:v>362</c:v>
                </c:pt>
                <c:pt idx="3">
                  <c:v>300</c:v>
                </c:pt>
                <c:pt idx="4">
                  <c:v>306</c:v>
                </c:pt>
              </c:numCache>
            </c:numRef>
          </c:val>
          <c:extLst>
            <c:ext xmlns:c16="http://schemas.microsoft.com/office/drawing/2014/chart" uri="{C3380CC4-5D6E-409C-BE32-E72D297353CC}">
              <c16:uniqueId val="{00000000-39E7-476D-A7FA-F5D6936CED47}"/>
            </c:ext>
          </c:extLst>
        </c:ser>
        <c:dLbls>
          <c:showLegendKey val="0"/>
          <c:showVal val="0"/>
          <c:showCatName val="0"/>
          <c:showSerName val="0"/>
          <c:showPercent val="0"/>
          <c:showBubbleSize val="0"/>
        </c:dLbls>
        <c:gapWidth val="219"/>
        <c:overlap val="-27"/>
        <c:axId val="578888975"/>
        <c:axId val="578889935"/>
      </c:barChart>
      <c:catAx>
        <c:axId val="578888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78889935"/>
        <c:crosses val="autoZero"/>
        <c:auto val="1"/>
        <c:lblAlgn val="ctr"/>
        <c:lblOffset val="100"/>
        <c:noMultiLvlLbl val="0"/>
      </c:catAx>
      <c:valAx>
        <c:axId val="578889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788889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tab4_22!$A$42</c:f>
              <c:strCache>
                <c:ptCount val="1"/>
                <c:pt idx="0">
                  <c:v>Ph.D. studium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tab4_22!$B$41:$F$41</c:f>
              <c:strCache>
                <c:ptCount val="5"/>
                <c:pt idx="0">
                  <c:v>2017/2018</c:v>
                </c:pt>
                <c:pt idx="1">
                  <c:v>2018/2019</c:v>
                </c:pt>
                <c:pt idx="2">
                  <c:v>2019/2020</c:v>
                </c:pt>
                <c:pt idx="3">
                  <c:v>2020/2021</c:v>
                </c:pt>
                <c:pt idx="4">
                  <c:v>2021/2022</c:v>
                </c:pt>
              </c:strCache>
            </c:strRef>
          </c:cat>
          <c:val>
            <c:numRef>
              <c:f>tab4_22!$B$42:$F$42</c:f>
              <c:numCache>
                <c:formatCode>General</c:formatCode>
                <c:ptCount val="5"/>
                <c:pt idx="0">
                  <c:v>27</c:v>
                </c:pt>
                <c:pt idx="1">
                  <c:v>31</c:v>
                </c:pt>
                <c:pt idx="2">
                  <c:v>12</c:v>
                </c:pt>
                <c:pt idx="3">
                  <c:v>25</c:v>
                </c:pt>
                <c:pt idx="4">
                  <c:v>25</c:v>
                </c:pt>
              </c:numCache>
            </c:numRef>
          </c:val>
          <c:extLst>
            <c:ext xmlns:c16="http://schemas.microsoft.com/office/drawing/2014/chart" uri="{C3380CC4-5D6E-409C-BE32-E72D297353CC}">
              <c16:uniqueId val="{00000000-D270-4638-BF20-F7782320BFCD}"/>
            </c:ext>
          </c:extLst>
        </c:ser>
        <c:dLbls>
          <c:showLegendKey val="0"/>
          <c:showVal val="0"/>
          <c:showCatName val="0"/>
          <c:showSerName val="0"/>
          <c:showPercent val="0"/>
          <c:showBubbleSize val="0"/>
        </c:dLbls>
        <c:gapWidth val="219"/>
        <c:overlap val="-27"/>
        <c:axId val="513880543"/>
        <c:axId val="513882463"/>
      </c:barChart>
      <c:catAx>
        <c:axId val="513880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13882463"/>
        <c:crosses val="autoZero"/>
        <c:auto val="1"/>
        <c:lblAlgn val="ctr"/>
        <c:lblOffset val="100"/>
        <c:noMultiLvlLbl val="0"/>
      </c:catAx>
      <c:valAx>
        <c:axId val="5138824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13880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5</xdr:col>
      <xdr:colOff>295275</xdr:colOff>
      <xdr:row>24</xdr:row>
      <xdr:rowOff>38100</xdr:rowOff>
    </xdr:from>
    <xdr:to>
      <xdr:col>11</xdr:col>
      <xdr:colOff>9525</xdr:colOff>
      <xdr:row>38</xdr:row>
      <xdr:rowOff>114300</xdr:rowOff>
    </xdr:to>
    <xdr:graphicFrame macro="">
      <xdr:nvGraphicFramePr>
        <xdr:cNvPr id="2" name="Graf 1">
          <a:extLst>
            <a:ext uri="{FF2B5EF4-FFF2-40B4-BE49-F238E27FC236}">
              <a16:creationId xmlns:a16="http://schemas.microsoft.com/office/drawing/2014/main" id="{FE7F01BB-0C9D-45F0-BA2C-E08A9EA32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9525</xdr:colOff>
      <xdr:row>4</xdr:row>
      <xdr:rowOff>4762</xdr:rowOff>
    </xdr:from>
    <xdr:to>
      <xdr:col>14</xdr:col>
      <xdr:colOff>400050</xdr:colOff>
      <xdr:row>17</xdr:row>
      <xdr:rowOff>100012</xdr:rowOff>
    </xdr:to>
    <xdr:graphicFrame macro="">
      <xdr:nvGraphicFramePr>
        <xdr:cNvPr id="2" name="Graf 1">
          <a:extLst>
            <a:ext uri="{FF2B5EF4-FFF2-40B4-BE49-F238E27FC236}">
              <a16:creationId xmlns:a16="http://schemas.microsoft.com/office/drawing/2014/main" id="{DC1BF84E-6277-5E61-EA8F-E0961E0F5B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104775</xdr:colOff>
      <xdr:row>29</xdr:row>
      <xdr:rowOff>66675</xdr:rowOff>
    </xdr:from>
    <xdr:to>
      <xdr:col>13</xdr:col>
      <xdr:colOff>428625</xdr:colOff>
      <xdr:row>44</xdr:row>
      <xdr:rowOff>19050</xdr:rowOff>
    </xdr:to>
    <xdr:graphicFrame macro="">
      <xdr:nvGraphicFramePr>
        <xdr:cNvPr id="5" name="Graf 4">
          <a:extLst>
            <a:ext uri="{FF2B5EF4-FFF2-40B4-BE49-F238E27FC236}">
              <a16:creationId xmlns:a16="http://schemas.microsoft.com/office/drawing/2014/main" id="{383D8BF8-DD48-FC9E-1CDB-18EC0BE61CBA}"/>
            </a:ext>
            <a:ext uri="{147F2762-F138-4A5C-976F-8EAC2B608ADB}">
              <a16:predDERef xmlns:a16="http://schemas.microsoft.com/office/drawing/2014/main" pred="{DC1BF84E-6277-5E61-EA8F-E0961E0F5B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9525</xdr:colOff>
      <xdr:row>30</xdr:row>
      <xdr:rowOff>28575</xdr:rowOff>
    </xdr:from>
    <xdr:to>
      <xdr:col>15</xdr:col>
      <xdr:colOff>514350</xdr:colOff>
      <xdr:row>44</xdr:row>
      <xdr:rowOff>104775</xdr:rowOff>
    </xdr:to>
    <xdr:graphicFrame macro="">
      <xdr:nvGraphicFramePr>
        <xdr:cNvPr id="3" name="Graf 2">
          <a:extLst>
            <a:ext uri="{FF2B5EF4-FFF2-40B4-BE49-F238E27FC236}">
              <a16:creationId xmlns:a16="http://schemas.microsoft.com/office/drawing/2014/main" id="{DD00D6A0-5E7B-F073-CF7D-223AEEEF1F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9525</xdr:colOff>
      <xdr:row>88</xdr:row>
      <xdr:rowOff>28575</xdr:rowOff>
    </xdr:from>
    <xdr:to>
      <xdr:col>15</xdr:col>
      <xdr:colOff>514350</xdr:colOff>
      <xdr:row>102</xdr:row>
      <xdr:rowOff>104775</xdr:rowOff>
    </xdr:to>
    <xdr:graphicFrame macro="">
      <xdr:nvGraphicFramePr>
        <xdr:cNvPr id="2" name="Graf 1">
          <a:extLst>
            <a:ext uri="{FF2B5EF4-FFF2-40B4-BE49-F238E27FC236}">
              <a16:creationId xmlns:a16="http://schemas.microsoft.com/office/drawing/2014/main" id="{38C50ECD-DB00-4CDF-869E-06454AF04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9525</xdr:colOff>
      <xdr:row>88</xdr:row>
      <xdr:rowOff>28575</xdr:rowOff>
    </xdr:from>
    <xdr:to>
      <xdr:col>15</xdr:col>
      <xdr:colOff>514350</xdr:colOff>
      <xdr:row>102</xdr:row>
      <xdr:rowOff>104775</xdr:rowOff>
    </xdr:to>
    <xdr:graphicFrame macro="">
      <xdr:nvGraphicFramePr>
        <xdr:cNvPr id="2" name="Graf 1">
          <a:extLst>
            <a:ext uri="{FF2B5EF4-FFF2-40B4-BE49-F238E27FC236}">
              <a16:creationId xmlns:a16="http://schemas.microsoft.com/office/drawing/2014/main" id="{FE8DF4CB-355E-43E1-A650-D9CF776DD9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186690</xdr:colOff>
      <xdr:row>21</xdr:row>
      <xdr:rowOff>57150</xdr:rowOff>
    </xdr:from>
    <xdr:to>
      <xdr:col>7</xdr:col>
      <xdr:colOff>1436370</xdr:colOff>
      <xdr:row>36</xdr:row>
      <xdr:rowOff>171450</xdr:rowOff>
    </xdr:to>
    <xdr:graphicFrame macro="">
      <xdr:nvGraphicFramePr>
        <xdr:cNvPr id="2" name="Graf 1">
          <a:extLst>
            <a:ext uri="{FF2B5EF4-FFF2-40B4-BE49-F238E27FC236}">
              <a16:creationId xmlns:a16="http://schemas.microsoft.com/office/drawing/2014/main" id="{39A373BC-4335-48E4-A868-8A2AE67723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0</xdr:colOff>
      <xdr:row>21</xdr:row>
      <xdr:rowOff>0</xdr:rowOff>
    </xdr:from>
    <xdr:ext cx="6372225" cy="3533775"/>
    <xdr:graphicFrame macro="">
      <xdr:nvGraphicFramePr>
        <xdr:cNvPr id="3" name="Chart 7" title="Graf">
          <a:extLst>
            <a:ext uri="{FF2B5EF4-FFF2-40B4-BE49-F238E27FC236}">
              <a16:creationId xmlns:a16="http://schemas.microsoft.com/office/drawing/2014/main" id="{F8993053-5E9B-4F52-A7CB-653FFE727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15.xml><?xml version="1.0" encoding="utf-8"?>
<xdr:wsDr xmlns:xdr="http://schemas.openxmlformats.org/drawingml/2006/spreadsheetDrawing" xmlns:a="http://schemas.openxmlformats.org/drawingml/2006/main">
  <xdr:twoCellAnchor>
    <xdr:from>
      <xdr:col>5</xdr:col>
      <xdr:colOff>152400</xdr:colOff>
      <xdr:row>30</xdr:row>
      <xdr:rowOff>104775</xdr:rowOff>
    </xdr:from>
    <xdr:to>
      <xdr:col>16</xdr:col>
      <xdr:colOff>295275</xdr:colOff>
      <xdr:row>52</xdr:row>
      <xdr:rowOff>57150</xdr:rowOff>
    </xdr:to>
    <xdr:graphicFrame macro="">
      <xdr:nvGraphicFramePr>
        <xdr:cNvPr id="2" name="Graf 1">
          <a:extLst>
            <a:ext uri="{FF2B5EF4-FFF2-40B4-BE49-F238E27FC236}">
              <a16:creationId xmlns:a16="http://schemas.microsoft.com/office/drawing/2014/main" id="{2E919104-FDBA-4660-89E3-EAAC81BC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571500</xdr:colOff>
      <xdr:row>31</xdr:row>
      <xdr:rowOff>9525</xdr:rowOff>
    </xdr:from>
    <xdr:to>
      <xdr:col>18</xdr:col>
      <xdr:colOff>447675</xdr:colOff>
      <xdr:row>52</xdr:row>
      <xdr:rowOff>180975</xdr:rowOff>
    </xdr:to>
    <xdr:graphicFrame macro="">
      <xdr:nvGraphicFramePr>
        <xdr:cNvPr id="2" name="Graf 1">
          <a:extLst>
            <a:ext uri="{FF2B5EF4-FFF2-40B4-BE49-F238E27FC236}">
              <a16:creationId xmlns:a16="http://schemas.microsoft.com/office/drawing/2014/main" id="{33EFC63F-1C8F-4975-8A87-402AA64A33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95250</xdr:colOff>
      <xdr:row>14</xdr:row>
      <xdr:rowOff>47625</xdr:rowOff>
    </xdr:from>
    <xdr:to>
      <xdr:col>17</xdr:col>
      <xdr:colOff>409575</xdr:colOff>
      <xdr:row>33</xdr:row>
      <xdr:rowOff>104775</xdr:rowOff>
    </xdr:to>
    <xdr:graphicFrame macro="">
      <xdr:nvGraphicFramePr>
        <xdr:cNvPr id="2" name="Graf 1">
          <a:extLst>
            <a:ext uri="{FF2B5EF4-FFF2-40B4-BE49-F238E27FC236}">
              <a16:creationId xmlns:a16="http://schemas.microsoft.com/office/drawing/2014/main" id="{3C65402F-BB34-4F29-AD66-3823D340B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447675</xdr:colOff>
      <xdr:row>14</xdr:row>
      <xdr:rowOff>166686</xdr:rowOff>
    </xdr:from>
    <xdr:to>
      <xdr:col>15</xdr:col>
      <xdr:colOff>571500</xdr:colOff>
      <xdr:row>34</xdr:row>
      <xdr:rowOff>0</xdr:rowOff>
    </xdr:to>
    <xdr:graphicFrame macro="">
      <xdr:nvGraphicFramePr>
        <xdr:cNvPr id="2" name="Graf 1">
          <a:extLst>
            <a:ext uri="{FF2B5EF4-FFF2-40B4-BE49-F238E27FC236}">
              <a16:creationId xmlns:a16="http://schemas.microsoft.com/office/drawing/2014/main" id="{232CB19B-FFA1-409D-B429-95619F79C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381000</xdr:colOff>
      <xdr:row>35</xdr:row>
      <xdr:rowOff>157162</xdr:rowOff>
    </xdr:from>
    <xdr:to>
      <xdr:col>14</xdr:col>
      <xdr:colOff>38100</xdr:colOff>
      <xdr:row>55</xdr:row>
      <xdr:rowOff>76200</xdr:rowOff>
    </xdr:to>
    <xdr:graphicFrame macro="">
      <xdr:nvGraphicFramePr>
        <xdr:cNvPr id="3" name="Graf 2">
          <a:extLst>
            <a:ext uri="{FF2B5EF4-FFF2-40B4-BE49-F238E27FC236}">
              <a16:creationId xmlns:a16="http://schemas.microsoft.com/office/drawing/2014/main" id="{2C786975-9295-410B-B22D-8D37D6F8B1CD}"/>
            </a:ext>
            <a:ext uri="{147F2762-F138-4A5C-976F-8EAC2B608ADB}">
              <a16:predDERef xmlns:a16="http://schemas.microsoft.com/office/drawing/2014/main" pred="{7AE163E3-36B6-DA2E-F1A2-4F8843B03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152400</xdr:colOff>
      <xdr:row>30</xdr:row>
      <xdr:rowOff>104775</xdr:rowOff>
    </xdr:from>
    <xdr:to>
      <xdr:col>16</xdr:col>
      <xdr:colOff>295275</xdr:colOff>
      <xdr:row>52</xdr:row>
      <xdr:rowOff>57150</xdr:rowOff>
    </xdr:to>
    <xdr:graphicFrame macro="">
      <xdr:nvGraphicFramePr>
        <xdr:cNvPr id="2" name="Graf 1">
          <a:extLst>
            <a:ext uri="{FF2B5EF4-FFF2-40B4-BE49-F238E27FC236}">
              <a16:creationId xmlns:a16="http://schemas.microsoft.com/office/drawing/2014/main" id="{7F72D6FF-E714-7E36-E114-F82E4291DD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295275</xdr:colOff>
      <xdr:row>24</xdr:row>
      <xdr:rowOff>38100</xdr:rowOff>
    </xdr:from>
    <xdr:to>
      <xdr:col>11</xdr:col>
      <xdr:colOff>9525</xdr:colOff>
      <xdr:row>38</xdr:row>
      <xdr:rowOff>114300</xdr:rowOff>
    </xdr:to>
    <xdr:graphicFrame macro="">
      <xdr:nvGraphicFramePr>
        <xdr:cNvPr id="3" name="Graf 2">
          <a:extLst>
            <a:ext uri="{FF2B5EF4-FFF2-40B4-BE49-F238E27FC236}">
              <a16:creationId xmlns:a16="http://schemas.microsoft.com/office/drawing/2014/main" id="{478F1B52-A068-23C1-A6C6-1F59A83C70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571500</xdr:colOff>
      <xdr:row>31</xdr:row>
      <xdr:rowOff>9525</xdr:rowOff>
    </xdr:from>
    <xdr:to>
      <xdr:col>18</xdr:col>
      <xdr:colOff>447675</xdr:colOff>
      <xdr:row>52</xdr:row>
      <xdr:rowOff>180975</xdr:rowOff>
    </xdr:to>
    <xdr:graphicFrame macro="">
      <xdr:nvGraphicFramePr>
        <xdr:cNvPr id="2" name="Graf 1">
          <a:extLst>
            <a:ext uri="{FF2B5EF4-FFF2-40B4-BE49-F238E27FC236}">
              <a16:creationId xmlns:a16="http://schemas.microsoft.com/office/drawing/2014/main" id="{949037EE-126C-4875-80DC-D615C4632C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95250</xdr:colOff>
      <xdr:row>14</xdr:row>
      <xdr:rowOff>47625</xdr:rowOff>
    </xdr:from>
    <xdr:to>
      <xdr:col>17</xdr:col>
      <xdr:colOff>409575</xdr:colOff>
      <xdr:row>33</xdr:row>
      <xdr:rowOff>104775</xdr:rowOff>
    </xdr:to>
    <xdr:graphicFrame macro="">
      <xdr:nvGraphicFramePr>
        <xdr:cNvPr id="3" name="Graf 2">
          <a:extLst>
            <a:ext uri="{FF2B5EF4-FFF2-40B4-BE49-F238E27FC236}">
              <a16:creationId xmlns:a16="http://schemas.microsoft.com/office/drawing/2014/main" id="{CBDFF15F-FE6E-2D22-352B-06374E0099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8</xdr:col>
      <xdr:colOff>447675</xdr:colOff>
      <xdr:row>14</xdr:row>
      <xdr:rowOff>166686</xdr:rowOff>
    </xdr:from>
    <xdr:to>
      <xdr:col>15</xdr:col>
      <xdr:colOff>571500</xdr:colOff>
      <xdr:row>34</xdr:row>
      <xdr:rowOff>0</xdr:rowOff>
    </xdr:to>
    <xdr:graphicFrame macro="">
      <xdr:nvGraphicFramePr>
        <xdr:cNvPr id="3" name="Graf 2">
          <a:extLst>
            <a:ext uri="{FF2B5EF4-FFF2-40B4-BE49-F238E27FC236}">
              <a16:creationId xmlns:a16="http://schemas.microsoft.com/office/drawing/2014/main" id="{7AE163E3-36B6-DA2E-F1A2-4F8843B036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381000</xdr:colOff>
      <xdr:row>35</xdr:row>
      <xdr:rowOff>157162</xdr:rowOff>
    </xdr:from>
    <xdr:to>
      <xdr:col>14</xdr:col>
      <xdr:colOff>38100</xdr:colOff>
      <xdr:row>55</xdr:row>
      <xdr:rowOff>76200</xdr:rowOff>
    </xdr:to>
    <xdr:graphicFrame macro="">
      <xdr:nvGraphicFramePr>
        <xdr:cNvPr id="7" name="Graf 6">
          <a:extLst>
            <a:ext uri="{FF2B5EF4-FFF2-40B4-BE49-F238E27FC236}">
              <a16:creationId xmlns:a16="http://schemas.microsoft.com/office/drawing/2014/main" id="{5A536D08-4E61-74AF-4748-6AE2D3D65EB6}"/>
            </a:ext>
            <a:ext uri="{147F2762-F138-4A5C-976F-8EAC2B608ADB}">
              <a16:predDERef xmlns:a16="http://schemas.microsoft.com/office/drawing/2014/main" pred="{7AE163E3-36B6-DA2E-F1A2-4F8843B036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561975</xdr:colOff>
      <xdr:row>18</xdr:row>
      <xdr:rowOff>152400</xdr:rowOff>
    </xdr:from>
    <xdr:to>
      <xdr:col>14</xdr:col>
      <xdr:colOff>85725</xdr:colOff>
      <xdr:row>33</xdr:row>
      <xdr:rowOff>38100</xdr:rowOff>
    </xdr:to>
    <xdr:graphicFrame macro="">
      <xdr:nvGraphicFramePr>
        <xdr:cNvPr id="5" name="Graf 4">
          <a:extLst>
            <a:ext uri="{FF2B5EF4-FFF2-40B4-BE49-F238E27FC236}">
              <a16:creationId xmlns:a16="http://schemas.microsoft.com/office/drawing/2014/main" id="{AA142E73-B96F-53FF-4F0E-091189C26D57}"/>
            </a:ext>
            <a:ext uri="{147F2762-F138-4A5C-976F-8EAC2B608ADB}">
              <a16:predDERef xmlns:a16="http://schemas.microsoft.com/office/drawing/2014/main" pred="{5D2226D6-DFE3-40D7-E90C-FA319FA867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561975</xdr:colOff>
      <xdr:row>18</xdr:row>
      <xdr:rowOff>152400</xdr:rowOff>
    </xdr:from>
    <xdr:to>
      <xdr:col>14</xdr:col>
      <xdr:colOff>85725</xdr:colOff>
      <xdr:row>33</xdr:row>
      <xdr:rowOff>38100</xdr:rowOff>
    </xdr:to>
    <xdr:graphicFrame macro="">
      <xdr:nvGraphicFramePr>
        <xdr:cNvPr id="2" name="Graf 1">
          <a:extLst>
            <a:ext uri="{FF2B5EF4-FFF2-40B4-BE49-F238E27FC236}">
              <a16:creationId xmlns:a16="http://schemas.microsoft.com/office/drawing/2014/main" id="{29A75F67-2F54-4ABA-8AD1-29379C24B317}"/>
            </a:ext>
            <a:ext uri="{147F2762-F138-4A5C-976F-8EAC2B608ADB}">
              <a16:predDERef xmlns:a16="http://schemas.microsoft.com/office/drawing/2014/main" pred="{5D2226D6-DFE3-40D7-E90C-FA319FA86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15</xdr:row>
      <xdr:rowOff>129540</xdr:rowOff>
    </xdr:from>
    <xdr:to>
      <xdr:col>8</xdr:col>
      <xdr:colOff>316230</xdr:colOff>
      <xdr:row>30</xdr:row>
      <xdr:rowOff>15240</xdr:rowOff>
    </xdr:to>
    <xdr:graphicFrame macro="">
      <xdr:nvGraphicFramePr>
        <xdr:cNvPr id="3" name="Graf 2">
          <a:extLst>
            <a:ext uri="{FF2B5EF4-FFF2-40B4-BE49-F238E27FC236}">
              <a16:creationId xmlns:a16="http://schemas.microsoft.com/office/drawing/2014/main" id="{F3EBB344-D2F3-F076-3F0B-EF4D70C406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95250</xdr:colOff>
      <xdr:row>15</xdr:row>
      <xdr:rowOff>129540</xdr:rowOff>
    </xdr:from>
    <xdr:to>
      <xdr:col>8</xdr:col>
      <xdr:colOff>316230</xdr:colOff>
      <xdr:row>30</xdr:row>
      <xdr:rowOff>15240</xdr:rowOff>
    </xdr:to>
    <xdr:graphicFrame macro="">
      <xdr:nvGraphicFramePr>
        <xdr:cNvPr id="2" name="Graf 1">
          <a:extLst>
            <a:ext uri="{FF2B5EF4-FFF2-40B4-BE49-F238E27FC236}">
              <a16:creationId xmlns:a16="http://schemas.microsoft.com/office/drawing/2014/main" id="{E40B52BB-72C7-4CCC-810B-AC50977A6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1558290</xdr:colOff>
      <xdr:row>16</xdr:row>
      <xdr:rowOff>182880</xdr:rowOff>
    </xdr:from>
    <xdr:to>
      <xdr:col>6</xdr:col>
      <xdr:colOff>544830</xdr:colOff>
      <xdr:row>31</xdr:row>
      <xdr:rowOff>68580</xdr:rowOff>
    </xdr:to>
    <xdr:graphicFrame macro="">
      <xdr:nvGraphicFramePr>
        <xdr:cNvPr id="2" name="Graf 1">
          <a:extLst>
            <a:ext uri="{FF2B5EF4-FFF2-40B4-BE49-F238E27FC236}">
              <a16:creationId xmlns:a16="http://schemas.microsoft.com/office/drawing/2014/main" id="{706502C9-008A-99AA-A0D4-757DA7A165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27</xdr:row>
      <xdr:rowOff>91440</xdr:rowOff>
    </xdr:from>
    <xdr:to>
      <xdr:col>14</xdr:col>
      <xdr:colOff>537210</xdr:colOff>
      <xdr:row>41</xdr:row>
      <xdr:rowOff>167640</xdr:rowOff>
    </xdr:to>
    <xdr:graphicFrame macro="">
      <xdr:nvGraphicFramePr>
        <xdr:cNvPr id="3" name="Graf 2">
          <a:extLst>
            <a:ext uri="{FF2B5EF4-FFF2-40B4-BE49-F238E27FC236}">
              <a16:creationId xmlns:a16="http://schemas.microsoft.com/office/drawing/2014/main" id="{BA3922C3-9126-90FF-8456-59BEE6FF4C41}"/>
            </a:ext>
            <a:ext uri="{147F2762-F138-4A5C-976F-8EAC2B608ADB}">
              <a16:predDERef xmlns:a16="http://schemas.microsoft.com/office/drawing/2014/main" pred="{706502C9-008A-99AA-A0D4-757DA7A165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537210</xdr:colOff>
      <xdr:row>43</xdr:row>
      <xdr:rowOff>60960</xdr:rowOff>
    </xdr:from>
    <xdr:to>
      <xdr:col>12</xdr:col>
      <xdr:colOff>270510</xdr:colOff>
      <xdr:row>57</xdr:row>
      <xdr:rowOff>137160</xdr:rowOff>
    </xdr:to>
    <xdr:graphicFrame macro="">
      <xdr:nvGraphicFramePr>
        <xdr:cNvPr id="4" name="Graf 3">
          <a:extLst>
            <a:ext uri="{FF2B5EF4-FFF2-40B4-BE49-F238E27FC236}">
              <a16:creationId xmlns:a16="http://schemas.microsoft.com/office/drawing/2014/main" id="{A5ED19DA-747D-002E-C6A9-69D271EE2BEC}"/>
            </a:ext>
            <a:ext uri="{147F2762-F138-4A5C-976F-8EAC2B608ADB}">
              <a16:predDERef xmlns:a16="http://schemas.microsoft.com/office/drawing/2014/main" pred="{BA3922C3-9126-90FF-8456-59BEE6FF4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1558290</xdr:colOff>
      <xdr:row>16</xdr:row>
      <xdr:rowOff>182880</xdr:rowOff>
    </xdr:from>
    <xdr:to>
      <xdr:col>6</xdr:col>
      <xdr:colOff>544830</xdr:colOff>
      <xdr:row>31</xdr:row>
      <xdr:rowOff>68580</xdr:rowOff>
    </xdr:to>
    <xdr:graphicFrame macro="">
      <xdr:nvGraphicFramePr>
        <xdr:cNvPr id="2" name="Graf 1">
          <a:extLst>
            <a:ext uri="{FF2B5EF4-FFF2-40B4-BE49-F238E27FC236}">
              <a16:creationId xmlns:a16="http://schemas.microsoft.com/office/drawing/2014/main" id="{92E19D13-22D4-40AC-8CA8-E3E1CCE99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27</xdr:row>
      <xdr:rowOff>91440</xdr:rowOff>
    </xdr:from>
    <xdr:to>
      <xdr:col>13</xdr:col>
      <xdr:colOff>537210</xdr:colOff>
      <xdr:row>41</xdr:row>
      <xdr:rowOff>167640</xdr:rowOff>
    </xdr:to>
    <xdr:graphicFrame macro="">
      <xdr:nvGraphicFramePr>
        <xdr:cNvPr id="3" name="Graf 2">
          <a:extLst>
            <a:ext uri="{FF2B5EF4-FFF2-40B4-BE49-F238E27FC236}">
              <a16:creationId xmlns:a16="http://schemas.microsoft.com/office/drawing/2014/main" id="{75F35C7E-EDAB-4163-AFE3-19FBB3598D4E}"/>
            </a:ext>
            <a:ext uri="{147F2762-F138-4A5C-976F-8EAC2B608ADB}">
              <a16:predDERef xmlns:a16="http://schemas.microsoft.com/office/drawing/2014/main" pred="{706502C9-008A-99AA-A0D4-757DA7A16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537210</xdr:colOff>
      <xdr:row>43</xdr:row>
      <xdr:rowOff>60960</xdr:rowOff>
    </xdr:from>
    <xdr:to>
      <xdr:col>11</xdr:col>
      <xdr:colOff>270510</xdr:colOff>
      <xdr:row>57</xdr:row>
      <xdr:rowOff>137160</xdr:rowOff>
    </xdr:to>
    <xdr:graphicFrame macro="">
      <xdr:nvGraphicFramePr>
        <xdr:cNvPr id="4" name="Graf 3">
          <a:extLst>
            <a:ext uri="{FF2B5EF4-FFF2-40B4-BE49-F238E27FC236}">
              <a16:creationId xmlns:a16="http://schemas.microsoft.com/office/drawing/2014/main" id="{5999F1DC-58BE-42D9-97DB-BF05CE37D006}"/>
            </a:ext>
            <a:ext uri="{147F2762-F138-4A5C-976F-8EAC2B608ADB}">
              <a16:predDERef xmlns:a16="http://schemas.microsoft.com/office/drawing/2014/main" pred="{BA3922C3-9126-90FF-8456-59BEE6FF4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9525</xdr:colOff>
      <xdr:row>2</xdr:row>
      <xdr:rowOff>14287</xdr:rowOff>
    </xdr:from>
    <xdr:to>
      <xdr:col>14</xdr:col>
      <xdr:colOff>400050</xdr:colOff>
      <xdr:row>15</xdr:row>
      <xdr:rowOff>100012</xdr:rowOff>
    </xdr:to>
    <xdr:graphicFrame macro="">
      <xdr:nvGraphicFramePr>
        <xdr:cNvPr id="2" name="Graf 1">
          <a:extLst>
            <a:ext uri="{FF2B5EF4-FFF2-40B4-BE49-F238E27FC236}">
              <a16:creationId xmlns:a16="http://schemas.microsoft.com/office/drawing/2014/main" id="{C56BDFA1-1C3F-4DA0-9E08-7AB6CE3770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104775</xdr:colOff>
      <xdr:row>29</xdr:row>
      <xdr:rowOff>66675</xdr:rowOff>
    </xdr:from>
    <xdr:to>
      <xdr:col>13</xdr:col>
      <xdr:colOff>428625</xdr:colOff>
      <xdr:row>44</xdr:row>
      <xdr:rowOff>19050</xdr:rowOff>
    </xdr:to>
    <xdr:graphicFrame macro="">
      <xdr:nvGraphicFramePr>
        <xdr:cNvPr id="3" name="Graf 2">
          <a:extLst>
            <a:ext uri="{FF2B5EF4-FFF2-40B4-BE49-F238E27FC236}">
              <a16:creationId xmlns:a16="http://schemas.microsoft.com/office/drawing/2014/main" id="{58A34DE3-39D5-43B8-ADEB-BB5AAFD3F08F}"/>
            </a:ext>
            <a:ext uri="{147F2762-F138-4A5C-976F-8EAC2B608ADB}">
              <a16:predDERef xmlns:a16="http://schemas.microsoft.com/office/drawing/2014/main" pred="{DC1BF84E-6277-5E61-EA8F-E0961E0F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9.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20B0-C824-4960-9E1B-3E44DD60EF5C}">
  <sheetPr>
    <tabColor rgb="FFFFFF00"/>
  </sheetPr>
  <dimension ref="A1:V29"/>
  <sheetViews>
    <sheetView workbookViewId="0">
      <selection activeCell="M22" sqref="M22"/>
    </sheetView>
  </sheetViews>
  <sheetFormatPr defaultColWidth="12.58203125" defaultRowHeight="15" customHeight="1"/>
  <cols>
    <col min="1" max="1" width="20.08203125" customWidth="1"/>
    <col min="2" max="12" width="10.58203125" customWidth="1"/>
    <col min="13" max="13" width="11.5" customWidth="1"/>
    <col min="14" max="24" width="7.58203125" customWidth="1"/>
  </cols>
  <sheetData>
    <row r="1" spans="1:17" ht="14.25" customHeight="1">
      <c r="A1" s="5" t="s">
        <v>0</v>
      </c>
      <c r="B1" s="1"/>
      <c r="C1" s="6"/>
      <c r="D1" s="6"/>
      <c r="O1" s="25"/>
      <c r="P1" s="25"/>
    </row>
    <row r="2" spans="1:17" ht="14.25" customHeight="1">
      <c r="M2" s="383"/>
      <c r="N2" s="25"/>
      <c r="O2" s="25"/>
      <c r="P2" s="25"/>
      <c r="Q2" s="25"/>
    </row>
    <row r="3" spans="1:17" ht="30" customHeight="1">
      <c r="A3" s="59" t="s">
        <v>1</v>
      </c>
      <c r="B3" s="459" t="s">
        <v>2</v>
      </c>
      <c r="C3" s="460"/>
      <c r="D3" s="461"/>
      <c r="E3" s="459" t="s">
        <v>3</v>
      </c>
      <c r="F3" s="460"/>
      <c r="G3" s="461"/>
      <c r="H3" s="462" t="s">
        <v>4</v>
      </c>
      <c r="I3" s="463"/>
      <c r="J3" s="464"/>
      <c r="K3" s="459" t="s">
        <v>5</v>
      </c>
      <c r="L3" s="461"/>
      <c r="M3" s="56" t="s">
        <v>6</v>
      </c>
      <c r="N3" s="25"/>
      <c r="O3" s="465"/>
      <c r="P3" s="465"/>
      <c r="Q3" s="25"/>
    </row>
    <row r="4" spans="1:17" ht="14.25" customHeight="1">
      <c r="A4" s="53"/>
      <c r="B4" s="54" t="s">
        <v>7</v>
      </c>
      <c r="C4" s="54" t="s">
        <v>8</v>
      </c>
      <c r="D4" s="54" t="s">
        <v>9</v>
      </c>
      <c r="E4" s="54" t="s">
        <v>7</v>
      </c>
      <c r="F4" s="54" t="s">
        <v>8</v>
      </c>
      <c r="G4" s="54" t="s">
        <v>9</v>
      </c>
      <c r="H4" s="280" t="s">
        <v>7</v>
      </c>
      <c r="I4" s="280" t="s">
        <v>8</v>
      </c>
      <c r="J4" s="280" t="s">
        <v>9</v>
      </c>
      <c r="K4" s="54" t="s">
        <v>7</v>
      </c>
      <c r="L4" s="54" t="s">
        <v>8</v>
      </c>
      <c r="M4" s="384"/>
      <c r="N4" s="25"/>
      <c r="O4" s="281"/>
      <c r="P4" s="281"/>
      <c r="Q4" s="25"/>
    </row>
    <row r="5" spans="1:17" ht="14.25" customHeight="1">
      <c r="A5" s="51" t="s">
        <v>10</v>
      </c>
      <c r="B5" s="28"/>
      <c r="C5" s="28"/>
      <c r="D5" s="28"/>
      <c r="E5" s="28"/>
      <c r="F5" s="28"/>
      <c r="G5" s="28"/>
      <c r="H5" s="82"/>
      <c r="I5" s="82"/>
      <c r="J5" s="82"/>
      <c r="K5" s="28"/>
      <c r="L5" s="28"/>
      <c r="M5" s="384"/>
      <c r="N5" s="25"/>
      <c r="O5" s="282"/>
      <c r="P5" s="282"/>
      <c r="Q5" s="25"/>
    </row>
    <row r="6" spans="1:17" ht="14.25" customHeight="1">
      <c r="A6" s="31">
        <v>1</v>
      </c>
      <c r="B6" s="82">
        <v>870</v>
      </c>
      <c r="C6" s="82">
        <v>71</v>
      </c>
      <c r="D6" s="82">
        <f>B6+C6</f>
        <v>941</v>
      </c>
      <c r="E6" s="82">
        <v>351</v>
      </c>
      <c r="F6" s="82">
        <v>24</v>
      </c>
      <c r="G6" s="82">
        <f>E6+F6</f>
        <v>375</v>
      </c>
      <c r="H6" s="82">
        <v>39</v>
      </c>
      <c r="I6" s="82">
        <v>4</v>
      </c>
      <c r="J6" s="82">
        <f>H6+I6</f>
        <v>43</v>
      </c>
      <c r="K6" s="82">
        <f>B6+E6+H6</f>
        <v>1260</v>
      </c>
      <c r="L6" s="82">
        <f>C6+F6+I6</f>
        <v>99</v>
      </c>
      <c r="M6" s="62">
        <f>K6+L6</f>
        <v>1359</v>
      </c>
      <c r="N6" s="25"/>
      <c r="O6" s="282"/>
      <c r="P6" s="282"/>
      <c r="Q6" s="25"/>
    </row>
    <row r="7" spans="1:17" ht="14.25" customHeight="1">
      <c r="A7" s="31">
        <v>2</v>
      </c>
      <c r="B7" s="82">
        <v>393</v>
      </c>
      <c r="C7" s="82">
        <v>44</v>
      </c>
      <c r="D7" s="82">
        <f t="shared" ref="D7:D17" si="0">B7+C7</f>
        <v>437</v>
      </c>
      <c r="E7" s="82">
        <v>321</v>
      </c>
      <c r="F7" s="82">
        <v>63</v>
      </c>
      <c r="G7" s="82">
        <f>E7+F7</f>
        <v>384</v>
      </c>
      <c r="H7" s="82">
        <v>17</v>
      </c>
      <c r="I7" s="82">
        <v>19</v>
      </c>
      <c r="J7" s="82">
        <f t="shared" ref="J7:J17" si="1">H7+I7</f>
        <v>36</v>
      </c>
      <c r="K7" s="82">
        <f>B7+E7+H7</f>
        <v>731</v>
      </c>
      <c r="L7" s="82">
        <f t="shared" ref="L7:L16" si="2">C7+F7+I7</f>
        <v>126</v>
      </c>
      <c r="M7" s="62">
        <f t="shared" ref="M7:M17" si="3">K7+L7</f>
        <v>857</v>
      </c>
      <c r="N7" s="25"/>
      <c r="O7" s="282"/>
      <c r="P7" s="282"/>
      <c r="Q7" s="25"/>
    </row>
    <row r="8" spans="1:17" ht="14.25" customHeight="1">
      <c r="A8" s="31">
        <v>3</v>
      </c>
      <c r="B8" s="82">
        <v>538</v>
      </c>
      <c r="C8" s="82">
        <v>31</v>
      </c>
      <c r="D8" s="82">
        <f t="shared" si="0"/>
        <v>569</v>
      </c>
      <c r="E8" s="28"/>
      <c r="F8" s="28"/>
      <c r="G8" s="82"/>
      <c r="H8" s="82">
        <v>26</v>
      </c>
      <c r="I8" s="82">
        <v>21</v>
      </c>
      <c r="J8" s="82">
        <f t="shared" si="1"/>
        <v>47</v>
      </c>
      <c r="K8" s="82">
        <f t="shared" ref="K8:K16" si="4">B8+E8+H8</f>
        <v>564</v>
      </c>
      <c r="L8" s="82">
        <f t="shared" si="2"/>
        <v>52</v>
      </c>
      <c r="M8" s="62">
        <f t="shared" si="3"/>
        <v>616</v>
      </c>
      <c r="N8" s="25"/>
      <c r="O8" s="282"/>
      <c r="P8" s="282"/>
      <c r="Q8" s="25"/>
    </row>
    <row r="9" spans="1:17" ht="14.25" customHeight="1">
      <c r="A9" s="31">
        <v>4</v>
      </c>
      <c r="B9" s="28"/>
      <c r="C9" s="28"/>
      <c r="D9" s="82"/>
      <c r="E9" s="28"/>
      <c r="F9" s="28"/>
      <c r="G9" s="82"/>
      <c r="H9" s="82">
        <v>36</v>
      </c>
      <c r="I9" s="82">
        <v>23</v>
      </c>
      <c r="J9" s="82">
        <f t="shared" si="1"/>
        <v>59</v>
      </c>
      <c r="K9" s="82">
        <f t="shared" si="4"/>
        <v>36</v>
      </c>
      <c r="L9" s="82">
        <f t="shared" si="2"/>
        <v>23</v>
      </c>
      <c r="M9" s="62">
        <f t="shared" si="3"/>
        <v>59</v>
      </c>
      <c r="N9" s="25"/>
      <c r="O9" s="282"/>
      <c r="P9" s="282"/>
      <c r="Q9" s="25"/>
    </row>
    <row r="10" spans="1:17" ht="14.25" customHeight="1">
      <c r="A10" s="31" t="s">
        <v>9</v>
      </c>
      <c r="B10" s="83">
        <f>SUM(B6:B9)</f>
        <v>1801</v>
      </c>
      <c r="C10" s="83">
        <f>SUM(C6:C9)</f>
        <v>146</v>
      </c>
      <c r="D10" s="82">
        <f t="shared" si="0"/>
        <v>1947</v>
      </c>
      <c r="E10" s="83">
        <f>SUM(E6:E9)</f>
        <v>672</v>
      </c>
      <c r="F10" s="83">
        <f>SUM(F6:F9)</f>
        <v>87</v>
      </c>
      <c r="G10" s="82">
        <f t="shared" ref="G10:G17" si="5">E10+F10</f>
        <v>759</v>
      </c>
      <c r="H10" s="83">
        <f>SUM(H6:H9)</f>
        <v>118</v>
      </c>
      <c r="I10" s="83">
        <f>SUM(I6:I9)</f>
        <v>67</v>
      </c>
      <c r="J10" s="82">
        <f t="shared" si="1"/>
        <v>185</v>
      </c>
      <c r="K10" s="82">
        <f t="shared" si="4"/>
        <v>2591</v>
      </c>
      <c r="L10" s="82">
        <f t="shared" si="2"/>
        <v>300</v>
      </c>
      <c r="M10" s="62">
        <f t="shared" si="3"/>
        <v>2891</v>
      </c>
      <c r="N10" s="25"/>
      <c r="O10" s="283"/>
      <c r="P10" s="283"/>
      <c r="Q10" s="25"/>
    </row>
    <row r="11" spans="1:17" ht="14.25" customHeight="1">
      <c r="A11" s="58" t="s">
        <v>11</v>
      </c>
      <c r="B11" s="28"/>
      <c r="C11" s="28"/>
      <c r="D11" s="82"/>
      <c r="E11" s="28"/>
      <c r="F11" s="28"/>
      <c r="G11" s="82"/>
      <c r="H11" s="82"/>
      <c r="I11" s="82"/>
      <c r="J11" s="82"/>
      <c r="K11" s="82">
        <f t="shared" si="4"/>
        <v>0</v>
      </c>
      <c r="L11" s="82">
        <f t="shared" si="2"/>
        <v>0</v>
      </c>
      <c r="M11" s="62">
        <f t="shared" si="3"/>
        <v>0</v>
      </c>
      <c r="N11" s="25"/>
      <c r="O11" s="282"/>
      <c r="P11" s="282"/>
      <c r="Q11" s="25"/>
    </row>
    <row r="12" spans="1:17" ht="14.25" customHeight="1">
      <c r="A12" s="31">
        <v>1</v>
      </c>
      <c r="B12" s="82">
        <v>331</v>
      </c>
      <c r="C12" s="82">
        <v>9</v>
      </c>
      <c r="D12" s="82">
        <f t="shared" si="0"/>
        <v>340</v>
      </c>
      <c r="E12" s="82">
        <v>166</v>
      </c>
      <c r="F12" s="82">
        <v>3</v>
      </c>
      <c r="G12" s="82">
        <f t="shared" si="5"/>
        <v>169</v>
      </c>
      <c r="H12" s="82">
        <v>9</v>
      </c>
      <c r="I12" s="82"/>
      <c r="J12" s="82">
        <f t="shared" si="1"/>
        <v>9</v>
      </c>
      <c r="K12" s="82">
        <f t="shared" si="4"/>
        <v>506</v>
      </c>
      <c r="L12" s="82">
        <f t="shared" si="2"/>
        <v>12</v>
      </c>
      <c r="M12" s="62">
        <f t="shared" si="3"/>
        <v>518</v>
      </c>
      <c r="N12" s="25"/>
      <c r="O12" s="282"/>
      <c r="P12" s="282"/>
      <c r="Q12" s="25"/>
    </row>
    <row r="13" spans="1:17" ht="14.25" customHeight="1">
      <c r="A13" s="31">
        <v>2</v>
      </c>
      <c r="B13" s="82">
        <v>145</v>
      </c>
      <c r="C13" s="82">
        <v>4</v>
      </c>
      <c r="D13" s="82">
        <f t="shared" si="0"/>
        <v>149</v>
      </c>
      <c r="E13" s="82">
        <v>119</v>
      </c>
      <c r="F13" s="82">
        <v>7</v>
      </c>
      <c r="G13" s="82">
        <f t="shared" si="5"/>
        <v>126</v>
      </c>
      <c r="H13" s="82">
        <v>8</v>
      </c>
      <c r="I13" s="82"/>
      <c r="J13" s="82">
        <f t="shared" si="1"/>
        <v>8</v>
      </c>
      <c r="K13" s="82">
        <f t="shared" si="4"/>
        <v>272</v>
      </c>
      <c r="L13" s="82">
        <f t="shared" si="2"/>
        <v>11</v>
      </c>
      <c r="M13" s="62">
        <f t="shared" si="3"/>
        <v>283</v>
      </c>
      <c r="N13" s="25"/>
      <c r="O13" s="282"/>
      <c r="P13" s="282"/>
      <c r="Q13" s="25"/>
    </row>
    <row r="14" spans="1:17" ht="14.25" customHeight="1">
      <c r="A14" s="31">
        <v>3</v>
      </c>
      <c r="B14" s="82">
        <v>120</v>
      </c>
      <c r="C14" s="82">
        <v>1</v>
      </c>
      <c r="D14" s="82">
        <f t="shared" si="0"/>
        <v>121</v>
      </c>
      <c r="E14" s="28"/>
      <c r="F14" s="28"/>
      <c r="G14" s="82"/>
      <c r="H14" s="82">
        <v>6</v>
      </c>
      <c r="I14" s="82">
        <v>1</v>
      </c>
      <c r="J14" s="82">
        <f t="shared" si="1"/>
        <v>7</v>
      </c>
      <c r="K14" s="82">
        <f t="shared" si="4"/>
        <v>126</v>
      </c>
      <c r="L14" s="82">
        <f t="shared" si="2"/>
        <v>2</v>
      </c>
      <c r="M14" s="62">
        <f t="shared" si="3"/>
        <v>128</v>
      </c>
      <c r="N14" s="25"/>
      <c r="O14" s="282"/>
      <c r="P14" s="282"/>
      <c r="Q14" s="25"/>
    </row>
    <row r="15" spans="1:17" ht="14.25" customHeight="1">
      <c r="A15" s="31">
        <v>4</v>
      </c>
      <c r="B15" s="28"/>
      <c r="C15" s="28"/>
      <c r="D15" s="82"/>
      <c r="E15" s="28"/>
      <c r="F15" s="28"/>
      <c r="G15" s="82"/>
      <c r="H15" s="82">
        <v>11</v>
      </c>
      <c r="I15" s="82"/>
      <c r="J15" s="82">
        <f t="shared" si="1"/>
        <v>11</v>
      </c>
      <c r="K15" s="82">
        <f t="shared" si="4"/>
        <v>11</v>
      </c>
      <c r="L15" s="82">
        <f t="shared" si="2"/>
        <v>0</v>
      </c>
      <c r="M15" s="62">
        <f t="shared" si="3"/>
        <v>11</v>
      </c>
      <c r="N15" s="25"/>
      <c r="O15" s="282"/>
      <c r="P15" s="282"/>
      <c r="Q15" s="25"/>
    </row>
    <row r="16" spans="1:17" ht="14.25" customHeight="1">
      <c r="A16" s="49" t="s">
        <v>9</v>
      </c>
      <c r="B16" s="83">
        <f>SUM(B12:B15)</f>
        <v>596</v>
      </c>
      <c r="C16" s="83">
        <f>SUM(C12:C15)</f>
        <v>14</v>
      </c>
      <c r="D16" s="82">
        <f>B16+C16</f>
        <v>610</v>
      </c>
      <c r="E16" s="83">
        <f>SUM(E12:E15)</f>
        <v>285</v>
      </c>
      <c r="F16" s="83">
        <f>SUM(F12:F15)</f>
        <v>10</v>
      </c>
      <c r="G16" s="82">
        <f t="shared" si="5"/>
        <v>295</v>
      </c>
      <c r="H16" s="83">
        <f>SUM(H12:H15)</f>
        <v>34</v>
      </c>
      <c r="I16" s="83">
        <f>SUM(I12:I15)</f>
        <v>1</v>
      </c>
      <c r="J16" s="82">
        <f t="shared" si="1"/>
        <v>35</v>
      </c>
      <c r="K16" s="82">
        <f t="shared" si="4"/>
        <v>915</v>
      </c>
      <c r="L16" s="82">
        <f t="shared" si="2"/>
        <v>25</v>
      </c>
      <c r="M16" s="62">
        <f t="shared" si="3"/>
        <v>940</v>
      </c>
      <c r="N16" s="25"/>
      <c r="O16" s="283"/>
      <c r="P16" s="283"/>
      <c r="Q16" s="25"/>
    </row>
    <row r="17" spans="1:22" s="52" customFormat="1" ht="43.5">
      <c r="A17" s="55" t="s">
        <v>12</v>
      </c>
      <c r="B17" s="62">
        <f>B10+B16</f>
        <v>2397</v>
      </c>
      <c r="C17" s="62">
        <f>C10+C16</f>
        <v>160</v>
      </c>
      <c r="D17" s="82">
        <f t="shared" si="0"/>
        <v>2557</v>
      </c>
      <c r="E17" s="82">
        <f>E10+E16</f>
        <v>957</v>
      </c>
      <c r="F17" s="82">
        <f>F10+F16</f>
        <v>97</v>
      </c>
      <c r="G17" s="82">
        <f t="shared" si="5"/>
        <v>1054</v>
      </c>
      <c r="H17" s="122">
        <f>H10+H16</f>
        <v>152</v>
      </c>
      <c r="I17" s="122">
        <f>I10+I16</f>
        <v>68</v>
      </c>
      <c r="J17" s="82">
        <f t="shared" si="1"/>
        <v>220</v>
      </c>
      <c r="K17" s="82">
        <f>B17+E17+H17</f>
        <v>3506</v>
      </c>
      <c r="L17" s="82">
        <f>C17+F17+I17</f>
        <v>325</v>
      </c>
      <c r="M17" s="62">
        <f t="shared" si="3"/>
        <v>3831</v>
      </c>
      <c r="N17" s="385"/>
      <c r="O17" s="284"/>
      <c r="P17" s="284"/>
      <c r="Q17" s="385"/>
      <c r="R17" s="386"/>
      <c r="S17" s="386"/>
      <c r="T17" s="386"/>
      <c r="U17" s="386"/>
      <c r="V17" s="386"/>
    </row>
    <row r="18" spans="1:22" ht="18" customHeight="1">
      <c r="J18" s="290" t="s">
        <v>13</v>
      </c>
      <c r="N18" s="25"/>
      <c r="O18" s="25"/>
      <c r="P18" s="25"/>
      <c r="Q18" s="25"/>
    </row>
    <row r="19" spans="1:22" ht="14">
      <c r="B19" t="s">
        <v>14</v>
      </c>
      <c r="C19" t="s">
        <v>15</v>
      </c>
      <c r="D19" t="s">
        <v>16</v>
      </c>
      <c r="F19" t="s">
        <v>17</v>
      </c>
      <c r="G19" t="s">
        <v>18</v>
      </c>
      <c r="H19" t="s">
        <v>19</v>
      </c>
      <c r="N19" s="25"/>
      <c r="O19" s="25"/>
      <c r="P19" s="25"/>
      <c r="Q19" s="25"/>
    </row>
    <row r="20" spans="1:22" ht="14">
      <c r="A20" t="s">
        <v>20</v>
      </c>
      <c r="B20">
        <v>3062</v>
      </c>
      <c r="C20">
        <v>264</v>
      </c>
      <c r="D20">
        <v>709</v>
      </c>
      <c r="F20" s="214">
        <f>C20/(B20/100)</f>
        <v>8.6218158066623118</v>
      </c>
      <c r="G20" s="214">
        <f>D20/(B20/100)</f>
        <v>23.154800783801438</v>
      </c>
      <c r="H20" s="214">
        <f>100-F20</f>
        <v>91.378184193337688</v>
      </c>
      <c r="O20" s="25"/>
      <c r="P20" s="25"/>
    </row>
    <row r="21" spans="1:22" ht="15" customHeight="1">
      <c r="A21" t="s">
        <v>21</v>
      </c>
      <c r="B21">
        <v>1150</v>
      </c>
      <c r="C21">
        <v>117</v>
      </c>
      <c r="D21">
        <v>300</v>
      </c>
      <c r="F21" s="214">
        <f t="shared" ref="F21:F22" si="6">C21/(B21/100)</f>
        <v>10.173913043478262</v>
      </c>
      <c r="G21" s="214">
        <f t="shared" ref="G21:G22" si="7">D21/(B21/100)</f>
        <v>26.086956521739129</v>
      </c>
      <c r="H21" s="214">
        <f t="shared" ref="H21:H22" si="8">100-F21</f>
        <v>89.826086956521735</v>
      </c>
    </row>
    <row r="22" spans="1:22" ht="15" customHeight="1">
      <c r="A22" t="s">
        <v>22</v>
      </c>
      <c r="B22">
        <v>225</v>
      </c>
      <c r="C22">
        <v>77</v>
      </c>
      <c r="D22">
        <v>36</v>
      </c>
      <c r="F22" s="214">
        <f t="shared" si="6"/>
        <v>34.222222222222221</v>
      </c>
      <c r="G22" s="214">
        <f t="shared" si="7"/>
        <v>16</v>
      </c>
      <c r="H22" s="214">
        <f t="shared" si="8"/>
        <v>65.777777777777771</v>
      </c>
    </row>
    <row r="26" spans="1:22" ht="15" customHeight="1">
      <c r="B26" t="s">
        <v>19</v>
      </c>
      <c r="C26" t="s">
        <v>23</v>
      </c>
    </row>
    <row r="27" spans="1:22" ht="15" customHeight="1">
      <c r="A27" t="s">
        <v>20</v>
      </c>
      <c r="B27" s="214">
        <v>91.378184193337702</v>
      </c>
      <c r="C27" s="214">
        <v>8.6218158066623118</v>
      </c>
    </row>
    <row r="28" spans="1:22" ht="15" customHeight="1">
      <c r="A28" t="s">
        <v>21</v>
      </c>
      <c r="B28" s="214">
        <v>89.826086956521735</v>
      </c>
      <c r="C28" s="214">
        <v>10.173913043478262</v>
      </c>
    </row>
    <row r="29" spans="1:22" ht="15" customHeight="1">
      <c r="A29" t="s">
        <v>22</v>
      </c>
      <c r="B29" s="214">
        <v>65.929203539823007</v>
      </c>
      <c r="C29" s="214">
        <v>34.070796460176993</v>
      </c>
    </row>
  </sheetData>
  <mergeCells count="5">
    <mergeCell ref="B3:D3"/>
    <mergeCell ref="E3:G3"/>
    <mergeCell ref="H3:J3"/>
    <mergeCell ref="K3:L3"/>
    <mergeCell ref="O3:P3"/>
  </mergeCells>
  <pageMargins left="0.7" right="0.7" top="0.78740157499999996" bottom="0.78740157499999996" header="0" footer="0"/>
  <pageSetup paperSize="9"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
  <sheetViews>
    <sheetView workbookViewId="0">
      <selection activeCell="D17" sqref="D17"/>
    </sheetView>
  </sheetViews>
  <sheetFormatPr defaultColWidth="12.58203125" defaultRowHeight="15" customHeight="1"/>
  <cols>
    <col min="1" max="1" width="26.5" customWidth="1"/>
    <col min="2" max="2" width="10" customWidth="1"/>
    <col min="3" max="3" width="9.5" customWidth="1"/>
    <col min="4" max="4" width="9.33203125" customWidth="1"/>
    <col min="5" max="5" width="9.08203125" customWidth="1"/>
    <col min="6" max="19" width="7.58203125" customWidth="1"/>
  </cols>
  <sheetData>
    <row r="1" spans="1:5" ht="14.25" customHeight="1">
      <c r="A1" s="1" t="s">
        <v>58</v>
      </c>
      <c r="D1" s="7"/>
    </row>
    <row r="2" spans="1:5" ht="14.25" customHeight="1">
      <c r="D2" s="7"/>
    </row>
    <row r="3" spans="1:5" ht="14.25" customHeight="1">
      <c r="A3" s="3" t="s">
        <v>43</v>
      </c>
      <c r="B3" s="8" t="s">
        <v>59</v>
      </c>
      <c r="C3" s="15" t="s">
        <v>52</v>
      </c>
      <c r="D3" s="45" t="s">
        <v>53</v>
      </c>
      <c r="E3" s="45" t="s">
        <v>54</v>
      </c>
    </row>
    <row r="4" spans="1:5" ht="14.25" customHeight="1">
      <c r="A4" s="2" t="s">
        <v>60</v>
      </c>
      <c r="B4" s="14">
        <v>370</v>
      </c>
      <c r="C4" s="13">
        <v>339</v>
      </c>
      <c r="D4" s="43">
        <v>404</v>
      </c>
      <c r="E4" s="14">
        <v>365</v>
      </c>
    </row>
    <row r="5" spans="1:5" ht="14.25" customHeight="1">
      <c r="A5" s="2" t="s">
        <v>61</v>
      </c>
      <c r="B5" s="14">
        <v>339</v>
      </c>
      <c r="C5" s="13">
        <v>383</v>
      </c>
      <c r="D5" s="43">
        <v>362</v>
      </c>
      <c r="E5" s="14">
        <v>300</v>
      </c>
    </row>
    <row r="6" spans="1:5" ht="14.25" customHeight="1">
      <c r="A6" s="2" t="s">
        <v>62</v>
      </c>
      <c r="B6" s="14">
        <v>27</v>
      </c>
      <c r="C6" s="13">
        <v>31</v>
      </c>
      <c r="D6" s="43">
        <v>12</v>
      </c>
      <c r="E6" s="14">
        <v>25</v>
      </c>
    </row>
    <row r="7" spans="1:5" ht="14.25" customHeight="1">
      <c r="A7" s="3" t="s">
        <v>9</v>
      </c>
      <c r="B7" s="8">
        <v>736</v>
      </c>
      <c r="C7" s="12">
        <v>753</v>
      </c>
      <c r="D7" s="76">
        <f>SUM(D4:D6)</f>
        <v>778</v>
      </c>
      <c r="E7" s="8">
        <f>SUM(E4:E6)</f>
        <v>690</v>
      </c>
    </row>
  </sheetData>
  <pageMargins left="0.7" right="0.7" top="0.78740157499999996" bottom="0.78740157499999996"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FF53-2270-456A-94C5-C68F2965A3E2}">
  <sheetPr>
    <tabColor rgb="FF00B0F0"/>
  </sheetPr>
  <dimension ref="A1:G29"/>
  <sheetViews>
    <sheetView workbookViewId="0">
      <selection activeCell="D24" sqref="D24"/>
    </sheetView>
  </sheetViews>
  <sheetFormatPr defaultColWidth="12.58203125" defaultRowHeight="15" customHeight="1"/>
  <cols>
    <col min="1" max="1" width="25.58203125" customWidth="1"/>
    <col min="2" max="7" width="12.83203125" customWidth="1"/>
    <col min="8" max="25" width="7.58203125" customWidth="1"/>
  </cols>
  <sheetData>
    <row r="1" spans="1:7" ht="14.25" customHeight="1">
      <c r="A1" s="1" t="s">
        <v>4239</v>
      </c>
    </row>
    <row r="2" spans="1:7" ht="14.25" customHeight="1"/>
    <row r="3" spans="1:7" ht="29">
      <c r="A3" s="49"/>
      <c r="B3" s="50" t="s">
        <v>27</v>
      </c>
      <c r="C3" s="459" t="s">
        <v>28</v>
      </c>
      <c r="D3" s="461"/>
      <c r="E3" s="459" t="s">
        <v>29</v>
      </c>
      <c r="F3" s="461"/>
      <c r="G3" s="50" t="s">
        <v>30</v>
      </c>
    </row>
    <row r="4" spans="1:7" ht="14.25" customHeight="1">
      <c r="A4" s="49"/>
      <c r="B4" s="50"/>
      <c r="C4" s="50" t="s">
        <v>31</v>
      </c>
      <c r="D4" s="50" t="s">
        <v>32</v>
      </c>
      <c r="E4" s="50" t="s">
        <v>31</v>
      </c>
      <c r="F4" s="50" t="s">
        <v>32</v>
      </c>
      <c r="G4" s="50"/>
    </row>
    <row r="5" spans="1:7" ht="14.25" customHeight="1">
      <c r="A5" s="51" t="s">
        <v>33</v>
      </c>
      <c r="B5" s="291"/>
      <c r="C5" s="286"/>
      <c r="D5" s="286"/>
      <c r="E5" s="286"/>
      <c r="F5" s="286"/>
      <c r="G5" s="286"/>
    </row>
    <row r="6" spans="1:7" ht="14.25" customHeight="1">
      <c r="A6" s="35" t="s">
        <v>34</v>
      </c>
      <c r="B6" s="82">
        <v>2665</v>
      </c>
      <c r="C6" s="82">
        <v>1479</v>
      </c>
      <c r="D6" s="82">
        <v>827</v>
      </c>
      <c r="E6" s="82">
        <v>34</v>
      </c>
      <c r="F6" s="82">
        <v>21</v>
      </c>
      <c r="G6" s="83">
        <f>D6+F6</f>
        <v>848</v>
      </c>
    </row>
    <row r="7" spans="1:7" ht="14.25" customHeight="1">
      <c r="A7" s="35" t="s">
        <v>35</v>
      </c>
      <c r="B7" s="82">
        <v>662</v>
      </c>
      <c r="C7" s="82">
        <v>517</v>
      </c>
      <c r="D7" s="82">
        <v>352</v>
      </c>
      <c r="E7" s="82">
        <v>0</v>
      </c>
      <c r="F7" s="82">
        <v>0</v>
      </c>
      <c r="G7" s="83">
        <f t="shared" ref="G7:G12" si="0">D7+F7</f>
        <v>352</v>
      </c>
    </row>
    <row r="8" spans="1:7" ht="14.25" customHeight="1">
      <c r="A8" s="35" t="s">
        <v>9</v>
      </c>
      <c r="B8" s="82">
        <f>SUM(B6:B7)</f>
        <v>3327</v>
      </c>
      <c r="C8" s="82">
        <f>SUM(C6:C7)</f>
        <v>1996</v>
      </c>
      <c r="D8" s="82">
        <f>SUM(D6:D7)</f>
        <v>1179</v>
      </c>
      <c r="E8" s="82">
        <f>SUM(E6:E7)</f>
        <v>34</v>
      </c>
      <c r="F8" s="82">
        <f>SUM(F6:F7)</f>
        <v>21</v>
      </c>
      <c r="G8" s="83">
        <f t="shared" si="0"/>
        <v>1200</v>
      </c>
    </row>
    <row r="9" spans="1:7" ht="14.25" customHeight="1">
      <c r="A9" s="33" t="s">
        <v>36</v>
      </c>
      <c r="B9" s="82"/>
      <c r="C9" s="82"/>
      <c r="D9" s="82"/>
      <c r="E9" s="82"/>
      <c r="F9" s="82"/>
      <c r="G9" s="83"/>
    </row>
    <row r="10" spans="1:7" ht="14.25" customHeight="1">
      <c r="A10" s="35" t="s">
        <v>34</v>
      </c>
      <c r="B10" s="82">
        <v>925</v>
      </c>
      <c r="C10" s="82">
        <v>687</v>
      </c>
      <c r="D10" s="82">
        <v>426</v>
      </c>
      <c r="E10" s="82">
        <v>1</v>
      </c>
      <c r="F10" s="82">
        <v>1</v>
      </c>
      <c r="G10" s="83">
        <f t="shared" si="0"/>
        <v>427</v>
      </c>
    </row>
    <row r="11" spans="1:7" ht="14.25" customHeight="1">
      <c r="A11" s="35" t="s">
        <v>35</v>
      </c>
      <c r="B11" s="82">
        <v>231</v>
      </c>
      <c r="C11" s="82">
        <v>197</v>
      </c>
      <c r="D11" s="82">
        <v>125</v>
      </c>
      <c r="E11" s="82">
        <v>0</v>
      </c>
      <c r="F11" s="82">
        <v>0</v>
      </c>
      <c r="G11" s="83">
        <f t="shared" si="0"/>
        <v>125</v>
      </c>
    </row>
    <row r="12" spans="1:7" ht="14.25" customHeight="1">
      <c r="A12" s="35" t="s">
        <v>9</v>
      </c>
      <c r="B12" s="82">
        <f>SUM(B10:B11)</f>
        <v>1156</v>
      </c>
      <c r="C12" s="82">
        <f>SUM(C10:C11)</f>
        <v>884</v>
      </c>
      <c r="D12" s="82">
        <f>SUM(D10:D11)</f>
        <v>551</v>
      </c>
      <c r="E12" s="82">
        <f>SUM(E10:E11)</f>
        <v>1</v>
      </c>
      <c r="F12" s="82">
        <f>SUM(F10:F11)</f>
        <v>1</v>
      </c>
      <c r="G12" s="83">
        <f t="shared" si="0"/>
        <v>552</v>
      </c>
    </row>
    <row r="13" spans="1:7" ht="29">
      <c r="A13" s="77" t="s">
        <v>37</v>
      </c>
      <c r="B13" s="122">
        <f>B8+B12</f>
        <v>4483</v>
      </c>
      <c r="C13" s="122">
        <f>C8+C12</f>
        <v>2880</v>
      </c>
      <c r="D13" s="122">
        <f>D8+D12</f>
        <v>1730</v>
      </c>
      <c r="E13" s="122">
        <f>E8+E12</f>
        <v>35</v>
      </c>
      <c r="F13" s="122">
        <f>F8+F12</f>
        <v>22</v>
      </c>
      <c r="G13" s="83">
        <f>D13+F13</f>
        <v>1752</v>
      </c>
    </row>
    <row r="14" spans="1:7" ht="15.75" customHeight="1"/>
    <row r="16" spans="1:7" ht="15" customHeight="1">
      <c r="A16" s="288"/>
      <c r="B16" s="288"/>
      <c r="C16" s="288"/>
      <c r="D16" s="288"/>
      <c r="E16" s="288"/>
    </row>
    <row r="17" spans="1:5" ht="15" customHeight="1">
      <c r="A17" s="288"/>
      <c r="B17" s="288"/>
      <c r="C17" s="288"/>
      <c r="D17" s="288"/>
      <c r="E17" s="288"/>
    </row>
    <row r="18" spans="1:5" ht="15" customHeight="1">
      <c r="A18" s="288"/>
      <c r="B18" s="288"/>
      <c r="C18" s="288"/>
      <c r="D18" s="288"/>
      <c r="E18" s="288"/>
    </row>
    <row r="19" spans="1:5" ht="15" customHeight="1">
      <c r="A19" s="288"/>
      <c r="B19" s="288"/>
      <c r="C19" s="288"/>
      <c r="D19" s="288"/>
      <c r="E19" s="288"/>
    </row>
    <row r="20" spans="1:5" ht="15" customHeight="1">
      <c r="A20" s="288"/>
      <c r="B20" s="288"/>
      <c r="C20" s="288"/>
      <c r="D20" s="288"/>
      <c r="E20" s="288"/>
    </row>
    <row r="21" spans="1:5" ht="15" customHeight="1">
      <c r="A21" s="288"/>
      <c r="B21" s="288"/>
      <c r="C21" s="288"/>
      <c r="D21" s="288"/>
      <c r="E21" s="288"/>
    </row>
    <row r="22" spans="1:5" ht="15" customHeight="1">
      <c r="A22" s="288"/>
      <c r="B22" s="288"/>
      <c r="C22" s="288"/>
      <c r="D22" s="288"/>
      <c r="E22" s="288"/>
    </row>
    <row r="23" spans="1:5" ht="15" customHeight="1">
      <c r="A23" s="288"/>
      <c r="B23" s="288"/>
      <c r="C23" s="288"/>
      <c r="D23" s="288"/>
      <c r="E23" s="288"/>
    </row>
    <row r="24" spans="1:5" ht="15" customHeight="1">
      <c r="A24" s="288"/>
      <c r="B24" s="288"/>
      <c r="C24" s="288"/>
      <c r="D24" s="288"/>
      <c r="E24" s="288"/>
    </row>
    <row r="25" spans="1:5" ht="15" customHeight="1">
      <c r="A25" s="288"/>
      <c r="B25" s="288"/>
      <c r="C25" s="288"/>
      <c r="D25" s="288"/>
      <c r="E25" s="288"/>
    </row>
    <row r="26" spans="1:5" ht="15" customHeight="1">
      <c r="A26" s="288"/>
      <c r="B26" s="415"/>
      <c r="C26" s="415"/>
      <c r="D26" s="415"/>
      <c r="E26" s="288"/>
    </row>
    <row r="27" spans="1:5" ht="15" customHeight="1">
      <c r="A27" s="288"/>
      <c r="B27" s="414"/>
      <c r="C27" s="414"/>
      <c r="D27" s="414"/>
      <c r="E27" s="288"/>
    </row>
    <row r="28" spans="1:5" ht="15" customHeight="1">
      <c r="A28" s="288"/>
      <c r="B28" s="414"/>
      <c r="C28" s="414"/>
      <c r="D28" s="414"/>
      <c r="E28" s="288"/>
    </row>
    <row r="29" spans="1:5" ht="15" customHeight="1">
      <c r="A29" s="288"/>
      <c r="B29" s="288"/>
      <c r="C29" s="288"/>
      <c r="D29" s="288"/>
      <c r="E29" s="288"/>
    </row>
  </sheetData>
  <mergeCells count="2">
    <mergeCell ref="C3:D3"/>
    <mergeCell ref="E3:F3"/>
  </mergeCells>
  <pageMargins left="0.7" right="0.7" top="0.78740157499999996" bottom="0.78740157499999996"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F4525-C578-4355-B074-0DC82C0A7E3B}">
  <sheetPr>
    <tabColor rgb="FF00B0F0"/>
    <pageSetUpPr fitToPage="1"/>
  </sheetPr>
  <dimension ref="A1:M27"/>
  <sheetViews>
    <sheetView zoomScaleNormal="100" workbookViewId="0">
      <selection activeCell="G19" sqref="G19"/>
    </sheetView>
  </sheetViews>
  <sheetFormatPr defaultColWidth="12.58203125" defaultRowHeight="15" customHeight="1"/>
  <cols>
    <col min="1" max="1" width="26" customWidth="1"/>
    <col min="2" max="4" width="9.33203125" bestFit="1" customWidth="1"/>
    <col min="5" max="5" width="9.33203125" style="48" bestFit="1" customWidth="1"/>
    <col min="6" max="8" width="9.33203125" bestFit="1" customWidth="1"/>
    <col min="9" max="9" width="36" bestFit="1" customWidth="1"/>
    <col min="10" max="13" width="9.33203125" bestFit="1" customWidth="1"/>
    <col min="14" max="20" width="7.58203125" customWidth="1"/>
  </cols>
  <sheetData>
    <row r="1" spans="1:10" ht="14.25" customHeight="1">
      <c r="A1" s="1" t="s">
        <v>4240</v>
      </c>
      <c r="B1" s="7"/>
      <c r="C1" s="7"/>
    </row>
    <row r="2" spans="1:10" ht="14.25" customHeight="1">
      <c r="B2" s="7"/>
      <c r="C2" s="7"/>
    </row>
    <row r="3" spans="1:10" ht="14.25" customHeight="1">
      <c r="A3" s="51" t="s">
        <v>43</v>
      </c>
      <c r="B3" s="62">
        <v>2019</v>
      </c>
      <c r="C3" s="62">
        <v>2020</v>
      </c>
      <c r="D3" s="62">
        <v>2021</v>
      </c>
      <c r="E3" s="62">
        <v>2022</v>
      </c>
      <c r="F3" s="62">
        <v>2023</v>
      </c>
      <c r="G3" s="62">
        <v>2024</v>
      </c>
    </row>
    <row r="4" spans="1:10" ht="14.25" customHeight="1">
      <c r="A4" s="51"/>
      <c r="B4" s="62">
        <v>2020</v>
      </c>
      <c r="C4" s="62">
        <v>2021</v>
      </c>
      <c r="D4" s="62">
        <v>2022</v>
      </c>
      <c r="E4" s="62">
        <v>2023</v>
      </c>
      <c r="F4" s="62">
        <v>2024</v>
      </c>
      <c r="G4" s="62">
        <v>2025</v>
      </c>
    </row>
    <row r="5" spans="1:10" ht="14.25" customHeight="1">
      <c r="A5" s="49"/>
      <c r="B5" s="384"/>
      <c r="C5" s="384"/>
      <c r="D5" s="384"/>
      <c r="E5" s="384"/>
      <c r="F5" s="384"/>
      <c r="G5" s="287"/>
    </row>
    <row r="6" spans="1:10" ht="14.25" customHeight="1">
      <c r="A6" s="49" t="s">
        <v>44</v>
      </c>
      <c r="B6" s="388">
        <v>1987</v>
      </c>
      <c r="C6" s="384">
        <v>2298</v>
      </c>
      <c r="D6" s="384">
        <v>2327</v>
      </c>
      <c r="E6" s="384">
        <v>2353</v>
      </c>
      <c r="F6" s="384">
        <v>1947</v>
      </c>
      <c r="G6" s="121">
        <v>1812</v>
      </c>
    </row>
    <row r="7" spans="1:10" ht="14.25" customHeight="1">
      <c r="A7" s="49" t="s">
        <v>45</v>
      </c>
      <c r="B7" s="388">
        <v>727</v>
      </c>
      <c r="C7" s="384">
        <v>768</v>
      </c>
      <c r="D7" s="384">
        <v>789</v>
      </c>
      <c r="E7" s="384">
        <v>850</v>
      </c>
      <c r="F7" s="384">
        <v>759</v>
      </c>
      <c r="G7" s="121">
        <v>786</v>
      </c>
    </row>
    <row r="8" spans="1:10" ht="14.25" customHeight="1">
      <c r="A8" s="49" t="s">
        <v>46</v>
      </c>
      <c r="B8" s="388">
        <v>636</v>
      </c>
      <c r="C8" s="384">
        <v>801</v>
      </c>
      <c r="D8" s="384">
        <v>829</v>
      </c>
      <c r="E8" s="384">
        <v>709</v>
      </c>
      <c r="F8" s="384">
        <v>610</v>
      </c>
      <c r="G8" s="121">
        <v>602</v>
      </c>
    </row>
    <row r="9" spans="1:10" ht="14.25" customHeight="1">
      <c r="A9" s="49" t="s">
        <v>47</v>
      </c>
      <c r="B9" s="388">
        <v>317</v>
      </c>
      <c r="C9" s="384">
        <v>363</v>
      </c>
      <c r="D9" s="384">
        <v>307</v>
      </c>
      <c r="E9" s="384">
        <v>300</v>
      </c>
      <c r="F9" s="384">
        <v>295</v>
      </c>
      <c r="G9" s="121">
        <v>268</v>
      </c>
      <c r="I9" s="292"/>
    </row>
    <row r="10" spans="1:10" ht="14.25" customHeight="1">
      <c r="A10" s="49" t="s">
        <v>48</v>
      </c>
      <c r="B10" s="388">
        <v>157</v>
      </c>
      <c r="C10" s="384">
        <v>188</v>
      </c>
      <c r="D10" s="384">
        <v>198</v>
      </c>
      <c r="E10" s="384">
        <v>189</v>
      </c>
      <c r="F10" s="121">
        <v>185</v>
      </c>
      <c r="G10" s="121">
        <v>158</v>
      </c>
      <c r="I10" s="293"/>
      <c r="J10" s="293"/>
    </row>
    <row r="11" spans="1:10" ht="14.25" customHeight="1">
      <c r="A11" s="49" t="s">
        <v>49</v>
      </c>
      <c r="B11" s="388">
        <v>40</v>
      </c>
      <c r="C11" s="384">
        <v>37</v>
      </c>
      <c r="D11" s="384">
        <v>41</v>
      </c>
      <c r="E11" s="384">
        <v>36</v>
      </c>
      <c r="F11" s="121">
        <v>35</v>
      </c>
      <c r="G11" s="121">
        <v>34</v>
      </c>
      <c r="I11" s="293"/>
    </row>
    <row r="12" spans="1:10" ht="14.25" customHeight="1">
      <c r="A12" s="49" t="s">
        <v>9</v>
      </c>
      <c r="B12" s="193">
        <f>SUM(B6:B11)</f>
        <v>3864</v>
      </c>
      <c r="C12" s="62">
        <f>SUM(C6:C11)</f>
        <v>4455</v>
      </c>
      <c r="D12" s="62">
        <f>SUM(D6:D11)</f>
        <v>4491</v>
      </c>
      <c r="E12" s="62">
        <v>4437</v>
      </c>
      <c r="F12" s="62">
        <f>SUM(F6:F11)</f>
        <v>3831</v>
      </c>
      <c r="G12" s="295">
        <f>SUM(G6:G11)</f>
        <v>3660</v>
      </c>
    </row>
    <row r="13" spans="1:10" ht="14.25" customHeight="1"/>
    <row r="20" spans="1:13" ht="15" customHeight="1">
      <c r="A20" s="25"/>
      <c r="B20" s="25"/>
      <c r="C20" s="25"/>
      <c r="D20" s="25"/>
      <c r="E20" s="74"/>
      <c r="F20" s="25"/>
    </row>
    <row r="21" spans="1:13" ht="15" customHeight="1">
      <c r="A21" s="25"/>
      <c r="B21" s="25"/>
      <c r="C21" s="25"/>
      <c r="D21" s="25"/>
      <c r="E21" s="74"/>
      <c r="F21" s="25"/>
    </row>
    <row r="22" spans="1:13" ht="15" customHeight="1">
      <c r="A22" s="25"/>
      <c r="B22" s="288"/>
      <c r="C22" s="288"/>
      <c r="D22" s="288"/>
      <c r="E22" s="288"/>
      <c r="F22" s="288"/>
      <c r="G22" s="220"/>
    </row>
    <row r="23" spans="1:13" ht="15" customHeight="1">
      <c r="A23" s="288"/>
      <c r="E23"/>
      <c r="H23" s="288"/>
    </row>
    <row r="24" spans="1:13" ht="15" customHeight="1">
      <c r="A24" s="288"/>
      <c r="E24"/>
      <c r="I24" s="288"/>
      <c r="J24" s="288"/>
      <c r="K24" s="288"/>
      <c r="L24" s="288"/>
      <c r="M24" s="288"/>
    </row>
    <row r="25" spans="1:13" ht="15" customHeight="1">
      <c r="A25" s="288"/>
      <c r="E25"/>
      <c r="I25" s="288"/>
      <c r="J25" s="288"/>
      <c r="K25" s="288"/>
      <c r="L25" s="288"/>
      <c r="M25" s="288"/>
    </row>
    <row r="26" spans="1:13" ht="15" customHeight="1">
      <c r="A26" s="25"/>
      <c r="B26" s="294"/>
      <c r="C26" s="294"/>
      <c r="D26" s="294"/>
      <c r="E26" s="294"/>
      <c r="F26" s="25"/>
      <c r="I26" s="288"/>
      <c r="J26" s="288"/>
      <c r="K26" s="288"/>
      <c r="L26" s="288"/>
      <c r="M26" s="288"/>
    </row>
    <row r="27" spans="1:13" ht="15" customHeight="1">
      <c r="A27" s="25"/>
      <c r="B27" s="25"/>
      <c r="C27" s="25"/>
      <c r="D27" s="25"/>
      <c r="E27" s="74"/>
      <c r="F27" s="25"/>
    </row>
  </sheetData>
  <pageMargins left="0.7" right="0.7" top="0.78740157499999996" bottom="0.78740157499999996" header="0" footer="0"/>
  <pageSetup paperSize="9" scale="9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4D955-0C80-41D6-ADBB-C284A740C0E5}">
  <sheetPr>
    <tabColor rgb="FFFFFF00"/>
  </sheetPr>
  <dimension ref="A1:O26"/>
  <sheetViews>
    <sheetView topLeftCell="A7" zoomScaleNormal="100" workbookViewId="0">
      <selection activeCell="L14" sqref="L14"/>
    </sheetView>
  </sheetViews>
  <sheetFormatPr defaultColWidth="12.58203125" defaultRowHeight="15" customHeight="1"/>
  <cols>
    <col min="1" max="1" width="26" customWidth="1"/>
    <col min="2" max="3" width="8.83203125" bestFit="1" customWidth="1"/>
    <col min="4" max="6" width="7.58203125" customWidth="1"/>
    <col min="7" max="7" width="8.83203125" style="48" bestFit="1" customWidth="1"/>
    <col min="8" max="9" width="7.58203125" customWidth="1"/>
    <col min="10" max="15" width="9.33203125" bestFit="1" customWidth="1"/>
    <col min="16" max="22" width="7.58203125" customWidth="1"/>
  </cols>
  <sheetData>
    <row r="1" spans="1:11" ht="14.25" customHeight="1">
      <c r="A1" s="1" t="s">
        <v>64</v>
      </c>
      <c r="D1" s="7"/>
      <c r="E1" s="7"/>
    </row>
    <row r="2" spans="1:11" ht="14.25" customHeight="1">
      <c r="D2" s="7"/>
      <c r="E2" s="7"/>
    </row>
    <row r="3" spans="1:11" ht="14.25" customHeight="1">
      <c r="A3" s="51" t="s">
        <v>43</v>
      </c>
      <c r="B3" s="62">
        <v>2017</v>
      </c>
      <c r="C3" s="62">
        <v>2018</v>
      </c>
      <c r="D3" s="62">
        <v>2019</v>
      </c>
      <c r="E3" s="62">
        <v>2020</v>
      </c>
      <c r="F3" s="62">
        <v>2021</v>
      </c>
      <c r="G3" s="62">
        <v>2022</v>
      </c>
      <c r="H3" s="62">
        <v>2023</v>
      </c>
    </row>
    <row r="4" spans="1:11" ht="14.25" customHeight="1">
      <c r="A4" s="51"/>
      <c r="B4" s="62">
        <v>2018</v>
      </c>
      <c r="C4" s="62">
        <v>2019</v>
      </c>
      <c r="D4" s="62">
        <v>2020</v>
      </c>
      <c r="E4" s="62">
        <v>2021</v>
      </c>
      <c r="F4" s="62">
        <v>2022</v>
      </c>
      <c r="G4" s="62">
        <v>2023</v>
      </c>
      <c r="H4" s="62">
        <v>2024</v>
      </c>
    </row>
    <row r="5" spans="1:11" ht="14.25" customHeight="1">
      <c r="A5" s="49"/>
      <c r="B5" s="387"/>
      <c r="C5" s="387"/>
      <c r="D5" s="384"/>
      <c r="E5" s="384"/>
      <c r="F5" s="384"/>
      <c r="G5" s="384"/>
      <c r="H5" s="384"/>
    </row>
    <row r="6" spans="1:11" ht="14.25" customHeight="1">
      <c r="A6" s="49" t="s">
        <v>44</v>
      </c>
      <c r="B6" s="384">
        <v>1776</v>
      </c>
      <c r="C6" s="384">
        <v>1745</v>
      </c>
      <c r="D6" s="388">
        <v>1987</v>
      </c>
      <c r="E6" s="384">
        <v>2298</v>
      </c>
      <c r="F6" s="384">
        <v>2327</v>
      </c>
      <c r="G6" s="384">
        <v>2353</v>
      </c>
      <c r="H6" s="384">
        <v>1947</v>
      </c>
    </row>
    <row r="7" spans="1:11" ht="14.25" customHeight="1">
      <c r="A7" s="49" t="s">
        <v>45</v>
      </c>
      <c r="B7" s="384">
        <v>728</v>
      </c>
      <c r="C7" s="384">
        <v>723</v>
      </c>
      <c r="D7" s="388">
        <v>727</v>
      </c>
      <c r="E7" s="384">
        <v>768</v>
      </c>
      <c r="F7" s="384">
        <v>789</v>
      </c>
      <c r="G7" s="384">
        <v>850</v>
      </c>
      <c r="H7" s="384">
        <v>759</v>
      </c>
    </row>
    <row r="8" spans="1:11" ht="14.25" customHeight="1">
      <c r="A8" s="49" t="s">
        <v>46</v>
      </c>
      <c r="B8" s="384">
        <v>627</v>
      </c>
      <c r="C8" s="384">
        <v>574</v>
      </c>
      <c r="D8" s="388">
        <v>636</v>
      </c>
      <c r="E8" s="384">
        <v>801</v>
      </c>
      <c r="F8" s="384">
        <v>829</v>
      </c>
      <c r="G8" s="384">
        <v>709</v>
      </c>
      <c r="H8" s="384">
        <v>610</v>
      </c>
    </row>
    <row r="9" spans="1:11" ht="14.25" customHeight="1">
      <c r="A9" s="49" t="s">
        <v>47</v>
      </c>
      <c r="B9" s="384">
        <v>311</v>
      </c>
      <c r="C9" s="384">
        <v>317</v>
      </c>
      <c r="D9" s="388">
        <v>317</v>
      </c>
      <c r="E9" s="384">
        <v>363</v>
      </c>
      <c r="F9" s="384">
        <v>307</v>
      </c>
      <c r="G9" s="384">
        <v>300</v>
      </c>
      <c r="H9" s="384">
        <v>295</v>
      </c>
      <c r="J9" s="305" t="s">
        <v>63</v>
      </c>
    </row>
    <row r="10" spans="1:11" ht="14.25" customHeight="1">
      <c r="A10" s="49" t="s">
        <v>48</v>
      </c>
      <c r="B10" s="384">
        <v>129</v>
      </c>
      <c r="C10" s="384">
        <v>149</v>
      </c>
      <c r="D10" s="388">
        <v>157</v>
      </c>
      <c r="E10" s="384">
        <v>188</v>
      </c>
      <c r="F10" s="384">
        <v>198</v>
      </c>
      <c r="G10" s="384">
        <v>189</v>
      </c>
      <c r="H10" s="121">
        <v>185</v>
      </c>
      <c r="J10" s="306">
        <v>186</v>
      </c>
      <c r="K10" s="306" t="s">
        <v>65</v>
      </c>
    </row>
    <row r="11" spans="1:11" ht="14.25" customHeight="1">
      <c r="A11" s="49" t="s">
        <v>49</v>
      </c>
      <c r="B11" s="384">
        <v>46</v>
      </c>
      <c r="C11" s="384">
        <v>41</v>
      </c>
      <c r="D11" s="388">
        <v>40</v>
      </c>
      <c r="E11" s="384">
        <v>37</v>
      </c>
      <c r="F11" s="384">
        <v>41</v>
      </c>
      <c r="G11" s="384">
        <v>36</v>
      </c>
      <c r="H11" s="121">
        <v>35</v>
      </c>
      <c r="I11" s="306"/>
      <c r="J11" s="306">
        <v>36</v>
      </c>
      <c r="K11" s="386"/>
    </row>
    <row r="12" spans="1:11" ht="14.25" customHeight="1">
      <c r="A12" s="49" t="s">
        <v>9</v>
      </c>
      <c r="B12" s="62">
        <f>SUM(B6:B11)</f>
        <v>3617</v>
      </c>
      <c r="C12" s="62">
        <f>SUM(C6:C11)</f>
        <v>3549</v>
      </c>
      <c r="D12" s="193">
        <f>SUM(D6:D11)</f>
        <v>3864</v>
      </c>
      <c r="E12" s="62">
        <f>SUM(E6:E11)</f>
        <v>4455</v>
      </c>
      <c r="F12" s="62">
        <f>SUM(F6:F11)</f>
        <v>4491</v>
      </c>
      <c r="G12" s="62">
        <v>4437</v>
      </c>
      <c r="H12" s="62">
        <f>SUM(H6:H11)</f>
        <v>3831</v>
      </c>
    </row>
    <row r="13" spans="1:11" ht="14.25" customHeight="1"/>
    <row r="23" spans="1:15" ht="15" customHeight="1">
      <c r="B23" s="62"/>
      <c r="C23" s="62"/>
      <c r="D23" s="62"/>
      <c r="E23" s="62"/>
      <c r="F23" s="62"/>
      <c r="G23" s="62"/>
      <c r="K23" t="s">
        <v>52</v>
      </c>
      <c r="L23" t="s">
        <v>53</v>
      </c>
      <c r="M23" t="s">
        <v>54</v>
      </c>
      <c r="N23" t="s">
        <v>55</v>
      </c>
      <c r="O23" t="s">
        <v>56</v>
      </c>
    </row>
    <row r="24" spans="1:15" ht="15" customHeight="1">
      <c r="A24" s="49"/>
      <c r="B24" s="384"/>
      <c r="C24" s="384"/>
      <c r="D24" s="384"/>
      <c r="E24" s="384"/>
      <c r="F24" s="384"/>
      <c r="G24" s="384"/>
      <c r="J24" t="s">
        <v>20</v>
      </c>
      <c r="K24">
        <v>2319</v>
      </c>
      <c r="L24">
        <v>2623</v>
      </c>
      <c r="M24">
        <v>3099</v>
      </c>
      <c r="N24">
        <v>3156</v>
      </c>
      <c r="O24">
        <v>3062</v>
      </c>
    </row>
    <row r="25" spans="1:15" ht="15" customHeight="1">
      <c r="A25" s="49"/>
      <c r="B25" s="384"/>
      <c r="C25" s="384"/>
      <c r="D25" s="384"/>
      <c r="E25" s="384"/>
      <c r="F25" s="384"/>
      <c r="G25" s="384"/>
      <c r="J25" t="s">
        <v>21</v>
      </c>
      <c r="K25">
        <v>1040</v>
      </c>
      <c r="L25">
        <v>1044</v>
      </c>
      <c r="M25">
        <v>1131</v>
      </c>
      <c r="N25">
        <v>1096</v>
      </c>
      <c r="O25">
        <v>1150</v>
      </c>
    </row>
    <row r="26" spans="1:15" ht="15" customHeight="1">
      <c r="B26" s="62"/>
      <c r="C26" s="62"/>
      <c r="D26" s="62"/>
      <c r="E26" s="62"/>
      <c r="F26" s="62"/>
      <c r="G26" s="62"/>
      <c r="J26" t="s">
        <v>57</v>
      </c>
      <c r="K26">
        <v>190</v>
      </c>
      <c r="L26">
        <v>197</v>
      </c>
      <c r="M26">
        <v>225</v>
      </c>
      <c r="N26">
        <v>239</v>
      </c>
      <c r="O26">
        <v>225</v>
      </c>
    </row>
  </sheetData>
  <pageMargins left="0.7" right="0.7" top="0.78740157499999996" bottom="0.78740157499999996"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695C-9283-41E0-9550-7F413005D0E3}">
  <sheetPr>
    <tabColor rgb="FFFFFF00"/>
  </sheetPr>
  <dimension ref="A1:F42"/>
  <sheetViews>
    <sheetView workbookViewId="0">
      <selection activeCell="R37" sqref="R37"/>
    </sheetView>
  </sheetViews>
  <sheetFormatPr defaultColWidth="12.58203125" defaultRowHeight="15" customHeight="1"/>
  <cols>
    <col min="1" max="1" width="26.5" customWidth="1"/>
    <col min="2" max="2" width="10" customWidth="1"/>
    <col min="3" max="3" width="9.5" customWidth="1"/>
    <col min="4" max="4" width="9.33203125" customWidth="1"/>
    <col min="5" max="5" width="9.08203125" customWidth="1"/>
    <col min="6" max="6" width="8.58203125" customWidth="1"/>
    <col min="7" max="20" width="7.58203125" customWidth="1"/>
  </cols>
  <sheetData>
    <row r="1" spans="1:6" ht="14.25" customHeight="1">
      <c r="A1" s="1" t="s">
        <v>66</v>
      </c>
      <c r="D1" s="7"/>
    </row>
    <row r="2" spans="1:6" ht="14.25" customHeight="1">
      <c r="D2" s="7"/>
    </row>
    <row r="3" spans="1:6" ht="14.25" customHeight="1">
      <c r="A3" s="3" t="s">
        <v>43</v>
      </c>
      <c r="B3" s="8" t="s">
        <v>59</v>
      </c>
      <c r="C3" s="15" t="s">
        <v>52</v>
      </c>
      <c r="D3" s="45" t="s">
        <v>53</v>
      </c>
      <c r="E3" s="45" t="s">
        <v>54</v>
      </c>
      <c r="F3" s="45" t="s">
        <v>55</v>
      </c>
    </row>
    <row r="4" spans="1:6" ht="14.25" customHeight="1">
      <c r="A4" s="2" t="s">
        <v>60</v>
      </c>
      <c r="B4" s="14">
        <v>370</v>
      </c>
      <c r="C4" s="13">
        <v>339</v>
      </c>
      <c r="D4" s="43">
        <v>404</v>
      </c>
      <c r="E4" s="14">
        <v>365</v>
      </c>
      <c r="F4" s="14">
        <v>356</v>
      </c>
    </row>
    <row r="5" spans="1:6" ht="14.25" customHeight="1">
      <c r="A5" s="2" t="s">
        <v>61</v>
      </c>
      <c r="B5" s="14">
        <v>339</v>
      </c>
      <c r="C5" s="13">
        <v>383</v>
      </c>
      <c r="D5" s="43">
        <v>362</v>
      </c>
      <c r="E5" s="14">
        <v>300</v>
      </c>
      <c r="F5" s="14">
        <v>306</v>
      </c>
    </row>
    <row r="6" spans="1:6" ht="14.25" customHeight="1">
      <c r="A6" s="2" t="s">
        <v>62</v>
      </c>
      <c r="B6" s="14">
        <v>27</v>
      </c>
      <c r="C6" s="13">
        <v>31</v>
      </c>
      <c r="D6" s="43">
        <v>12</v>
      </c>
      <c r="E6" s="14">
        <v>25</v>
      </c>
      <c r="F6" s="14">
        <v>25</v>
      </c>
    </row>
    <row r="7" spans="1:6" ht="14.25" customHeight="1">
      <c r="A7" s="3" t="s">
        <v>9</v>
      </c>
      <c r="B7" s="8">
        <v>736</v>
      </c>
      <c r="C7" s="12">
        <v>753</v>
      </c>
      <c r="D7" s="76">
        <f>SUM(D4:D6)</f>
        <v>778</v>
      </c>
      <c r="E7" s="8">
        <f>SUM(E4:E6)</f>
        <v>690</v>
      </c>
      <c r="F7" s="8">
        <f>F4+F5+F6</f>
        <v>687</v>
      </c>
    </row>
    <row r="13" spans="1:6" ht="15" customHeight="1">
      <c r="A13" s="3"/>
      <c r="B13" s="8" t="s">
        <v>59</v>
      </c>
      <c r="C13" s="15" t="s">
        <v>52</v>
      </c>
      <c r="D13" s="45" t="s">
        <v>53</v>
      </c>
      <c r="E13" s="45" t="s">
        <v>54</v>
      </c>
      <c r="F13" s="45" t="s">
        <v>55</v>
      </c>
    </row>
    <row r="14" spans="1:6" ht="15" customHeight="1">
      <c r="A14" s="2" t="s">
        <v>67</v>
      </c>
      <c r="B14" s="14">
        <v>370</v>
      </c>
      <c r="C14" s="13">
        <v>339</v>
      </c>
      <c r="D14" s="43">
        <v>404</v>
      </c>
      <c r="E14" s="14">
        <v>365</v>
      </c>
      <c r="F14" s="14">
        <v>356</v>
      </c>
    </row>
    <row r="35" spans="1:6" ht="15" customHeight="1">
      <c r="A35" s="3" t="s">
        <v>43</v>
      </c>
      <c r="B35" s="8" t="s">
        <v>59</v>
      </c>
      <c r="C35" s="15" t="s">
        <v>52</v>
      </c>
      <c r="D35" s="45" t="s">
        <v>53</v>
      </c>
      <c r="E35" s="45" t="s">
        <v>54</v>
      </c>
      <c r="F35" s="45" t="s">
        <v>55</v>
      </c>
    </row>
    <row r="36" spans="1:6" ht="15" customHeight="1">
      <c r="A36" s="2" t="s">
        <v>61</v>
      </c>
      <c r="B36" s="14">
        <v>339</v>
      </c>
      <c r="C36" s="13">
        <v>383</v>
      </c>
      <c r="D36" s="43">
        <v>362</v>
      </c>
      <c r="E36" s="14">
        <v>300</v>
      </c>
      <c r="F36" s="14">
        <v>306</v>
      </c>
    </row>
    <row r="41" spans="1:6" ht="15" customHeight="1">
      <c r="A41" s="3" t="s">
        <v>43</v>
      </c>
      <c r="B41" s="8" t="s">
        <v>59</v>
      </c>
      <c r="C41" s="15" t="s">
        <v>52</v>
      </c>
      <c r="D41" s="45" t="s">
        <v>53</v>
      </c>
      <c r="E41" s="45" t="s">
        <v>54</v>
      </c>
      <c r="F41" s="45" t="s">
        <v>55</v>
      </c>
    </row>
    <row r="42" spans="1:6" ht="15" customHeight="1">
      <c r="A42" s="2" t="s">
        <v>62</v>
      </c>
      <c r="B42" s="14">
        <v>27</v>
      </c>
      <c r="C42" s="13">
        <v>31</v>
      </c>
      <c r="D42" s="43">
        <v>12</v>
      </c>
      <c r="E42" s="14">
        <v>25</v>
      </c>
      <c r="F42" s="14">
        <v>25</v>
      </c>
    </row>
  </sheetData>
  <pageMargins left="0.7" right="0.7" top="0.78740157499999996" bottom="0.78740157499999996"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5"/>
  <sheetViews>
    <sheetView workbookViewId="0"/>
  </sheetViews>
  <sheetFormatPr defaultColWidth="12.58203125" defaultRowHeight="15" customHeight="1"/>
  <cols>
    <col min="1" max="1" width="37.58203125" style="25" customWidth="1"/>
    <col min="2" max="2" width="41.58203125" style="25" customWidth="1"/>
    <col min="3" max="3" width="11.08203125" style="25" customWidth="1"/>
    <col min="4" max="8" width="8.58203125" style="25" bestFit="1" customWidth="1"/>
    <col min="9" max="17" width="7.58203125" style="25" customWidth="1"/>
    <col min="18" max="16384" width="12.58203125" style="25"/>
  </cols>
  <sheetData>
    <row r="1" spans="1:8" ht="14.25" customHeight="1">
      <c r="A1" s="30" t="s">
        <v>68</v>
      </c>
      <c r="B1" s="27"/>
    </row>
    <row r="2" spans="1:8" ht="14.25" customHeight="1">
      <c r="B2" s="27"/>
    </row>
    <row r="3" spans="1:8" ht="14.25" customHeight="1">
      <c r="A3" s="3" t="s">
        <v>69</v>
      </c>
      <c r="B3" s="9" t="s">
        <v>70</v>
      </c>
      <c r="C3" s="8" t="s">
        <v>71</v>
      </c>
      <c r="D3" s="8" t="s">
        <v>59</v>
      </c>
      <c r="E3" s="8" t="s">
        <v>52</v>
      </c>
      <c r="F3" s="12" t="s">
        <v>53</v>
      </c>
      <c r="G3" s="44" t="s">
        <v>54</v>
      </c>
      <c r="H3" s="8" t="s">
        <v>55</v>
      </c>
    </row>
    <row r="4" spans="1:8" ht="14.25" customHeight="1">
      <c r="A4" s="3"/>
      <c r="B4" s="21"/>
      <c r="C4" s="8" t="s">
        <v>72</v>
      </c>
      <c r="D4" s="2"/>
      <c r="E4" s="2"/>
      <c r="F4" s="13"/>
      <c r="G4" s="42"/>
      <c r="H4" s="14"/>
    </row>
    <row r="5" spans="1:8" ht="14.25" customHeight="1">
      <c r="A5" s="3"/>
      <c r="B5" s="21"/>
      <c r="C5" s="8" t="s">
        <v>73</v>
      </c>
      <c r="D5" s="2"/>
      <c r="E5" s="2"/>
      <c r="F5" s="13"/>
      <c r="G5" s="42"/>
      <c r="H5" s="14"/>
    </row>
    <row r="6" spans="1:8" ht="14.25" customHeight="1">
      <c r="A6" s="2" t="s">
        <v>74</v>
      </c>
      <c r="B6" s="21"/>
      <c r="C6" s="14" t="s">
        <v>75</v>
      </c>
      <c r="D6" s="14">
        <v>76</v>
      </c>
      <c r="E6" s="14">
        <v>91</v>
      </c>
      <c r="F6" s="13">
        <v>53</v>
      </c>
      <c r="G6" s="43">
        <v>29</v>
      </c>
      <c r="H6" s="14">
        <v>3</v>
      </c>
    </row>
    <row r="7" spans="1:8" ht="14.25" customHeight="1">
      <c r="A7" s="2" t="s">
        <v>76</v>
      </c>
      <c r="B7" s="21"/>
      <c r="C7" s="14" t="s">
        <v>77</v>
      </c>
      <c r="D7" s="14">
        <v>60</v>
      </c>
      <c r="E7" s="14">
        <v>46</v>
      </c>
      <c r="F7" s="13">
        <v>25</v>
      </c>
      <c r="G7" s="43">
        <v>6</v>
      </c>
      <c r="H7" s="14">
        <v>1</v>
      </c>
    </row>
    <row r="8" spans="1:8" ht="14.25" customHeight="1">
      <c r="A8" s="2"/>
      <c r="B8" s="21" t="s">
        <v>74</v>
      </c>
      <c r="C8" s="14" t="s">
        <v>75</v>
      </c>
      <c r="D8" s="14"/>
      <c r="E8" s="14"/>
      <c r="F8" s="13">
        <v>86</v>
      </c>
      <c r="G8" s="43">
        <v>104</v>
      </c>
      <c r="H8" s="14">
        <v>114</v>
      </c>
    </row>
    <row r="9" spans="1:8" ht="14.25" customHeight="1">
      <c r="A9" s="2"/>
      <c r="B9" s="21" t="s">
        <v>76</v>
      </c>
      <c r="C9" s="14" t="s">
        <v>77</v>
      </c>
      <c r="D9" s="14"/>
      <c r="E9" s="14"/>
      <c r="F9" s="13">
        <v>25</v>
      </c>
      <c r="G9" s="43">
        <v>40</v>
      </c>
      <c r="H9" s="14">
        <v>42</v>
      </c>
    </row>
    <row r="10" spans="1:8" ht="14.25" customHeight="1">
      <c r="A10" s="2" t="s">
        <v>78</v>
      </c>
      <c r="B10" s="21"/>
      <c r="C10" s="14" t="s">
        <v>75</v>
      </c>
      <c r="D10" s="14">
        <v>63</v>
      </c>
      <c r="E10" s="14">
        <v>49</v>
      </c>
      <c r="F10" s="13">
        <v>24</v>
      </c>
      <c r="G10" s="43">
        <v>11</v>
      </c>
      <c r="H10" s="14">
        <v>1</v>
      </c>
    </row>
    <row r="11" spans="1:8" ht="14.25" customHeight="1">
      <c r="A11" s="2" t="s">
        <v>79</v>
      </c>
      <c r="B11" s="21"/>
      <c r="C11" s="14" t="s">
        <v>77</v>
      </c>
      <c r="D11" s="14">
        <v>68</v>
      </c>
      <c r="E11" s="14">
        <v>65</v>
      </c>
      <c r="F11" s="13">
        <v>25</v>
      </c>
      <c r="G11" s="43">
        <v>7</v>
      </c>
      <c r="H11" s="14">
        <v>5</v>
      </c>
    </row>
    <row r="12" spans="1:8" ht="14.25" customHeight="1">
      <c r="A12" s="2"/>
      <c r="B12" s="21" t="s">
        <v>78</v>
      </c>
      <c r="C12" s="14" t="s">
        <v>75</v>
      </c>
      <c r="D12" s="14"/>
      <c r="E12" s="14"/>
      <c r="F12" s="13">
        <v>104</v>
      </c>
      <c r="G12" s="43">
        <v>147</v>
      </c>
      <c r="H12" s="14">
        <v>193</v>
      </c>
    </row>
    <row r="13" spans="1:8" ht="14.25" customHeight="1">
      <c r="A13" s="2"/>
      <c r="B13" s="21" t="s">
        <v>79</v>
      </c>
      <c r="C13" s="14" t="s">
        <v>77</v>
      </c>
      <c r="D13" s="14"/>
      <c r="E13" s="14"/>
      <c r="F13" s="13">
        <v>45</v>
      </c>
      <c r="G13" s="43">
        <v>91</v>
      </c>
      <c r="H13" s="14">
        <v>131</v>
      </c>
    </row>
    <row r="14" spans="1:8" ht="14.25" customHeight="1">
      <c r="A14" s="2" t="s">
        <v>80</v>
      </c>
      <c r="B14" s="21"/>
      <c r="C14" s="14" t="s">
        <v>75</v>
      </c>
      <c r="D14" s="14">
        <v>94</v>
      </c>
      <c r="E14" s="14">
        <v>102</v>
      </c>
      <c r="F14" s="13">
        <v>59</v>
      </c>
      <c r="G14" s="43">
        <v>31</v>
      </c>
      <c r="H14" s="14">
        <v>5</v>
      </c>
    </row>
    <row r="15" spans="1:8" ht="14.25" customHeight="1">
      <c r="A15" s="2" t="s">
        <v>81</v>
      </c>
      <c r="B15" s="21"/>
      <c r="C15" s="14" t="s">
        <v>75</v>
      </c>
      <c r="D15" s="14">
        <v>106</v>
      </c>
      <c r="E15" s="14">
        <v>95</v>
      </c>
      <c r="F15" s="13">
        <v>96</v>
      </c>
      <c r="G15" s="43">
        <v>54</v>
      </c>
      <c r="H15" s="14">
        <v>26</v>
      </c>
    </row>
    <row r="16" spans="1:8" ht="14.25" customHeight="1">
      <c r="A16" s="2"/>
      <c r="B16" s="21" t="s">
        <v>82</v>
      </c>
      <c r="C16" s="14" t="s">
        <v>75</v>
      </c>
      <c r="D16" s="14"/>
      <c r="E16" s="14"/>
      <c r="F16" s="13"/>
      <c r="G16" s="43">
        <v>30</v>
      </c>
      <c r="H16" s="14">
        <v>67</v>
      </c>
    </row>
    <row r="17" spans="1:8" ht="14.25" customHeight="1">
      <c r="A17" s="2" t="s">
        <v>83</v>
      </c>
      <c r="B17" s="21"/>
      <c r="C17" s="14" t="s">
        <v>75</v>
      </c>
      <c r="D17" s="14">
        <v>3</v>
      </c>
      <c r="E17" s="14">
        <v>5</v>
      </c>
      <c r="F17" s="13">
        <v>1</v>
      </c>
      <c r="G17" s="43">
        <v>0</v>
      </c>
      <c r="H17" s="14">
        <v>0</v>
      </c>
    </row>
    <row r="18" spans="1:8" ht="14.25" customHeight="1">
      <c r="A18" s="2" t="s">
        <v>84</v>
      </c>
      <c r="B18" s="21"/>
      <c r="C18" s="14" t="s">
        <v>77</v>
      </c>
      <c r="D18" s="14"/>
      <c r="E18" s="14"/>
      <c r="F18" s="13">
        <v>1</v>
      </c>
      <c r="G18" s="43">
        <v>0</v>
      </c>
      <c r="H18" s="14">
        <v>0</v>
      </c>
    </row>
    <row r="19" spans="1:8" ht="14.25" customHeight="1">
      <c r="A19" s="2" t="s">
        <v>85</v>
      </c>
      <c r="B19" s="21"/>
      <c r="C19" s="14" t="s">
        <v>75</v>
      </c>
      <c r="D19" s="14">
        <v>177</v>
      </c>
      <c r="E19" s="14">
        <v>155</v>
      </c>
      <c r="F19" s="13">
        <v>70</v>
      </c>
      <c r="G19" s="43">
        <v>30</v>
      </c>
      <c r="H19" s="14">
        <v>11</v>
      </c>
    </row>
    <row r="20" spans="1:8" ht="14.25" customHeight="1">
      <c r="A20" s="2" t="s">
        <v>86</v>
      </c>
      <c r="B20" s="21"/>
      <c r="C20" s="14" t="s">
        <v>77</v>
      </c>
      <c r="D20" s="14">
        <v>74</v>
      </c>
      <c r="E20" s="14">
        <v>79</v>
      </c>
      <c r="F20" s="13">
        <v>26</v>
      </c>
      <c r="G20" s="43">
        <v>11</v>
      </c>
      <c r="H20" s="14">
        <v>8</v>
      </c>
    </row>
    <row r="21" spans="1:8" ht="14.25" customHeight="1">
      <c r="A21" s="2"/>
      <c r="B21" s="18" t="s">
        <v>87</v>
      </c>
      <c r="C21" s="14" t="s">
        <v>75</v>
      </c>
      <c r="D21" s="14"/>
      <c r="E21" s="14"/>
      <c r="F21" s="13">
        <v>97</v>
      </c>
      <c r="G21" s="43">
        <v>140</v>
      </c>
      <c r="H21" s="14">
        <v>239</v>
      </c>
    </row>
    <row r="22" spans="1:8" ht="14.25" customHeight="1">
      <c r="A22" s="2"/>
      <c r="B22" s="18" t="s">
        <v>88</v>
      </c>
      <c r="C22" s="14" t="s">
        <v>77</v>
      </c>
      <c r="D22" s="14"/>
      <c r="E22" s="14"/>
      <c r="F22" s="13">
        <v>44</v>
      </c>
      <c r="G22" s="43">
        <v>82</v>
      </c>
      <c r="H22" s="14">
        <v>91</v>
      </c>
    </row>
    <row r="23" spans="1:8" ht="14.25" customHeight="1">
      <c r="A23" s="2" t="s">
        <v>89</v>
      </c>
      <c r="B23" s="21"/>
      <c r="C23" s="14" t="s">
        <v>75</v>
      </c>
      <c r="D23" s="14">
        <v>77</v>
      </c>
      <c r="E23" s="14">
        <v>87</v>
      </c>
      <c r="F23" s="13">
        <v>136</v>
      </c>
      <c r="G23" s="43">
        <v>28</v>
      </c>
      <c r="H23" s="14">
        <v>18</v>
      </c>
    </row>
    <row r="24" spans="1:8" ht="14.25" customHeight="1">
      <c r="A24" s="2" t="s">
        <v>90</v>
      </c>
      <c r="B24" s="21"/>
      <c r="C24" s="20" t="s">
        <v>77</v>
      </c>
      <c r="D24" s="20">
        <v>11</v>
      </c>
      <c r="E24" s="14">
        <v>14</v>
      </c>
      <c r="F24" s="13">
        <v>19</v>
      </c>
      <c r="G24" s="43">
        <v>13</v>
      </c>
      <c r="H24" s="14">
        <v>4</v>
      </c>
    </row>
    <row r="25" spans="1:8" ht="14.25" customHeight="1">
      <c r="A25" s="2" t="s">
        <v>91</v>
      </c>
      <c r="B25" s="21"/>
      <c r="C25" s="14" t="s">
        <v>75</v>
      </c>
      <c r="D25" s="14">
        <v>190</v>
      </c>
      <c r="E25" s="14">
        <v>154</v>
      </c>
      <c r="F25" s="13">
        <v>158</v>
      </c>
      <c r="G25" s="43">
        <v>85</v>
      </c>
      <c r="H25" s="14">
        <v>49</v>
      </c>
    </row>
    <row r="26" spans="1:8" ht="14.25" customHeight="1">
      <c r="A26" s="2" t="s">
        <v>92</v>
      </c>
      <c r="B26" s="21"/>
      <c r="C26" s="14" t="s">
        <v>77</v>
      </c>
      <c r="D26" s="14">
        <v>76</v>
      </c>
      <c r="E26" s="14">
        <v>67</v>
      </c>
      <c r="F26" s="13">
        <v>57</v>
      </c>
      <c r="G26" s="43">
        <v>26</v>
      </c>
      <c r="H26" s="14">
        <v>11</v>
      </c>
    </row>
    <row r="27" spans="1:8" ht="14.25" customHeight="1">
      <c r="A27" s="2"/>
      <c r="B27" s="21" t="s">
        <v>93</v>
      </c>
      <c r="C27" s="14" t="s">
        <v>75</v>
      </c>
      <c r="D27" s="14"/>
      <c r="E27" s="14"/>
      <c r="F27" s="13"/>
      <c r="G27" s="43">
        <v>214</v>
      </c>
      <c r="H27" s="14">
        <v>337</v>
      </c>
    </row>
    <row r="28" spans="1:8" ht="14.25" customHeight="1">
      <c r="A28" s="2"/>
      <c r="B28" s="21" t="s">
        <v>94</v>
      </c>
      <c r="C28" s="14" t="s">
        <v>77</v>
      </c>
      <c r="D28" s="14"/>
      <c r="E28" s="14"/>
      <c r="F28" s="13"/>
      <c r="G28" s="43">
        <v>103</v>
      </c>
      <c r="H28" s="14">
        <v>136</v>
      </c>
    </row>
    <row r="29" spans="1:8" ht="14.25" customHeight="1">
      <c r="A29" s="2" t="s">
        <v>95</v>
      </c>
      <c r="B29" s="21"/>
      <c r="C29" s="14" t="s">
        <v>75</v>
      </c>
      <c r="D29" s="14">
        <v>142</v>
      </c>
      <c r="E29" s="14">
        <v>137</v>
      </c>
      <c r="F29" s="13">
        <v>62</v>
      </c>
      <c r="G29" s="43">
        <v>33</v>
      </c>
      <c r="H29" s="14">
        <v>12</v>
      </c>
    </row>
    <row r="30" spans="1:8" ht="14.25" customHeight="1">
      <c r="A30" s="2" t="s">
        <v>96</v>
      </c>
      <c r="B30" s="21"/>
      <c r="C30" s="14" t="s">
        <v>77</v>
      </c>
      <c r="D30" s="14">
        <v>104</v>
      </c>
      <c r="E30" s="14">
        <v>111</v>
      </c>
      <c r="F30" s="13">
        <v>51</v>
      </c>
      <c r="G30" s="43">
        <v>28</v>
      </c>
      <c r="H30" s="14">
        <v>9</v>
      </c>
    </row>
    <row r="31" spans="1:8" ht="14.25" customHeight="1">
      <c r="A31" s="2"/>
      <c r="B31" s="21" t="s">
        <v>95</v>
      </c>
      <c r="C31" s="14" t="s">
        <v>75</v>
      </c>
      <c r="D31" s="14"/>
      <c r="E31" s="14"/>
      <c r="F31" s="13">
        <v>77</v>
      </c>
      <c r="G31" s="43">
        <v>164</v>
      </c>
      <c r="H31" s="14">
        <v>215</v>
      </c>
    </row>
    <row r="32" spans="1:8" ht="14.25" customHeight="1">
      <c r="A32" s="2"/>
      <c r="B32" s="21" t="s">
        <v>96</v>
      </c>
      <c r="C32" s="14" t="s">
        <v>77</v>
      </c>
      <c r="D32" s="14"/>
      <c r="E32" s="14"/>
      <c r="F32" s="13">
        <v>77</v>
      </c>
      <c r="G32" s="43">
        <v>133</v>
      </c>
      <c r="H32" s="14">
        <v>160</v>
      </c>
    </row>
    <row r="33" spans="1:8" ht="14.25" customHeight="1">
      <c r="A33" s="2" t="s">
        <v>97</v>
      </c>
      <c r="B33" s="21"/>
      <c r="C33" s="14" t="s">
        <v>75</v>
      </c>
      <c r="D33" s="14">
        <v>143</v>
      </c>
      <c r="E33" s="14">
        <v>155</v>
      </c>
      <c r="F33" s="13">
        <v>90</v>
      </c>
      <c r="G33" s="43">
        <v>50</v>
      </c>
      <c r="H33" s="14">
        <v>8</v>
      </c>
    </row>
    <row r="34" spans="1:8" ht="14.25" customHeight="1">
      <c r="A34" s="2"/>
      <c r="B34" s="21" t="s">
        <v>97</v>
      </c>
      <c r="C34" s="14" t="s">
        <v>75</v>
      </c>
      <c r="D34" s="14"/>
      <c r="E34" s="14"/>
      <c r="F34" s="13">
        <v>73</v>
      </c>
      <c r="G34" s="43">
        <v>220</v>
      </c>
      <c r="H34" s="14">
        <v>195</v>
      </c>
    </row>
    <row r="35" spans="1:8" ht="14.25" customHeight="1">
      <c r="A35" s="2" t="s">
        <v>98</v>
      </c>
      <c r="B35" s="21"/>
      <c r="C35" s="14" t="s">
        <v>99</v>
      </c>
      <c r="D35" s="14">
        <v>25</v>
      </c>
      <c r="E35" s="14">
        <v>29</v>
      </c>
      <c r="F35" s="13">
        <v>11</v>
      </c>
      <c r="G35" s="43">
        <v>5</v>
      </c>
      <c r="H35" s="14">
        <v>3</v>
      </c>
    </row>
    <row r="36" spans="1:8" ht="14.25" customHeight="1">
      <c r="A36" s="2"/>
      <c r="B36" s="21" t="s">
        <v>100</v>
      </c>
      <c r="C36" s="14" t="s">
        <v>75</v>
      </c>
      <c r="D36" s="14"/>
      <c r="E36" s="14"/>
      <c r="F36" s="13">
        <v>28</v>
      </c>
      <c r="G36" s="43">
        <v>45</v>
      </c>
      <c r="H36" s="14">
        <v>28</v>
      </c>
    </row>
    <row r="37" spans="1:8" ht="14.25" customHeight="1">
      <c r="A37" s="2" t="s">
        <v>101</v>
      </c>
      <c r="B37" s="21"/>
      <c r="C37" s="14" t="s">
        <v>75</v>
      </c>
      <c r="D37" s="14">
        <v>46</v>
      </c>
      <c r="E37" s="14">
        <v>66</v>
      </c>
      <c r="F37" s="13">
        <v>92</v>
      </c>
      <c r="G37" s="43">
        <v>47</v>
      </c>
      <c r="H37" s="14">
        <v>30</v>
      </c>
    </row>
    <row r="38" spans="1:8" ht="14.25" customHeight="1">
      <c r="A38" s="2" t="s">
        <v>102</v>
      </c>
      <c r="B38" s="21"/>
      <c r="C38" s="14" t="s">
        <v>77</v>
      </c>
      <c r="D38" s="14">
        <v>49</v>
      </c>
      <c r="E38" s="14">
        <v>48</v>
      </c>
      <c r="F38" s="13">
        <v>48</v>
      </c>
      <c r="G38" s="43">
        <v>20</v>
      </c>
      <c r="H38" s="14">
        <v>11</v>
      </c>
    </row>
    <row r="39" spans="1:8" ht="14.25" customHeight="1">
      <c r="A39" s="2" t="s">
        <v>103</v>
      </c>
      <c r="B39" s="21"/>
      <c r="C39" s="14" t="s">
        <v>75</v>
      </c>
      <c r="D39" s="14">
        <v>94</v>
      </c>
      <c r="E39" s="14">
        <v>111</v>
      </c>
      <c r="F39" s="13">
        <v>134</v>
      </c>
      <c r="G39" s="43">
        <v>50</v>
      </c>
      <c r="H39" s="14">
        <v>26</v>
      </c>
    </row>
    <row r="40" spans="1:8" ht="14.25" customHeight="1">
      <c r="A40" s="2" t="s">
        <v>104</v>
      </c>
      <c r="B40" s="21"/>
      <c r="C40" s="14" t="s">
        <v>77</v>
      </c>
      <c r="D40" s="14">
        <v>80</v>
      </c>
      <c r="E40" s="14">
        <v>56</v>
      </c>
      <c r="F40" s="13">
        <v>59</v>
      </c>
      <c r="G40" s="43">
        <v>20</v>
      </c>
      <c r="H40" s="14">
        <v>12</v>
      </c>
    </row>
    <row r="41" spans="1:8" ht="14.25" customHeight="1">
      <c r="A41" s="2"/>
      <c r="B41" s="21" t="s">
        <v>105</v>
      </c>
      <c r="C41" s="14" t="s">
        <v>75</v>
      </c>
      <c r="D41" s="14"/>
      <c r="E41" s="14"/>
      <c r="F41" s="13"/>
      <c r="G41" s="43">
        <v>262</v>
      </c>
      <c r="H41" s="14">
        <v>185</v>
      </c>
    </row>
    <row r="42" spans="1:8" ht="14.25" customHeight="1">
      <c r="A42" s="2"/>
      <c r="B42" s="21" t="s">
        <v>106</v>
      </c>
      <c r="C42" s="14" t="s">
        <v>77</v>
      </c>
      <c r="D42" s="14"/>
      <c r="E42" s="14"/>
      <c r="F42" s="13"/>
      <c r="G42" s="43">
        <v>109</v>
      </c>
      <c r="H42" s="14">
        <v>116</v>
      </c>
    </row>
    <row r="43" spans="1:8" ht="14.25" customHeight="1">
      <c r="A43" s="2" t="s">
        <v>107</v>
      </c>
      <c r="B43" s="21"/>
      <c r="C43" s="14" t="s">
        <v>75</v>
      </c>
      <c r="D43" s="14">
        <v>82</v>
      </c>
      <c r="E43" s="14">
        <v>77</v>
      </c>
      <c r="F43" s="13">
        <v>128</v>
      </c>
      <c r="G43" s="43">
        <v>42</v>
      </c>
      <c r="H43" s="14">
        <v>26</v>
      </c>
    </row>
    <row r="44" spans="1:8" ht="14.25" customHeight="1">
      <c r="A44" s="2" t="s">
        <v>108</v>
      </c>
      <c r="B44" s="21"/>
      <c r="C44" s="20" t="s">
        <v>77</v>
      </c>
      <c r="D44" s="20">
        <v>41</v>
      </c>
      <c r="E44" s="14">
        <v>37</v>
      </c>
      <c r="F44" s="13">
        <v>60</v>
      </c>
      <c r="G44" s="43">
        <v>21</v>
      </c>
      <c r="H44" s="14">
        <v>14</v>
      </c>
    </row>
    <row r="45" spans="1:8" ht="14.25" customHeight="1">
      <c r="A45" s="2" t="s">
        <v>109</v>
      </c>
      <c r="B45" s="21"/>
      <c r="C45" s="14" t="s">
        <v>75</v>
      </c>
      <c r="D45" s="20">
        <v>39</v>
      </c>
      <c r="E45" s="14">
        <v>28</v>
      </c>
      <c r="F45" s="13">
        <v>11</v>
      </c>
      <c r="G45" s="43">
        <v>6</v>
      </c>
      <c r="H45" s="14">
        <v>0</v>
      </c>
    </row>
    <row r="46" spans="1:8" ht="14.25" customHeight="1">
      <c r="A46" s="2" t="s">
        <v>110</v>
      </c>
      <c r="B46" s="21"/>
      <c r="C46" s="20" t="s">
        <v>77</v>
      </c>
      <c r="D46" s="20">
        <v>7</v>
      </c>
      <c r="E46" s="14">
        <v>7</v>
      </c>
      <c r="F46" s="13">
        <v>2</v>
      </c>
      <c r="G46" s="43">
        <v>1</v>
      </c>
      <c r="H46" s="14">
        <v>0</v>
      </c>
    </row>
    <row r="47" spans="1:8" ht="14.25" customHeight="1">
      <c r="A47" s="2"/>
      <c r="B47" s="21" t="s">
        <v>109</v>
      </c>
      <c r="C47" s="14" t="s">
        <v>75</v>
      </c>
      <c r="D47" s="14"/>
      <c r="E47" s="14"/>
      <c r="F47" s="13">
        <v>18</v>
      </c>
      <c r="G47" s="43">
        <v>53</v>
      </c>
      <c r="H47" s="14">
        <v>57</v>
      </c>
    </row>
    <row r="48" spans="1:8" ht="14.25" customHeight="1">
      <c r="A48" s="2"/>
      <c r="B48" s="79" t="s">
        <v>110</v>
      </c>
      <c r="C48" s="14" t="s">
        <v>77</v>
      </c>
      <c r="D48" s="14"/>
      <c r="E48" s="14"/>
      <c r="F48" s="13">
        <v>8</v>
      </c>
      <c r="G48" s="43">
        <v>12</v>
      </c>
      <c r="H48" s="14">
        <v>11</v>
      </c>
    </row>
    <row r="49" spans="1:8" ht="14.25" customHeight="1">
      <c r="A49" s="2" t="s">
        <v>111</v>
      </c>
      <c r="B49" s="21"/>
      <c r="C49" s="14" t="s">
        <v>75</v>
      </c>
      <c r="D49" s="14">
        <v>18</v>
      </c>
      <c r="E49" s="14">
        <v>18</v>
      </c>
      <c r="F49" s="13">
        <v>4</v>
      </c>
      <c r="G49" s="43">
        <v>1</v>
      </c>
      <c r="H49" s="14">
        <v>1</v>
      </c>
    </row>
    <row r="50" spans="1:8" ht="14.25" customHeight="1">
      <c r="A50" s="2" t="s">
        <v>112</v>
      </c>
      <c r="B50" s="21"/>
      <c r="C50" s="14" t="s">
        <v>75</v>
      </c>
      <c r="D50" s="14">
        <v>40</v>
      </c>
      <c r="E50" s="14">
        <v>27</v>
      </c>
      <c r="F50" s="13">
        <v>33</v>
      </c>
      <c r="G50" s="43">
        <v>9</v>
      </c>
      <c r="H50" s="14">
        <v>6</v>
      </c>
    </row>
    <row r="51" spans="1:8" ht="14.25" customHeight="1">
      <c r="A51" s="2" t="s">
        <v>113</v>
      </c>
      <c r="B51" s="21"/>
      <c r="C51" s="14" t="s">
        <v>77</v>
      </c>
      <c r="D51" s="14">
        <v>27</v>
      </c>
      <c r="E51" s="14">
        <v>18</v>
      </c>
      <c r="F51" s="13">
        <v>42</v>
      </c>
      <c r="G51" s="43">
        <v>11</v>
      </c>
      <c r="H51" s="14">
        <v>6</v>
      </c>
    </row>
    <row r="52" spans="1:8" ht="14.25" customHeight="1">
      <c r="A52" s="2" t="s">
        <v>114</v>
      </c>
      <c r="B52" s="21"/>
      <c r="C52" s="14" t="s">
        <v>75</v>
      </c>
      <c r="D52" s="14">
        <v>82</v>
      </c>
      <c r="E52" s="14">
        <v>63</v>
      </c>
      <c r="F52" s="13">
        <v>44</v>
      </c>
      <c r="G52" s="43">
        <v>20</v>
      </c>
      <c r="H52" s="14">
        <v>4</v>
      </c>
    </row>
    <row r="53" spans="1:8" ht="14.25" customHeight="1">
      <c r="A53" s="2"/>
      <c r="B53" s="18" t="s">
        <v>115</v>
      </c>
      <c r="C53" s="14" t="s">
        <v>75</v>
      </c>
      <c r="D53" s="14"/>
      <c r="E53" s="14"/>
      <c r="F53" s="13">
        <v>16</v>
      </c>
      <c r="G53" s="43">
        <v>62</v>
      </c>
      <c r="H53" s="14">
        <v>101</v>
      </c>
    </row>
    <row r="54" spans="1:8" ht="14.25" customHeight="1">
      <c r="A54" s="2" t="s">
        <v>116</v>
      </c>
      <c r="B54" s="21"/>
      <c r="C54" s="14" t="s">
        <v>75</v>
      </c>
      <c r="D54" s="14">
        <v>202</v>
      </c>
      <c r="E54" s="14">
        <v>210</v>
      </c>
      <c r="F54" s="13">
        <v>126</v>
      </c>
      <c r="G54" s="43">
        <v>62</v>
      </c>
      <c r="H54" s="14">
        <v>12</v>
      </c>
    </row>
    <row r="55" spans="1:8" ht="14.25" customHeight="1">
      <c r="A55" s="2"/>
      <c r="B55" s="21" t="s">
        <v>116</v>
      </c>
      <c r="C55" s="14" t="s">
        <v>75</v>
      </c>
      <c r="D55" s="14"/>
      <c r="E55" s="14"/>
      <c r="F55" s="13">
        <v>59</v>
      </c>
      <c r="G55" s="43">
        <v>152</v>
      </c>
      <c r="H55" s="14">
        <v>154</v>
      </c>
    </row>
    <row r="56" spans="1:8" ht="14.25" customHeight="1">
      <c r="A56" s="2" t="s">
        <v>117</v>
      </c>
      <c r="B56" s="21"/>
      <c r="C56" s="14" t="s">
        <v>75</v>
      </c>
      <c r="D56" s="14">
        <v>44</v>
      </c>
      <c r="E56" s="14">
        <v>44</v>
      </c>
      <c r="F56" s="13">
        <v>73</v>
      </c>
      <c r="G56" s="43">
        <v>19</v>
      </c>
      <c r="H56" s="14">
        <v>14</v>
      </c>
    </row>
    <row r="57" spans="1:8" ht="14.25" customHeight="1">
      <c r="A57" s="2" t="s">
        <v>118</v>
      </c>
      <c r="B57" s="21"/>
      <c r="C57" s="14" t="s">
        <v>77</v>
      </c>
      <c r="D57" s="14">
        <v>27</v>
      </c>
      <c r="E57" s="14">
        <v>22</v>
      </c>
      <c r="F57" s="13">
        <v>23</v>
      </c>
      <c r="G57" s="43">
        <v>9</v>
      </c>
      <c r="H57" s="14">
        <v>6</v>
      </c>
    </row>
    <row r="58" spans="1:8" ht="14.25" customHeight="1">
      <c r="A58" s="2"/>
      <c r="B58" s="21" t="s">
        <v>117</v>
      </c>
      <c r="C58" s="14" t="s">
        <v>75</v>
      </c>
      <c r="D58" s="14"/>
      <c r="E58" s="14"/>
      <c r="F58" s="13"/>
      <c r="G58" s="43">
        <v>75</v>
      </c>
      <c r="H58" s="14">
        <v>144</v>
      </c>
    </row>
    <row r="59" spans="1:8" ht="14.25" customHeight="1">
      <c r="A59" s="2"/>
      <c r="B59" s="21" t="s">
        <v>118</v>
      </c>
      <c r="C59" s="14" t="s">
        <v>77</v>
      </c>
      <c r="D59" s="14"/>
      <c r="E59" s="14"/>
      <c r="F59" s="13"/>
      <c r="G59" s="43">
        <v>58</v>
      </c>
      <c r="H59" s="14">
        <v>55</v>
      </c>
    </row>
    <row r="60" spans="1:8" ht="14.25" customHeight="1">
      <c r="A60" s="2" t="s">
        <v>119</v>
      </c>
      <c r="B60" s="21"/>
      <c r="C60" s="14" t="s">
        <v>75</v>
      </c>
      <c r="D60" s="14">
        <v>8</v>
      </c>
      <c r="E60" s="14">
        <v>4</v>
      </c>
      <c r="F60" s="13">
        <v>6</v>
      </c>
      <c r="G60" s="43">
        <v>2</v>
      </c>
      <c r="H60" s="14">
        <v>3</v>
      </c>
    </row>
    <row r="61" spans="1:8" ht="14.25" customHeight="1">
      <c r="A61" s="2"/>
      <c r="B61" s="21" t="s">
        <v>119</v>
      </c>
      <c r="C61" s="14" t="s">
        <v>75</v>
      </c>
      <c r="D61" s="14"/>
      <c r="E61" s="14"/>
      <c r="F61" s="13"/>
      <c r="G61" s="43">
        <v>2</v>
      </c>
      <c r="H61" s="14">
        <v>4</v>
      </c>
    </row>
    <row r="62" spans="1:8" ht="14.25" customHeight="1">
      <c r="A62" s="2" t="s">
        <v>120</v>
      </c>
      <c r="B62" s="21"/>
      <c r="C62" s="14" t="s">
        <v>75</v>
      </c>
      <c r="D62" s="14">
        <v>21</v>
      </c>
      <c r="E62" s="14">
        <v>11</v>
      </c>
      <c r="F62" s="13">
        <v>7</v>
      </c>
      <c r="G62" s="43">
        <v>3</v>
      </c>
      <c r="H62" s="14">
        <v>0</v>
      </c>
    </row>
    <row r="63" spans="1:8" ht="14.25" customHeight="1">
      <c r="A63" s="2"/>
      <c r="B63" s="21" t="s">
        <v>120</v>
      </c>
      <c r="C63" s="14" t="s">
        <v>75</v>
      </c>
      <c r="D63" s="2"/>
      <c r="E63" s="2"/>
      <c r="F63" s="13">
        <v>5</v>
      </c>
      <c r="G63" s="43">
        <v>6</v>
      </c>
      <c r="H63" s="14">
        <v>14</v>
      </c>
    </row>
    <row r="64" spans="1:8" ht="14.25" customHeight="1">
      <c r="A64" s="2" t="s">
        <v>121</v>
      </c>
      <c r="B64" s="21"/>
      <c r="C64" s="14" t="s">
        <v>75</v>
      </c>
      <c r="D64" s="2"/>
      <c r="E64" s="2"/>
      <c r="F64" s="13">
        <v>6</v>
      </c>
      <c r="G64" s="43">
        <v>5</v>
      </c>
      <c r="H64" s="14">
        <v>0</v>
      </c>
    </row>
    <row r="65" spans="1:8" ht="14.25" customHeight="1">
      <c r="A65" s="2"/>
      <c r="B65" s="2" t="s">
        <v>122</v>
      </c>
      <c r="C65" s="14" t="s">
        <v>75</v>
      </c>
      <c r="D65" s="2"/>
      <c r="E65" s="2"/>
      <c r="F65" s="13"/>
      <c r="G65" s="43"/>
      <c r="H65" s="14">
        <v>22</v>
      </c>
    </row>
  </sheetData>
  <pageMargins left="0.7" right="0.7" top="0.78740157499999996" bottom="0.78740157499999996"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A1FA8-628B-4034-BBE2-34AC4FD74572}">
  <sheetPr>
    <tabColor rgb="FF00B0F0"/>
  </sheetPr>
  <dimension ref="A1:G7"/>
  <sheetViews>
    <sheetView workbookViewId="0">
      <selection activeCell="E20" sqref="E20"/>
    </sheetView>
  </sheetViews>
  <sheetFormatPr defaultColWidth="12.58203125" defaultRowHeight="15" customHeight="1"/>
  <cols>
    <col min="1" max="1" width="26.5" customWidth="1"/>
    <col min="2" max="2" width="9.33203125" customWidth="1"/>
    <col min="3" max="3" width="9.08203125" customWidth="1"/>
    <col min="4" max="5" width="8.58203125" customWidth="1"/>
    <col min="6" max="6" width="9" customWidth="1"/>
    <col min="7" max="18" width="7.58203125" customWidth="1"/>
  </cols>
  <sheetData>
    <row r="1" spans="1:7" ht="14.25" customHeight="1">
      <c r="A1" s="1" t="s">
        <v>4241</v>
      </c>
      <c r="B1" s="7"/>
    </row>
    <row r="2" spans="1:7" ht="14.25" customHeight="1">
      <c r="B2" s="7"/>
    </row>
    <row r="3" spans="1:7" ht="14.25" customHeight="1">
      <c r="A3" s="3" t="s">
        <v>43</v>
      </c>
      <c r="B3" s="45" t="s">
        <v>53</v>
      </c>
      <c r="C3" s="45" t="s">
        <v>54</v>
      </c>
      <c r="D3" s="45" t="s">
        <v>55</v>
      </c>
      <c r="E3" s="45" t="s">
        <v>56</v>
      </c>
      <c r="F3" s="45" t="s">
        <v>123</v>
      </c>
    </row>
    <row r="4" spans="1:7" ht="14.25" customHeight="1">
      <c r="A4" s="2" t="s">
        <v>60</v>
      </c>
      <c r="B4" s="43">
        <v>404</v>
      </c>
      <c r="C4" s="14">
        <v>365</v>
      </c>
      <c r="D4" s="14">
        <v>356</v>
      </c>
      <c r="E4" s="14">
        <v>415</v>
      </c>
      <c r="F4" s="20">
        <v>409</v>
      </c>
    </row>
    <row r="5" spans="1:7" ht="14.25" customHeight="1">
      <c r="A5" s="2" t="s">
        <v>61</v>
      </c>
      <c r="B5" s="43">
        <v>362</v>
      </c>
      <c r="C5" s="14">
        <v>300</v>
      </c>
      <c r="D5" s="14">
        <v>306</v>
      </c>
      <c r="E5" s="14">
        <v>366</v>
      </c>
      <c r="F5" s="20">
        <v>380</v>
      </c>
    </row>
    <row r="6" spans="1:7" ht="14.25" customHeight="1">
      <c r="A6" s="2" t="s">
        <v>62</v>
      </c>
      <c r="B6" s="43">
        <v>12</v>
      </c>
      <c r="C6" s="14">
        <v>25</v>
      </c>
      <c r="D6" s="14">
        <v>25</v>
      </c>
      <c r="E6" s="20">
        <v>39</v>
      </c>
      <c r="F6" s="323">
        <v>31</v>
      </c>
      <c r="G6" s="293"/>
    </row>
    <row r="7" spans="1:7" ht="14.25" customHeight="1">
      <c r="A7" s="3" t="s">
        <v>9</v>
      </c>
      <c r="B7" s="76">
        <f>SUM(B4:B6)</f>
        <v>778</v>
      </c>
      <c r="C7" s="8">
        <f>SUM(C4:C6)</f>
        <v>690</v>
      </c>
      <c r="D7" s="8">
        <f>SUM(D4:D6)</f>
        <v>687</v>
      </c>
      <c r="E7" s="8">
        <f>SUM(E4:E6)</f>
        <v>820</v>
      </c>
      <c r="F7" s="8">
        <f>SUM(F4:F6)</f>
        <v>820</v>
      </c>
    </row>
  </sheetData>
  <pageMargins left="0.7" right="0.7" top="0.78740157499999996" bottom="0.78740157499999996"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E687-5C50-40FC-8EE0-A6D32727D327}">
  <sheetPr>
    <tabColor rgb="FFFFFF00"/>
  </sheetPr>
  <dimension ref="A1:H43"/>
  <sheetViews>
    <sheetView workbookViewId="0">
      <selection activeCell="I22" sqref="I22"/>
    </sheetView>
  </sheetViews>
  <sheetFormatPr defaultColWidth="12.58203125" defaultRowHeight="15" customHeight="1"/>
  <cols>
    <col min="1" max="1" width="26.5" customWidth="1"/>
    <col min="2" max="2" width="10" customWidth="1"/>
    <col min="3" max="3" width="9.5" customWidth="1"/>
    <col min="4" max="4" width="9.33203125" customWidth="1"/>
    <col min="5" max="5" width="9.08203125" customWidth="1"/>
    <col min="6" max="7" width="8.58203125" customWidth="1"/>
    <col min="8" max="19" width="7.58203125" customWidth="1"/>
  </cols>
  <sheetData>
    <row r="1" spans="1:8" ht="14.25" customHeight="1">
      <c r="A1" s="1" t="s">
        <v>124</v>
      </c>
      <c r="D1" s="7"/>
    </row>
    <row r="2" spans="1:8" ht="14.25" customHeight="1">
      <c r="D2" s="7"/>
    </row>
    <row r="3" spans="1:8" ht="14.25" customHeight="1">
      <c r="A3" s="3" t="s">
        <v>43</v>
      </c>
      <c r="B3" s="8" t="s">
        <v>59</v>
      </c>
      <c r="C3" s="15" t="s">
        <v>52</v>
      </c>
      <c r="D3" s="45" t="s">
        <v>53</v>
      </c>
      <c r="E3" s="45" t="s">
        <v>54</v>
      </c>
      <c r="F3" s="45" t="s">
        <v>55</v>
      </c>
      <c r="G3" s="45" t="s">
        <v>56</v>
      </c>
    </row>
    <row r="4" spans="1:8" ht="14.25" customHeight="1">
      <c r="A4" s="2" t="s">
        <v>60</v>
      </c>
      <c r="B4" s="14">
        <v>370</v>
      </c>
      <c r="C4" s="13">
        <v>339</v>
      </c>
      <c r="D4" s="43">
        <v>404</v>
      </c>
      <c r="E4" s="14">
        <v>365</v>
      </c>
      <c r="F4" s="14">
        <v>356</v>
      </c>
      <c r="G4" s="14">
        <v>415</v>
      </c>
    </row>
    <row r="5" spans="1:8" ht="14.25" customHeight="1">
      <c r="A5" s="2" t="s">
        <v>61</v>
      </c>
      <c r="B5" s="14">
        <v>339</v>
      </c>
      <c r="C5" s="13">
        <v>383</v>
      </c>
      <c r="D5" s="43">
        <v>362</v>
      </c>
      <c r="E5" s="14">
        <v>300</v>
      </c>
      <c r="F5" s="14">
        <v>306</v>
      </c>
      <c r="G5" s="14">
        <v>366</v>
      </c>
    </row>
    <row r="6" spans="1:8" ht="14.25" customHeight="1">
      <c r="A6" s="2" t="s">
        <v>62</v>
      </c>
      <c r="B6" s="14">
        <v>27</v>
      </c>
      <c r="C6" s="13">
        <v>31</v>
      </c>
      <c r="D6" s="43">
        <v>12</v>
      </c>
      <c r="E6" s="14">
        <v>25</v>
      </c>
      <c r="F6" s="14">
        <v>25</v>
      </c>
      <c r="G6" s="20">
        <v>39</v>
      </c>
      <c r="H6" s="296" t="s">
        <v>125</v>
      </c>
    </row>
    <row r="7" spans="1:8" ht="14.25" customHeight="1">
      <c r="A7" s="3" t="s">
        <v>9</v>
      </c>
      <c r="B7" s="8">
        <v>736</v>
      </c>
      <c r="C7" s="12">
        <v>753</v>
      </c>
      <c r="D7" s="76">
        <f>SUM(D4:D6)</f>
        <v>778</v>
      </c>
      <c r="E7" s="8">
        <f>SUM(E4:E6)</f>
        <v>690</v>
      </c>
      <c r="F7" s="8">
        <f>F4+F5+F6</f>
        <v>687</v>
      </c>
      <c r="G7" s="8">
        <f>SUM(G4:G6)</f>
        <v>820</v>
      </c>
    </row>
    <row r="12" spans="1:8" ht="15" customHeight="1">
      <c r="A12" s="94"/>
      <c r="B12" s="94"/>
      <c r="C12" s="94"/>
      <c r="D12" s="94"/>
      <c r="E12" s="94"/>
      <c r="F12" s="94"/>
      <c r="G12" s="94"/>
    </row>
    <row r="13" spans="1:8" ht="15" customHeight="1">
      <c r="A13" s="297"/>
      <c r="B13" s="285" t="s">
        <v>59</v>
      </c>
      <c r="C13" s="285" t="s">
        <v>52</v>
      </c>
      <c r="D13" s="298" t="s">
        <v>53</v>
      </c>
      <c r="E13" s="298" t="s">
        <v>54</v>
      </c>
      <c r="F13" s="298" t="s">
        <v>55</v>
      </c>
      <c r="G13" s="94"/>
    </row>
    <row r="14" spans="1:8" ht="15" customHeight="1">
      <c r="A14" s="299" t="s">
        <v>67</v>
      </c>
      <c r="B14" s="300">
        <v>370</v>
      </c>
      <c r="C14" s="301">
        <v>339</v>
      </c>
      <c r="D14" s="302">
        <v>404</v>
      </c>
      <c r="E14" s="300">
        <v>365</v>
      </c>
      <c r="F14" s="300">
        <v>356</v>
      </c>
      <c r="G14" s="94"/>
    </row>
    <row r="15" spans="1:8" ht="15" customHeight="1">
      <c r="A15" s="94"/>
      <c r="B15" s="94"/>
      <c r="C15" s="94"/>
      <c r="D15" s="94"/>
      <c r="E15" s="94"/>
      <c r="F15" s="94"/>
      <c r="G15" s="94"/>
    </row>
    <row r="34" spans="1:7" ht="15" customHeight="1">
      <c r="A34" s="94"/>
      <c r="B34" s="94"/>
      <c r="C34" s="94"/>
      <c r="D34" s="94"/>
      <c r="E34" s="94"/>
      <c r="F34" s="94"/>
      <c r="G34" s="94"/>
    </row>
    <row r="35" spans="1:7" ht="15" customHeight="1">
      <c r="A35" s="297" t="s">
        <v>43</v>
      </c>
      <c r="B35" s="285" t="s">
        <v>59</v>
      </c>
      <c r="C35" s="285" t="s">
        <v>52</v>
      </c>
      <c r="D35" s="298" t="s">
        <v>53</v>
      </c>
      <c r="E35" s="298" t="s">
        <v>54</v>
      </c>
      <c r="F35" s="298" t="s">
        <v>55</v>
      </c>
      <c r="G35" s="94"/>
    </row>
    <row r="36" spans="1:7" ht="15" customHeight="1">
      <c r="A36" s="299" t="s">
        <v>61</v>
      </c>
      <c r="B36" s="300">
        <v>339</v>
      </c>
      <c r="C36" s="301">
        <v>383</v>
      </c>
      <c r="D36" s="302">
        <v>362</v>
      </c>
      <c r="E36" s="300">
        <v>300</v>
      </c>
      <c r="F36" s="300">
        <v>306</v>
      </c>
      <c r="G36" s="94"/>
    </row>
    <row r="37" spans="1:7" ht="15" customHeight="1">
      <c r="A37" s="94"/>
      <c r="B37" s="94"/>
      <c r="C37" s="94"/>
      <c r="D37" s="94"/>
      <c r="E37" s="94"/>
      <c r="F37" s="94"/>
      <c r="G37" s="94"/>
    </row>
    <row r="38" spans="1:7" ht="15" customHeight="1">
      <c r="A38" s="94"/>
      <c r="B38" s="94"/>
      <c r="C38" s="94"/>
      <c r="D38" s="94"/>
      <c r="E38" s="94"/>
      <c r="F38" s="94"/>
      <c r="G38" s="94"/>
    </row>
    <row r="39" spans="1:7" ht="15" customHeight="1">
      <c r="A39" s="94"/>
      <c r="B39" s="94"/>
      <c r="C39" s="94"/>
      <c r="D39" s="94"/>
      <c r="E39" s="94"/>
      <c r="F39" s="94"/>
      <c r="G39" s="94"/>
    </row>
    <row r="40" spans="1:7" ht="15" customHeight="1">
      <c r="A40" s="94"/>
      <c r="B40" s="94"/>
      <c r="C40" s="94"/>
      <c r="D40" s="94"/>
      <c r="E40" s="94"/>
      <c r="F40" s="94"/>
      <c r="G40" s="94"/>
    </row>
    <row r="41" spans="1:7" ht="15" customHeight="1">
      <c r="A41" s="297" t="s">
        <v>43</v>
      </c>
      <c r="B41" s="285" t="s">
        <v>59</v>
      </c>
      <c r="C41" s="285" t="s">
        <v>52</v>
      </c>
      <c r="D41" s="298" t="s">
        <v>53</v>
      </c>
      <c r="E41" s="298" t="s">
        <v>54</v>
      </c>
      <c r="F41" s="298" t="s">
        <v>55</v>
      </c>
      <c r="G41" s="94"/>
    </row>
    <row r="42" spans="1:7" ht="15" customHeight="1">
      <c r="A42" s="299" t="s">
        <v>62</v>
      </c>
      <c r="B42" s="300">
        <v>27</v>
      </c>
      <c r="C42" s="301">
        <v>31</v>
      </c>
      <c r="D42" s="302">
        <v>12</v>
      </c>
      <c r="E42" s="300">
        <v>25</v>
      </c>
      <c r="F42" s="300">
        <v>25</v>
      </c>
      <c r="G42" s="94"/>
    </row>
    <row r="43" spans="1:7" ht="15" customHeight="1">
      <c r="A43" s="94"/>
      <c r="B43" s="94"/>
      <c r="C43" s="94"/>
      <c r="D43" s="94"/>
      <c r="E43" s="94"/>
      <c r="F43" s="94"/>
      <c r="G43" s="94"/>
    </row>
  </sheetData>
  <pageMargins left="0.7" right="0.7" top="0.78740157499999996" bottom="0.78740157499999996" header="0" footer="0"/>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89522-D173-4240-9AC6-5093808A8422}">
  <sheetPr>
    <tabColor rgb="FFFFFF00"/>
  </sheetPr>
  <dimension ref="A1:I65"/>
  <sheetViews>
    <sheetView workbookViewId="0">
      <selection activeCell="O12" sqref="O12"/>
    </sheetView>
  </sheetViews>
  <sheetFormatPr defaultColWidth="12.58203125" defaultRowHeight="15" customHeight="1"/>
  <cols>
    <col min="1" max="1" width="37.58203125" style="25" customWidth="1"/>
    <col min="2" max="2" width="41.58203125" style="25" customWidth="1"/>
    <col min="3" max="3" width="11.08203125" style="25" customWidth="1"/>
    <col min="4" max="9" width="8.58203125" style="25" bestFit="1" customWidth="1"/>
    <col min="10" max="17" width="7.58203125" style="25" customWidth="1"/>
    <col min="18" max="16384" width="12.58203125" style="25"/>
  </cols>
  <sheetData>
    <row r="1" spans="1:9" ht="14.25" customHeight="1">
      <c r="A1" s="30" t="s">
        <v>126</v>
      </c>
      <c r="B1" s="27"/>
    </row>
    <row r="2" spans="1:9" ht="14.25" customHeight="1">
      <c r="B2" s="27"/>
    </row>
    <row r="3" spans="1:9" ht="14.25" customHeight="1">
      <c r="A3" s="3" t="s">
        <v>69</v>
      </c>
      <c r="B3" s="9" t="s">
        <v>70</v>
      </c>
      <c r="C3" s="8" t="s">
        <v>71</v>
      </c>
      <c r="D3" s="8" t="s">
        <v>59</v>
      </c>
      <c r="E3" s="8" t="s">
        <v>52</v>
      </c>
      <c r="F3" s="12" t="s">
        <v>53</v>
      </c>
      <c r="G3" s="44" t="s">
        <v>54</v>
      </c>
      <c r="H3" s="8" t="s">
        <v>55</v>
      </c>
      <c r="I3" s="8" t="s">
        <v>56</v>
      </c>
    </row>
    <row r="4" spans="1:9" ht="14.25" customHeight="1">
      <c r="A4" s="3"/>
      <c r="B4" s="21"/>
      <c r="C4" s="8" t="s">
        <v>72</v>
      </c>
      <c r="D4" s="2"/>
      <c r="E4" s="2"/>
      <c r="F4" s="13"/>
      <c r="G4" s="42"/>
      <c r="H4" s="14"/>
      <c r="I4" s="14"/>
    </row>
    <row r="5" spans="1:9" ht="14.25" customHeight="1">
      <c r="A5" s="3"/>
      <c r="B5" s="21"/>
      <c r="C5" s="8" t="s">
        <v>73</v>
      </c>
      <c r="D5" s="2"/>
      <c r="E5" s="2"/>
      <c r="F5" s="13"/>
      <c r="G5" s="42"/>
      <c r="H5" s="14"/>
      <c r="I5" s="14"/>
    </row>
    <row r="6" spans="1:9" ht="14.25" customHeight="1">
      <c r="A6" s="2" t="s">
        <v>74</v>
      </c>
      <c r="B6" s="21"/>
      <c r="C6" s="14" t="s">
        <v>75</v>
      </c>
      <c r="D6" s="14">
        <v>76</v>
      </c>
      <c r="E6" s="14">
        <v>91</v>
      </c>
      <c r="F6" s="13">
        <v>53</v>
      </c>
      <c r="G6" s="43">
        <v>29</v>
      </c>
      <c r="H6" s="14">
        <v>3</v>
      </c>
      <c r="I6" s="14">
        <v>0</v>
      </c>
    </row>
    <row r="7" spans="1:9" ht="14.25" customHeight="1">
      <c r="A7" s="2" t="s">
        <v>76</v>
      </c>
      <c r="B7" s="21"/>
      <c r="C7" s="14" t="s">
        <v>77</v>
      </c>
      <c r="D7" s="14">
        <v>60</v>
      </c>
      <c r="E7" s="14">
        <v>46</v>
      </c>
      <c r="F7" s="13">
        <v>25</v>
      </c>
      <c r="G7" s="43">
        <v>6</v>
      </c>
      <c r="H7" s="14">
        <v>1</v>
      </c>
      <c r="I7" s="14">
        <v>0</v>
      </c>
    </row>
    <row r="8" spans="1:9" ht="14.25" customHeight="1">
      <c r="A8" s="2"/>
      <c r="B8" s="21" t="s">
        <v>74</v>
      </c>
      <c r="C8" s="14" t="s">
        <v>75</v>
      </c>
      <c r="D8" s="14"/>
      <c r="E8" s="14"/>
      <c r="F8" s="13">
        <v>86</v>
      </c>
      <c r="G8" s="43">
        <v>104</v>
      </c>
      <c r="H8" s="14">
        <v>114</v>
      </c>
      <c r="I8" s="14">
        <v>147</v>
      </c>
    </row>
    <row r="9" spans="1:9" ht="14.25" customHeight="1">
      <c r="A9" s="2"/>
      <c r="B9" s="21" t="s">
        <v>76</v>
      </c>
      <c r="C9" s="14" t="s">
        <v>77</v>
      </c>
      <c r="D9" s="14"/>
      <c r="E9" s="14"/>
      <c r="F9" s="13">
        <v>25</v>
      </c>
      <c r="G9" s="43">
        <v>40</v>
      </c>
      <c r="H9" s="14">
        <v>42</v>
      </c>
      <c r="I9" s="14">
        <v>47</v>
      </c>
    </row>
    <row r="10" spans="1:9" ht="14.25" customHeight="1">
      <c r="A10" s="2" t="s">
        <v>78</v>
      </c>
      <c r="B10" s="21"/>
      <c r="C10" s="14" t="s">
        <v>75</v>
      </c>
      <c r="D10" s="14">
        <v>63</v>
      </c>
      <c r="E10" s="14">
        <v>49</v>
      </c>
      <c r="F10" s="13">
        <v>24</v>
      </c>
      <c r="G10" s="43">
        <v>11</v>
      </c>
      <c r="H10" s="14">
        <v>1</v>
      </c>
      <c r="I10" s="14">
        <v>0</v>
      </c>
    </row>
    <row r="11" spans="1:9" ht="14.25" customHeight="1">
      <c r="A11" s="2" t="s">
        <v>79</v>
      </c>
      <c r="B11" s="21"/>
      <c r="C11" s="14" t="s">
        <v>77</v>
      </c>
      <c r="D11" s="14">
        <v>68</v>
      </c>
      <c r="E11" s="14">
        <v>65</v>
      </c>
      <c r="F11" s="13">
        <v>25</v>
      </c>
      <c r="G11" s="43">
        <v>7</v>
      </c>
      <c r="H11" s="14">
        <v>5</v>
      </c>
      <c r="I11" s="14">
        <v>1</v>
      </c>
    </row>
    <row r="12" spans="1:9" ht="14.25" customHeight="1">
      <c r="A12" s="2"/>
      <c r="B12" s="21" t="s">
        <v>78</v>
      </c>
      <c r="C12" s="14" t="s">
        <v>75</v>
      </c>
      <c r="D12" s="14"/>
      <c r="E12" s="14"/>
      <c r="F12" s="13">
        <v>104</v>
      </c>
      <c r="G12" s="43">
        <v>147</v>
      </c>
      <c r="H12" s="14">
        <v>193</v>
      </c>
      <c r="I12" s="14">
        <v>261</v>
      </c>
    </row>
    <row r="13" spans="1:9" ht="14.25" customHeight="1">
      <c r="A13" s="2"/>
      <c r="B13" s="21" t="s">
        <v>79</v>
      </c>
      <c r="C13" s="14" t="s">
        <v>77</v>
      </c>
      <c r="D13" s="14"/>
      <c r="E13" s="14"/>
      <c r="F13" s="13">
        <v>45</v>
      </c>
      <c r="G13" s="43">
        <v>91</v>
      </c>
      <c r="H13" s="14">
        <v>131</v>
      </c>
      <c r="I13" s="14">
        <v>109</v>
      </c>
    </row>
    <row r="14" spans="1:9" ht="14.25" customHeight="1">
      <c r="A14" s="2" t="s">
        <v>80</v>
      </c>
      <c r="B14" s="21"/>
      <c r="C14" s="14" t="s">
        <v>75</v>
      </c>
      <c r="D14" s="14">
        <v>94</v>
      </c>
      <c r="E14" s="14">
        <v>102</v>
      </c>
      <c r="F14" s="13">
        <v>59</v>
      </c>
      <c r="G14" s="43">
        <v>31</v>
      </c>
      <c r="H14" s="14">
        <v>5</v>
      </c>
      <c r="I14" s="14">
        <v>2</v>
      </c>
    </row>
    <row r="15" spans="1:9" ht="14.25" customHeight="1">
      <c r="A15" s="2" t="s">
        <v>81</v>
      </c>
      <c r="B15" s="21"/>
      <c r="C15" s="14" t="s">
        <v>75</v>
      </c>
      <c r="D15" s="14">
        <v>106</v>
      </c>
      <c r="E15" s="14">
        <v>95</v>
      </c>
      <c r="F15" s="13">
        <v>96</v>
      </c>
      <c r="G15" s="43">
        <v>54</v>
      </c>
      <c r="H15" s="14">
        <v>26</v>
      </c>
      <c r="I15" s="14">
        <v>6</v>
      </c>
    </row>
    <row r="16" spans="1:9" ht="14.25" customHeight="1">
      <c r="A16" s="2"/>
      <c r="B16" s="21" t="s">
        <v>82</v>
      </c>
      <c r="C16" s="14" t="s">
        <v>75</v>
      </c>
      <c r="D16" s="14"/>
      <c r="E16" s="14"/>
      <c r="F16" s="13"/>
      <c r="G16" s="43">
        <v>30</v>
      </c>
      <c r="H16" s="14">
        <v>67</v>
      </c>
      <c r="I16" s="14">
        <v>88</v>
      </c>
    </row>
    <row r="17" spans="1:9" ht="14.25" customHeight="1">
      <c r="A17" s="2" t="s">
        <v>83</v>
      </c>
      <c r="B17" s="21"/>
      <c r="C17" s="14" t="s">
        <v>75</v>
      </c>
      <c r="D17" s="14">
        <v>3</v>
      </c>
      <c r="E17" s="14">
        <v>5</v>
      </c>
      <c r="F17" s="13">
        <v>1</v>
      </c>
      <c r="G17" s="43">
        <v>0</v>
      </c>
      <c r="H17" s="14">
        <v>0</v>
      </c>
      <c r="I17" s="14">
        <v>0</v>
      </c>
    </row>
    <row r="18" spans="1:9" ht="14.25" customHeight="1">
      <c r="A18" s="2" t="s">
        <v>84</v>
      </c>
      <c r="B18" s="21"/>
      <c r="C18" s="14" t="s">
        <v>77</v>
      </c>
      <c r="D18" s="14"/>
      <c r="E18" s="14"/>
      <c r="F18" s="13">
        <v>1</v>
      </c>
      <c r="G18" s="43">
        <v>0</v>
      </c>
      <c r="H18" s="14">
        <v>0</v>
      </c>
      <c r="I18" s="14">
        <v>0</v>
      </c>
    </row>
    <row r="19" spans="1:9" ht="14.25" customHeight="1">
      <c r="A19" s="2" t="s">
        <v>85</v>
      </c>
      <c r="B19" s="21"/>
      <c r="C19" s="14" t="s">
        <v>75</v>
      </c>
      <c r="D19" s="14">
        <v>177</v>
      </c>
      <c r="E19" s="14">
        <v>155</v>
      </c>
      <c r="F19" s="13">
        <v>70</v>
      </c>
      <c r="G19" s="43">
        <v>30</v>
      </c>
      <c r="H19" s="14">
        <v>11</v>
      </c>
      <c r="I19" s="14">
        <v>0</v>
      </c>
    </row>
    <row r="20" spans="1:9" ht="14.25" customHeight="1">
      <c r="A20" s="2" t="s">
        <v>86</v>
      </c>
      <c r="B20" s="21"/>
      <c r="C20" s="14" t="s">
        <v>77</v>
      </c>
      <c r="D20" s="14">
        <v>74</v>
      </c>
      <c r="E20" s="14">
        <v>79</v>
      </c>
      <c r="F20" s="13">
        <v>26</v>
      </c>
      <c r="G20" s="43">
        <v>11</v>
      </c>
      <c r="H20" s="14">
        <v>8</v>
      </c>
      <c r="I20" s="14">
        <v>4</v>
      </c>
    </row>
    <row r="21" spans="1:9" ht="14.25" customHeight="1">
      <c r="A21" s="2"/>
      <c r="B21" s="18" t="s">
        <v>87</v>
      </c>
      <c r="C21" s="14" t="s">
        <v>75</v>
      </c>
      <c r="D21" s="14"/>
      <c r="E21" s="14"/>
      <c r="F21" s="13">
        <v>97</v>
      </c>
      <c r="G21" s="43">
        <v>140</v>
      </c>
      <c r="H21" s="14">
        <v>239</v>
      </c>
      <c r="I21" s="14">
        <v>232</v>
      </c>
    </row>
    <row r="22" spans="1:9" ht="14.25" customHeight="1">
      <c r="A22" s="2"/>
      <c r="B22" s="18" t="s">
        <v>88</v>
      </c>
      <c r="C22" s="14" t="s">
        <v>77</v>
      </c>
      <c r="D22" s="14"/>
      <c r="E22" s="14"/>
      <c r="F22" s="13">
        <v>44</v>
      </c>
      <c r="G22" s="43">
        <v>82</v>
      </c>
      <c r="H22" s="14">
        <v>91</v>
      </c>
      <c r="I22" s="14">
        <v>76</v>
      </c>
    </row>
    <row r="23" spans="1:9" ht="14.25" customHeight="1">
      <c r="A23" s="2" t="s">
        <v>89</v>
      </c>
      <c r="B23" s="21"/>
      <c r="C23" s="14" t="s">
        <v>75</v>
      </c>
      <c r="D23" s="14">
        <v>77</v>
      </c>
      <c r="E23" s="14">
        <v>87</v>
      </c>
      <c r="F23" s="13">
        <v>136</v>
      </c>
      <c r="G23" s="43">
        <v>28</v>
      </c>
      <c r="H23" s="14">
        <v>18</v>
      </c>
      <c r="I23" s="14">
        <v>4</v>
      </c>
    </row>
    <row r="24" spans="1:9" ht="14.25" customHeight="1">
      <c r="A24" s="2" t="s">
        <v>90</v>
      </c>
      <c r="B24" s="21"/>
      <c r="C24" s="20" t="s">
        <v>77</v>
      </c>
      <c r="D24" s="20">
        <v>11</v>
      </c>
      <c r="E24" s="14">
        <v>14</v>
      </c>
      <c r="F24" s="13">
        <v>19</v>
      </c>
      <c r="G24" s="43">
        <v>13</v>
      </c>
      <c r="H24" s="14">
        <v>4</v>
      </c>
      <c r="I24" s="14">
        <v>1</v>
      </c>
    </row>
    <row r="25" spans="1:9" ht="14.25" customHeight="1">
      <c r="A25" s="2" t="s">
        <v>91</v>
      </c>
      <c r="B25" s="21"/>
      <c r="C25" s="14" t="s">
        <v>75</v>
      </c>
      <c r="D25" s="14">
        <v>190</v>
      </c>
      <c r="E25" s="14">
        <v>154</v>
      </c>
      <c r="F25" s="13">
        <v>158</v>
      </c>
      <c r="G25" s="43">
        <v>85</v>
      </c>
      <c r="H25" s="14">
        <v>49</v>
      </c>
      <c r="I25" s="14">
        <v>17</v>
      </c>
    </row>
    <row r="26" spans="1:9" ht="14.25" customHeight="1">
      <c r="A26" s="2" t="s">
        <v>92</v>
      </c>
      <c r="B26" s="21"/>
      <c r="C26" s="14" t="s">
        <v>77</v>
      </c>
      <c r="D26" s="14">
        <v>76</v>
      </c>
      <c r="E26" s="14">
        <v>67</v>
      </c>
      <c r="F26" s="13">
        <v>57</v>
      </c>
      <c r="G26" s="43">
        <v>26</v>
      </c>
      <c r="H26" s="14">
        <v>11</v>
      </c>
      <c r="I26" s="14">
        <v>2</v>
      </c>
    </row>
    <row r="27" spans="1:9" ht="14.25" customHeight="1">
      <c r="A27" s="2"/>
      <c r="B27" s="21" t="s">
        <v>93</v>
      </c>
      <c r="C27" s="14" t="s">
        <v>75</v>
      </c>
      <c r="D27" s="14"/>
      <c r="E27" s="14"/>
      <c r="F27" s="13"/>
      <c r="G27" s="43">
        <v>214</v>
      </c>
      <c r="H27" s="14">
        <v>337</v>
      </c>
      <c r="I27" s="14">
        <v>411</v>
      </c>
    </row>
    <row r="28" spans="1:9" ht="14.25" customHeight="1">
      <c r="A28" s="2"/>
      <c r="B28" s="21" t="s">
        <v>94</v>
      </c>
      <c r="C28" s="14" t="s">
        <v>77</v>
      </c>
      <c r="D28" s="14"/>
      <c r="E28" s="14"/>
      <c r="F28" s="13"/>
      <c r="G28" s="43">
        <v>103</v>
      </c>
      <c r="H28" s="14">
        <v>136</v>
      </c>
      <c r="I28" s="14">
        <v>120</v>
      </c>
    </row>
    <row r="29" spans="1:9" ht="14.25" customHeight="1">
      <c r="A29" s="2" t="s">
        <v>95</v>
      </c>
      <c r="B29" s="21"/>
      <c r="C29" s="14" t="s">
        <v>75</v>
      </c>
      <c r="D29" s="14">
        <v>142</v>
      </c>
      <c r="E29" s="14">
        <v>137</v>
      </c>
      <c r="F29" s="13">
        <v>62</v>
      </c>
      <c r="G29" s="43">
        <v>33</v>
      </c>
      <c r="H29" s="14">
        <v>12</v>
      </c>
      <c r="I29" s="14">
        <v>0</v>
      </c>
    </row>
    <row r="30" spans="1:9" ht="14.25" customHeight="1">
      <c r="A30" s="2" t="s">
        <v>96</v>
      </c>
      <c r="B30" s="21"/>
      <c r="C30" s="14" t="s">
        <v>77</v>
      </c>
      <c r="D30" s="14">
        <v>104</v>
      </c>
      <c r="E30" s="14">
        <v>111</v>
      </c>
      <c r="F30" s="13">
        <v>51</v>
      </c>
      <c r="G30" s="43">
        <v>28</v>
      </c>
      <c r="H30" s="14">
        <v>9</v>
      </c>
      <c r="I30" s="14">
        <v>2</v>
      </c>
    </row>
    <row r="31" spans="1:9" ht="14.25" customHeight="1">
      <c r="A31" s="2"/>
      <c r="B31" s="21" t="s">
        <v>95</v>
      </c>
      <c r="C31" s="14" t="s">
        <v>75</v>
      </c>
      <c r="D31" s="14"/>
      <c r="E31" s="14"/>
      <c r="F31" s="13">
        <v>77</v>
      </c>
      <c r="G31" s="43">
        <v>164</v>
      </c>
      <c r="H31" s="14">
        <v>215</v>
      </c>
      <c r="I31" s="14">
        <v>199</v>
      </c>
    </row>
    <row r="32" spans="1:9" ht="14.25" customHeight="1">
      <c r="A32" s="2"/>
      <c r="B32" s="21" t="s">
        <v>96</v>
      </c>
      <c r="C32" s="14" t="s">
        <v>77</v>
      </c>
      <c r="D32" s="14"/>
      <c r="E32" s="14"/>
      <c r="F32" s="13">
        <v>77</v>
      </c>
      <c r="G32" s="43">
        <v>133</v>
      </c>
      <c r="H32" s="14">
        <v>160</v>
      </c>
      <c r="I32" s="14">
        <v>155</v>
      </c>
    </row>
    <row r="33" spans="1:9" ht="14.25" customHeight="1">
      <c r="A33" s="2" t="s">
        <v>97</v>
      </c>
      <c r="B33" s="21"/>
      <c r="C33" s="14" t="s">
        <v>75</v>
      </c>
      <c r="D33" s="14">
        <v>143</v>
      </c>
      <c r="E33" s="14">
        <v>155</v>
      </c>
      <c r="F33" s="13">
        <v>90</v>
      </c>
      <c r="G33" s="43">
        <v>50</v>
      </c>
      <c r="H33" s="14">
        <v>8</v>
      </c>
      <c r="I33" s="14">
        <v>0</v>
      </c>
    </row>
    <row r="34" spans="1:9" ht="14.25" customHeight="1">
      <c r="A34" s="2"/>
      <c r="B34" s="21" t="s">
        <v>97</v>
      </c>
      <c r="C34" s="14" t="s">
        <v>75</v>
      </c>
      <c r="D34" s="14"/>
      <c r="E34" s="14"/>
      <c r="F34" s="13">
        <v>73</v>
      </c>
      <c r="G34" s="43">
        <v>220</v>
      </c>
      <c r="H34" s="14">
        <v>195</v>
      </c>
      <c r="I34" s="14">
        <v>182</v>
      </c>
    </row>
    <row r="35" spans="1:9" ht="14.25" customHeight="1">
      <c r="A35" s="2" t="s">
        <v>98</v>
      </c>
      <c r="B35" s="21"/>
      <c r="C35" s="14" t="s">
        <v>99</v>
      </c>
      <c r="D35" s="14">
        <v>25</v>
      </c>
      <c r="E35" s="14">
        <v>29</v>
      </c>
      <c r="F35" s="13">
        <v>11</v>
      </c>
      <c r="G35" s="43">
        <v>5</v>
      </c>
      <c r="H35" s="14">
        <v>3</v>
      </c>
      <c r="I35" s="14">
        <v>0</v>
      </c>
    </row>
    <row r="36" spans="1:9" ht="14.25" customHeight="1">
      <c r="A36" s="2"/>
      <c r="B36" s="21" t="s">
        <v>100</v>
      </c>
      <c r="C36" s="14" t="s">
        <v>75</v>
      </c>
      <c r="D36" s="14"/>
      <c r="E36" s="14"/>
      <c r="F36" s="13">
        <v>28</v>
      </c>
      <c r="G36" s="43">
        <v>45</v>
      </c>
      <c r="H36" s="14">
        <v>28</v>
      </c>
      <c r="I36" s="14">
        <v>24</v>
      </c>
    </row>
    <row r="37" spans="1:9" ht="14.25" customHeight="1">
      <c r="A37" s="2" t="s">
        <v>101</v>
      </c>
      <c r="B37" s="21"/>
      <c r="C37" s="14" t="s">
        <v>75</v>
      </c>
      <c r="D37" s="14">
        <v>46</v>
      </c>
      <c r="E37" s="14">
        <v>66</v>
      </c>
      <c r="F37" s="13">
        <v>92</v>
      </c>
      <c r="G37" s="43">
        <v>47</v>
      </c>
      <c r="H37" s="14">
        <v>30</v>
      </c>
      <c r="I37" s="14">
        <v>5</v>
      </c>
    </row>
    <row r="38" spans="1:9" ht="14.25" customHeight="1">
      <c r="A38" s="2" t="s">
        <v>102</v>
      </c>
      <c r="B38" s="21"/>
      <c r="C38" s="14" t="s">
        <v>77</v>
      </c>
      <c r="D38" s="14">
        <v>49</v>
      </c>
      <c r="E38" s="14">
        <v>48</v>
      </c>
      <c r="F38" s="13">
        <v>48</v>
      </c>
      <c r="G38" s="43">
        <v>20</v>
      </c>
      <c r="H38" s="14">
        <v>11</v>
      </c>
      <c r="I38" s="14">
        <v>6</v>
      </c>
    </row>
    <row r="39" spans="1:9" ht="14.25" customHeight="1">
      <c r="A39" s="2" t="s">
        <v>103</v>
      </c>
      <c r="B39" s="21"/>
      <c r="C39" s="14" t="s">
        <v>75</v>
      </c>
      <c r="D39" s="14">
        <v>94</v>
      </c>
      <c r="E39" s="14">
        <v>111</v>
      </c>
      <c r="F39" s="13">
        <v>134</v>
      </c>
      <c r="G39" s="43">
        <v>50</v>
      </c>
      <c r="H39" s="14">
        <v>26</v>
      </c>
      <c r="I39" s="14">
        <v>4</v>
      </c>
    </row>
    <row r="40" spans="1:9" ht="14.25" customHeight="1">
      <c r="A40" s="2" t="s">
        <v>104</v>
      </c>
      <c r="B40" s="21"/>
      <c r="C40" s="14" t="s">
        <v>77</v>
      </c>
      <c r="D40" s="14">
        <v>80</v>
      </c>
      <c r="E40" s="14">
        <v>56</v>
      </c>
      <c r="F40" s="13">
        <v>59</v>
      </c>
      <c r="G40" s="43">
        <v>20</v>
      </c>
      <c r="H40" s="14">
        <v>12</v>
      </c>
      <c r="I40" s="14">
        <v>6</v>
      </c>
    </row>
    <row r="41" spans="1:9" ht="14.25" customHeight="1">
      <c r="A41" s="2"/>
      <c r="B41" s="21" t="s">
        <v>105</v>
      </c>
      <c r="C41" s="14" t="s">
        <v>75</v>
      </c>
      <c r="D41" s="14"/>
      <c r="E41" s="14"/>
      <c r="F41" s="13"/>
      <c r="G41" s="43">
        <v>262</v>
      </c>
      <c r="H41" s="14">
        <v>185</v>
      </c>
      <c r="I41" s="14">
        <v>219</v>
      </c>
    </row>
    <row r="42" spans="1:9" ht="14.25" customHeight="1">
      <c r="A42" s="2"/>
      <c r="B42" s="21" t="s">
        <v>106</v>
      </c>
      <c r="C42" s="14" t="s">
        <v>77</v>
      </c>
      <c r="D42" s="14"/>
      <c r="E42" s="14"/>
      <c r="F42" s="13"/>
      <c r="G42" s="43">
        <v>109</v>
      </c>
      <c r="H42" s="14">
        <v>116</v>
      </c>
      <c r="I42" s="14">
        <v>109</v>
      </c>
    </row>
    <row r="43" spans="1:9" ht="14.25" customHeight="1">
      <c r="A43" s="2" t="s">
        <v>107</v>
      </c>
      <c r="B43" s="21"/>
      <c r="C43" s="14" t="s">
        <v>75</v>
      </c>
      <c r="D43" s="14">
        <v>82</v>
      </c>
      <c r="E43" s="14">
        <v>77</v>
      </c>
      <c r="F43" s="13">
        <v>128</v>
      </c>
      <c r="G43" s="43">
        <v>42</v>
      </c>
      <c r="H43" s="14">
        <v>26</v>
      </c>
      <c r="I43" s="14">
        <v>7</v>
      </c>
    </row>
    <row r="44" spans="1:9" ht="14.25" customHeight="1">
      <c r="A44" s="2" t="s">
        <v>108</v>
      </c>
      <c r="B44" s="21"/>
      <c r="C44" s="20" t="s">
        <v>77</v>
      </c>
      <c r="D44" s="20">
        <v>41</v>
      </c>
      <c r="E44" s="14">
        <v>37</v>
      </c>
      <c r="F44" s="13">
        <v>60</v>
      </c>
      <c r="G44" s="43">
        <v>21</v>
      </c>
      <c r="H44" s="14">
        <v>14</v>
      </c>
      <c r="I44" s="14">
        <v>8</v>
      </c>
    </row>
    <row r="45" spans="1:9" ht="14.25" customHeight="1">
      <c r="A45" s="2" t="s">
        <v>109</v>
      </c>
      <c r="B45" s="21"/>
      <c r="C45" s="14" t="s">
        <v>75</v>
      </c>
      <c r="D45" s="20">
        <v>39</v>
      </c>
      <c r="E45" s="14">
        <v>28</v>
      </c>
      <c r="F45" s="13">
        <v>11</v>
      </c>
      <c r="G45" s="43">
        <v>6</v>
      </c>
      <c r="H45" s="14">
        <v>0</v>
      </c>
      <c r="I45" s="14">
        <v>0</v>
      </c>
    </row>
    <row r="46" spans="1:9" ht="14.25" customHeight="1">
      <c r="A46" s="2" t="s">
        <v>110</v>
      </c>
      <c r="B46" s="21"/>
      <c r="C46" s="20" t="s">
        <v>77</v>
      </c>
      <c r="D46" s="20">
        <v>7</v>
      </c>
      <c r="E46" s="14">
        <v>7</v>
      </c>
      <c r="F46" s="13">
        <v>2</v>
      </c>
      <c r="G46" s="43">
        <v>1</v>
      </c>
      <c r="H46" s="14">
        <v>0</v>
      </c>
      <c r="I46" s="14">
        <v>0</v>
      </c>
    </row>
    <row r="47" spans="1:9" ht="14.25" customHeight="1">
      <c r="A47" s="2"/>
      <c r="B47" s="21" t="s">
        <v>109</v>
      </c>
      <c r="C47" s="14" t="s">
        <v>75</v>
      </c>
      <c r="D47" s="14"/>
      <c r="E47" s="14"/>
      <c r="F47" s="13">
        <v>18</v>
      </c>
      <c r="G47" s="43">
        <v>53</v>
      </c>
      <c r="H47" s="14">
        <v>57</v>
      </c>
      <c r="I47" s="14">
        <v>27</v>
      </c>
    </row>
    <row r="48" spans="1:9" ht="14.25" customHeight="1">
      <c r="A48" s="2"/>
      <c r="B48" s="79" t="s">
        <v>110</v>
      </c>
      <c r="C48" s="14" t="s">
        <v>77</v>
      </c>
      <c r="D48" s="14"/>
      <c r="E48" s="14"/>
      <c r="F48" s="13">
        <v>8</v>
      </c>
      <c r="G48" s="43">
        <v>12</v>
      </c>
      <c r="H48" s="14">
        <v>11</v>
      </c>
      <c r="I48" s="14">
        <v>4</v>
      </c>
    </row>
    <row r="49" spans="1:9" ht="14.25" customHeight="1">
      <c r="A49" s="2" t="s">
        <v>111</v>
      </c>
      <c r="B49" s="21"/>
      <c r="C49" s="14" t="s">
        <v>75</v>
      </c>
      <c r="D49" s="14">
        <v>18</v>
      </c>
      <c r="E49" s="14">
        <v>18</v>
      </c>
      <c r="F49" s="13">
        <v>4</v>
      </c>
      <c r="G49" s="43">
        <v>1</v>
      </c>
      <c r="H49" s="14">
        <v>1</v>
      </c>
      <c r="I49" s="14">
        <v>0</v>
      </c>
    </row>
    <row r="50" spans="1:9" ht="14.25" customHeight="1">
      <c r="A50" s="2" t="s">
        <v>112</v>
      </c>
      <c r="B50" s="21"/>
      <c r="C50" s="14" t="s">
        <v>75</v>
      </c>
      <c r="D50" s="14">
        <v>40</v>
      </c>
      <c r="E50" s="14">
        <v>27</v>
      </c>
      <c r="F50" s="13">
        <v>33</v>
      </c>
      <c r="G50" s="43">
        <v>9</v>
      </c>
      <c r="H50" s="14">
        <v>6</v>
      </c>
      <c r="I50" s="14">
        <v>1</v>
      </c>
    </row>
    <row r="51" spans="1:9" ht="14.25" customHeight="1">
      <c r="A51" s="2" t="s">
        <v>113</v>
      </c>
      <c r="B51" s="21"/>
      <c r="C51" s="14" t="s">
        <v>77</v>
      </c>
      <c r="D51" s="14">
        <v>27</v>
      </c>
      <c r="E51" s="14">
        <v>18</v>
      </c>
      <c r="F51" s="13">
        <v>42</v>
      </c>
      <c r="G51" s="43">
        <v>11</v>
      </c>
      <c r="H51" s="14">
        <v>6</v>
      </c>
      <c r="I51" s="14">
        <v>3</v>
      </c>
    </row>
    <row r="52" spans="1:9" ht="14.25" customHeight="1">
      <c r="A52" s="2" t="s">
        <v>114</v>
      </c>
      <c r="B52" s="21"/>
      <c r="C52" s="14" t="s">
        <v>75</v>
      </c>
      <c r="D52" s="14">
        <v>82</v>
      </c>
      <c r="E52" s="14">
        <v>63</v>
      </c>
      <c r="F52" s="13">
        <v>44</v>
      </c>
      <c r="G52" s="43">
        <v>20</v>
      </c>
      <c r="H52" s="14">
        <v>4</v>
      </c>
      <c r="I52" s="14">
        <v>0</v>
      </c>
    </row>
    <row r="53" spans="1:9" ht="14.25" customHeight="1">
      <c r="A53" s="2"/>
      <c r="B53" s="18" t="s">
        <v>115</v>
      </c>
      <c r="C53" s="14" t="s">
        <v>75</v>
      </c>
      <c r="D53" s="14"/>
      <c r="E53" s="14"/>
      <c r="F53" s="13">
        <v>16</v>
      </c>
      <c r="G53" s="43">
        <v>62</v>
      </c>
      <c r="H53" s="14">
        <v>101</v>
      </c>
      <c r="I53" s="14">
        <v>112</v>
      </c>
    </row>
    <row r="54" spans="1:9" ht="14.25" customHeight="1">
      <c r="A54" s="2" t="s">
        <v>116</v>
      </c>
      <c r="B54" s="21"/>
      <c r="C54" s="14" t="s">
        <v>75</v>
      </c>
      <c r="D54" s="14">
        <v>202</v>
      </c>
      <c r="E54" s="14">
        <v>210</v>
      </c>
      <c r="F54" s="13">
        <v>126</v>
      </c>
      <c r="G54" s="43">
        <v>62</v>
      </c>
      <c r="H54" s="14">
        <v>12</v>
      </c>
      <c r="I54" s="14">
        <v>2</v>
      </c>
    </row>
    <row r="55" spans="1:9" ht="14.25" customHeight="1">
      <c r="A55" s="2"/>
      <c r="B55" s="21" t="s">
        <v>116</v>
      </c>
      <c r="C55" s="14" t="s">
        <v>75</v>
      </c>
      <c r="D55" s="14"/>
      <c r="E55" s="14"/>
      <c r="F55" s="13">
        <v>59</v>
      </c>
      <c r="G55" s="43">
        <v>152</v>
      </c>
      <c r="H55" s="14">
        <v>154</v>
      </c>
      <c r="I55" s="14">
        <v>140</v>
      </c>
    </row>
    <row r="56" spans="1:9" ht="14.25" customHeight="1">
      <c r="A56" s="2" t="s">
        <v>117</v>
      </c>
      <c r="B56" s="21"/>
      <c r="C56" s="14" t="s">
        <v>75</v>
      </c>
      <c r="D56" s="14">
        <v>44</v>
      </c>
      <c r="E56" s="14">
        <v>44</v>
      </c>
      <c r="F56" s="13">
        <v>73</v>
      </c>
      <c r="G56" s="43">
        <v>19</v>
      </c>
      <c r="H56" s="14">
        <v>14</v>
      </c>
      <c r="I56" s="14">
        <v>4</v>
      </c>
    </row>
    <row r="57" spans="1:9" ht="14.25" customHeight="1">
      <c r="A57" s="2" t="s">
        <v>118</v>
      </c>
      <c r="B57" s="21"/>
      <c r="C57" s="14" t="s">
        <v>77</v>
      </c>
      <c r="D57" s="14">
        <v>27</v>
      </c>
      <c r="E57" s="14">
        <v>22</v>
      </c>
      <c r="F57" s="13">
        <v>23</v>
      </c>
      <c r="G57" s="43">
        <v>9</v>
      </c>
      <c r="H57" s="14">
        <v>6</v>
      </c>
      <c r="I57" s="14">
        <v>0</v>
      </c>
    </row>
    <row r="58" spans="1:9" ht="14.25" customHeight="1">
      <c r="A58" s="2"/>
      <c r="B58" s="21" t="s">
        <v>117</v>
      </c>
      <c r="C58" s="14" t="s">
        <v>75</v>
      </c>
      <c r="D58" s="14"/>
      <c r="E58" s="14"/>
      <c r="F58" s="13"/>
      <c r="G58" s="43">
        <v>75</v>
      </c>
      <c r="H58" s="14">
        <v>144</v>
      </c>
      <c r="I58" s="14">
        <v>200</v>
      </c>
    </row>
    <row r="59" spans="1:9" ht="14.25" customHeight="1">
      <c r="A59" s="2"/>
      <c r="B59" s="21" t="s">
        <v>118</v>
      </c>
      <c r="C59" s="14" t="s">
        <v>77</v>
      </c>
      <c r="D59" s="14"/>
      <c r="E59" s="14"/>
      <c r="F59" s="13"/>
      <c r="G59" s="43">
        <v>58</v>
      </c>
      <c r="H59" s="14">
        <v>55</v>
      </c>
      <c r="I59" s="14">
        <v>56</v>
      </c>
    </row>
    <row r="60" spans="1:9" ht="14.25" customHeight="1">
      <c r="A60" s="2" t="s">
        <v>119</v>
      </c>
      <c r="B60" s="21"/>
      <c r="C60" s="14" t="s">
        <v>75</v>
      </c>
      <c r="D60" s="14">
        <v>8</v>
      </c>
      <c r="E60" s="14">
        <v>4</v>
      </c>
      <c r="F60" s="13">
        <v>6</v>
      </c>
      <c r="G60" s="43">
        <v>2</v>
      </c>
      <c r="H60" s="14">
        <v>3</v>
      </c>
      <c r="I60" s="14">
        <v>1</v>
      </c>
    </row>
    <row r="61" spans="1:9" ht="14.25" customHeight="1">
      <c r="A61" s="2"/>
      <c r="B61" s="21" t="s">
        <v>119</v>
      </c>
      <c r="C61" s="14" t="s">
        <v>75</v>
      </c>
      <c r="D61" s="14"/>
      <c r="E61" s="14"/>
      <c r="F61" s="13"/>
      <c r="G61" s="43">
        <v>2</v>
      </c>
      <c r="H61" s="14">
        <v>4</v>
      </c>
      <c r="I61" s="14">
        <v>9</v>
      </c>
    </row>
    <row r="62" spans="1:9" ht="14.25" customHeight="1">
      <c r="A62" s="2" t="s">
        <v>120</v>
      </c>
      <c r="B62" s="21"/>
      <c r="C62" s="14" t="s">
        <v>75</v>
      </c>
      <c r="D62" s="14">
        <v>21</v>
      </c>
      <c r="E62" s="14">
        <v>11</v>
      </c>
      <c r="F62" s="13">
        <v>7</v>
      </c>
      <c r="G62" s="43">
        <v>3</v>
      </c>
      <c r="H62" s="14">
        <v>0</v>
      </c>
      <c r="I62" s="14">
        <v>0</v>
      </c>
    </row>
    <row r="63" spans="1:9" ht="14.25" customHeight="1">
      <c r="A63" s="2"/>
      <c r="B63" s="21" t="s">
        <v>120</v>
      </c>
      <c r="C63" s="14" t="s">
        <v>75</v>
      </c>
      <c r="D63" s="2"/>
      <c r="E63" s="2"/>
      <c r="F63" s="13">
        <v>5</v>
      </c>
      <c r="G63" s="43">
        <v>6</v>
      </c>
      <c r="H63" s="14">
        <v>14</v>
      </c>
      <c r="I63" s="14">
        <v>11</v>
      </c>
    </row>
    <row r="64" spans="1:9" ht="14.25" customHeight="1">
      <c r="A64" s="2" t="s">
        <v>121</v>
      </c>
      <c r="B64" s="21"/>
      <c r="C64" s="14" t="s">
        <v>75</v>
      </c>
      <c r="D64" s="2"/>
      <c r="E64" s="2"/>
      <c r="F64" s="13">
        <v>6</v>
      </c>
      <c r="G64" s="43">
        <v>5</v>
      </c>
      <c r="H64" s="14">
        <v>0</v>
      </c>
      <c r="I64" s="14">
        <v>0</v>
      </c>
    </row>
    <row r="65" spans="1:9" ht="14.25" customHeight="1">
      <c r="A65" s="2"/>
      <c r="B65" s="2" t="s">
        <v>122</v>
      </c>
      <c r="C65" s="14" t="s">
        <v>75</v>
      </c>
      <c r="D65" s="2"/>
      <c r="E65" s="2"/>
      <c r="F65" s="13"/>
      <c r="G65" s="43"/>
      <c r="H65" s="14">
        <v>22</v>
      </c>
      <c r="I65" s="14">
        <v>38</v>
      </c>
    </row>
  </sheetData>
  <pageMargins left="0.7" right="0.7" top="0.78740157499999996" bottom="0.78740157499999996"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61"/>
  <sheetViews>
    <sheetView workbookViewId="0"/>
  </sheetViews>
  <sheetFormatPr defaultColWidth="12.58203125" defaultRowHeight="15" customHeight="1"/>
  <cols>
    <col min="1" max="1" width="35" customWidth="1"/>
    <col min="2" max="2" width="36" customWidth="1"/>
    <col min="3" max="3" width="13.33203125" customWidth="1"/>
    <col min="4" max="8" width="8.58203125" bestFit="1" customWidth="1"/>
    <col min="9" max="21" width="7.58203125" customWidth="1"/>
  </cols>
  <sheetData>
    <row r="1" spans="1:8" ht="14.25" customHeight="1">
      <c r="A1" s="22" t="s">
        <v>127</v>
      </c>
      <c r="B1" s="11"/>
      <c r="F1" s="7"/>
      <c r="G1" s="7"/>
      <c r="H1" s="7"/>
    </row>
    <row r="2" spans="1:8" ht="14.25" customHeight="1">
      <c r="A2" s="11"/>
      <c r="B2" s="11"/>
      <c r="F2" s="7"/>
      <c r="G2" s="7"/>
      <c r="H2" s="7"/>
    </row>
    <row r="3" spans="1:8" ht="14.25" customHeight="1">
      <c r="A3" s="3" t="s">
        <v>69</v>
      </c>
      <c r="B3" s="9" t="s">
        <v>70</v>
      </c>
      <c r="C3" s="8" t="s">
        <v>71</v>
      </c>
      <c r="D3" s="8" t="s">
        <v>59</v>
      </c>
      <c r="E3" s="8" t="s">
        <v>52</v>
      </c>
      <c r="F3" s="8" t="s">
        <v>53</v>
      </c>
      <c r="G3" s="8" t="s">
        <v>54</v>
      </c>
      <c r="H3" s="8" t="s">
        <v>55</v>
      </c>
    </row>
    <row r="4" spans="1:8" ht="14.25" customHeight="1">
      <c r="A4" s="17"/>
      <c r="B4" s="21"/>
      <c r="C4" s="8" t="s">
        <v>72</v>
      </c>
      <c r="D4" s="2"/>
      <c r="E4" s="2"/>
      <c r="F4" s="14"/>
      <c r="G4" s="14"/>
      <c r="H4" s="14"/>
    </row>
    <row r="5" spans="1:8" ht="14.25" customHeight="1">
      <c r="A5" s="17"/>
      <c r="B5" s="21"/>
      <c r="C5" s="8" t="s">
        <v>128</v>
      </c>
      <c r="D5" s="2"/>
      <c r="E5" s="2"/>
      <c r="F5" s="14"/>
      <c r="G5" s="14"/>
      <c r="H5" s="14"/>
    </row>
    <row r="6" spans="1:8" ht="14.25" customHeight="1">
      <c r="A6" s="21" t="s">
        <v>85</v>
      </c>
      <c r="B6" s="21"/>
      <c r="C6" s="14" t="s">
        <v>75</v>
      </c>
      <c r="D6" s="14">
        <v>49</v>
      </c>
      <c r="E6" s="14">
        <v>45</v>
      </c>
      <c r="F6" s="13">
        <v>33</v>
      </c>
      <c r="G6" s="14">
        <v>7</v>
      </c>
      <c r="H6" s="14">
        <v>0</v>
      </c>
    </row>
    <row r="7" spans="1:8" ht="14.25" customHeight="1">
      <c r="A7" s="21" t="s">
        <v>86</v>
      </c>
      <c r="B7" s="21"/>
      <c r="C7" s="14" t="s">
        <v>77</v>
      </c>
      <c r="D7" s="14">
        <v>65</v>
      </c>
      <c r="E7" s="14">
        <v>60</v>
      </c>
      <c r="F7" s="13">
        <v>47</v>
      </c>
      <c r="G7" s="14">
        <v>17</v>
      </c>
      <c r="H7" s="14">
        <v>3</v>
      </c>
    </row>
    <row r="8" spans="1:8" ht="14.25" customHeight="1">
      <c r="A8" s="21"/>
      <c r="B8" s="21" t="s">
        <v>87</v>
      </c>
      <c r="C8" s="14" t="s">
        <v>75</v>
      </c>
      <c r="D8" s="14"/>
      <c r="E8" s="14"/>
      <c r="F8" s="13"/>
      <c r="G8" s="14">
        <v>28</v>
      </c>
      <c r="H8" s="14">
        <v>16</v>
      </c>
    </row>
    <row r="9" spans="1:8" ht="14.25" customHeight="1">
      <c r="A9" s="21"/>
      <c r="B9" s="21" t="s">
        <v>88</v>
      </c>
      <c r="C9" s="14" t="s">
        <v>77</v>
      </c>
      <c r="D9" s="14"/>
      <c r="E9" s="14"/>
      <c r="F9" s="13"/>
      <c r="G9" s="14">
        <v>33</v>
      </c>
      <c r="H9" s="14">
        <v>35</v>
      </c>
    </row>
    <row r="10" spans="1:8" ht="14.25" customHeight="1">
      <c r="A10" s="21" t="s">
        <v>129</v>
      </c>
      <c r="B10" s="21"/>
      <c r="C10" s="14" t="s">
        <v>75</v>
      </c>
      <c r="D10" s="14">
        <v>79</v>
      </c>
      <c r="E10" s="14">
        <v>73</v>
      </c>
      <c r="F10" s="13">
        <v>42</v>
      </c>
      <c r="G10" s="14">
        <v>13</v>
      </c>
      <c r="H10" s="14">
        <v>1</v>
      </c>
    </row>
    <row r="11" spans="1:8" ht="14.25" customHeight="1">
      <c r="A11" s="21" t="s">
        <v>130</v>
      </c>
      <c r="B11" s="21"/>
      <c r="C11" s="14" t="s">
        <v>77</v>
      </c>
      <c r="D11" s="14">
        <v>72</v>
      </c>
      <c r="E11" s="14">
        <v>68</v>
      </c>
      <c r="F11" s="13">
        <v>29</v>
      </c>
      <c r="G11" s="14">
        <v>12</v>
      </c>
      <c r="H11" s="14">
        <v>3</v>
      </c>
    </row>
    <row r="12" spans="1:8" ht="14.25" customHeight="1">
      <c r="A12" s="21"/>
      <c r="B12" s="21" t="s">
        <v>129</v>
      </c>
      <c r="C12" s="14" t="s">
        <v>75</v>
      </c>
      <c r="D12" s="14"/>
      <c r="E12" s="14"/>
      <c r="F12" s="13">
        <v>25</v>
      </c>
      <c r="G12" s="14">
        <v>65</v>
      </c>
      <c r="H12" s="14">
        <v>69</v>
      </c>
    </row>
    <row r="13" spans="1:8" ht="14.25" customHeight="1">
      <c r="A13" s="21"/>
      <c r="B13" s="21" t="s">
        <v>130</v>
      </c>
      <c r="C13" s="14" t="s">
        <v>77</v>
      </c>
      <c r="D13" s="14"/>
      <c r="E13" s="14"/>
      <c r="F13" s="13">
        <v>39</v>
      </c>
      <c r="G13" s="14">
        <v>100</v>
      </c>
      <c r="H13" s="14">
        <v>86</v>
      </c>
    </row>
    <row r="14" spans="1:8" ht="14.25" customHeight="1">
      <c r="A14" s="21" t="s">
        <v>131</v>
      </c>
      <c r="B14" s="21"/>
      <c r="C14" s="14" t="s">
        <v>75</v>
      </c>
      <c r="D14" s="14">
        <v>61</v>
      </c>
      <c r="E14" s="14">
        <v>61</v>
      </c>
      <c r="F14" s="13">
        <v>48</v>
      </c>
      <c r="G14" s="14">
        <v>23</v>
      </c>
      <c r="H14" s="14">
        <v>5</v>
      </c>
    </row>
    <row r="15" spans="1:8" ht="14.25" customHeight="1">
      <c r="A15" s="21"/>
      <c r="B15" s="21" t="s">
        <v>132</v>
      </c>
      <c r="C15" s="14" t="s">
        <v>75</v>
      </c>
      <c r="D15" s="14"/>
      <c r="E15" s="14"/>
      <c r="F15" s="13"/>
      <c r="G15" s="14">
        <v>17</v>
      </c>
      <c r="H15" s="14">
        <v>25</v>
      </c>
    </row>
    <row r="16" spans="1:8" ht="14.25" customHeight="1">
      <c r="A16" s="21" t="s">
        <v>74</v>
      </c>
      <c r="B16" s="21"/>
      <c r="C16" s="14" t="s">
        <v>75</v>
      </c>
      <c r="D16" s="14">
        <v>29</v>
      </c>
      <c r="E16" s="14">
        <v>34</v>
      </c>
      <c r="F16" s="13">
        <v>36</v>
      </c>
      <c r="G16" s="14">
        <v>13</v>
      </c>
      <c r="H16" s="14">
        <v>0</v>
      </c>
    </row>
    <row r="17" spans="1:8" ht="14.25" customHeight="1">
      <c r="A17" s="21" t="s">
        <v>76</v>
      </c>
      <c r="B17" s="21"/>
      <c r="C17" s="14" t="s">
        <v>77</v>
      </c>
      <c r="D17" s="14">
        <v>37</v>
      </c>
      <c r="E17" s="14">
        <v>32</v>
      </c>
      <c r="F17" s="13">
        <v>30</v>
      </c>
      <c r="G17" s="14">
        <v>10</v>
      </c>
      <c r="H17" s="14">
        <v>2</v>
      </c>
    </row>
    <row r="18" spans="1:8" ht="14.25" customHeight="1">
      <c r="A18" s="21" t="s">
        <v>133</v>
      </c>
      <c r="B18" s="21"/>
      <c r="C18" s="14" t="s">
        <v>75</v>
      </c>
      <c r="D18" s="14">
        <v>10</v>
      </c>
      <c r="E18" s="14">
        <v>15</v>
      </c>
      <c r="F18" s="13">
        <v>18</v>
      </c>
      <c r="G18" s="14">
        <v>10</v>
      </c>
      <c r="H18" s="14">
        <v>1</v>
      </c>
    </row>
    <row r="19" spans="1:8" ht="14.25" customHeight="1">
      <c r="A19" s="21"/>
      <c r="B19" s="21" t="s">
        <v>109</v>
      </c>
      <c r="C19" s="14" t="s">
        <v>75</v>
      </c>
      <c r="D19" s="14"/>
      <c r="E19" s="14"/>
      <c r="F19" s="13"/>
      <c r="G19" s="14">
        <v>25</v>
      </c>
      <c r="H19" s="14">
        <v>40</v>
      </c>
    </row>
    <row r="20" spans="1:8" ht="14.25" customHeight="1">
      <c r="A20" s="21"/>
      <c r="B20" s="21" t="s">
        <v>110</v>
      </c>
      <c r="C20" s="14" t="s">
        <v>77</v>
      </c>
      <c r="D20" s="14"/>
      <c r="E20" s="14"/>
      <c r="F20" s="13"/>
      <c r="G20" s="14">
        <v>29</v>
      </c>
      <c r="H20" s="14">
        <v>33</v>
      </c>
    </row>
    <row r="21" spans="1:8" ht="14.25" customHeight="1">
      <c r="A21" s="21" t="s">
        <v>121</v>
      </c>
      <c r="B21" s="21"/>
      <c r="C21" s="14" t="s">
        <v>75</v>
      </c>
      <c r="D21" s="14">
        <v>26</v>
      </c>
      <c r="E21" s="14">
        <v>14</v>
      </c>
      <c r="F21" s="13">
        <v>17</v>
      </c>
      <c r="G21" s="14">
        <v>5</v>
      </c>
      <c r="H21" s="14">
        <v>2</v>
      </c>
    </row>
    <row r="22" spans="1:8" ht="14.25" customHeight="1">
      <c r="A22" s="21"/>
      <c r="B22" s="21" t="s">
        <v>121</v>
      </c>
      <c r="C22" s="14" t="s">
        <v>75</v>
      </c>
      <c r="D22" s="14"/>
      <c r="E22" s="14"/>
      <c r="F22" s="13"/>
      <c r="G22" s="14">
        <v>20</v>
      </c>
      <c r="H22" s="14">
        <v>19</v>
      </c>
    </row>
    <row r="23" spans="1:8" ht="14.25" customHeight="1">
      <c r="A23" s="21" t="s">
        <v>134</v>
      </c>
      <c r="B23" s="21"/>
      <c r="C23" s="14" t="s">
        <v>75</v>
      </c>
      <c r="D23" s="14">
        <v>29</v>
      </c>
      <c r="E23" s="14">
        <v>25</v>
      </c>
      <c r="F23" s="13">
        <v>22</v>
      </c>
      <c r="G23" s="14">
        <v>7</v>
      </c>
      <c r="H23" s="14">
        <v>3</v>
      </c>
    </row>
    <row r="24" spans="1:8" ht="14.25" customHeight="1">
      <c r="A24" s="21" t="s">
        <v>135</v>
      </c>
      <c r="B24" s="21"/>
      <c r="C24" s="14" t="s">
        <v>75</v>
      </c>
      <c r="D24" s="14">
        <v>20</v>
      </c>
      <c r="E24" s="14">
        <v>21</v>
      </c>
      <c r="F24" s="13">
        <v>12</v>
      </c>
      <c r="G24" s="14">
        <v>5</v>
      </c>
      <c r="H24" s="14">
        <v>0</v>
      </c>
    </row>
    <row r="25" spans="1:8" ht="14.25" customHeight="1">
      <c r="A25" s="21"/>
      <c r="B25" s="21" t="s">
        <v>78</v>
      </c>
      <c r="C25" s="14" t="s">
        <v>75</v>
      </c>
      <c r="D25" s="14"/>
      <c r="E25" s="14"/>
      <c r="F25" s="13"/>
      <c r="G25" s="14">
        <v>24</v>
      </c>
      <c r="H25" s="14">
        <v>34</v>
      </c>
    </row>
    <row r="26" spans="1:8" ht="14.25" customHeight="1">
      <c r="A26" s="21" t="s">
        <v>81</v>
      </c>
      <c r="B26" s="21"/>
      <c r="C26" s="14" t="s">
        <v>75</v>
      </c>
      <c r="D26" s="14">
        <v>37</v>
      </c>
      <c r="E26" s="14">
        <v>56</v>
      </c>
      <c r="F26" s="13">
        <v>58</v>
      </c>
      <c r="G26" s="14">
        <v>27</v>
      </c>
      <c r="H26" s="14">
        <v>5</v>
      </c>
    </row>
    <row r="27" spans="1:8" ht="14.25" customHeight="1">
      <c r="A27" s="21"/>
      <c r="B27" s="21" t="s">
        <v>82</v>
      </c>
      <c r="C27" s="14" t="s">
        <v>75</v>
      </c>
      <c r="D27" s="14"/>
      <c r="E27" s="14"/>
      <c r="F27" s="13"/>
      <c r="G27" s="14">
        <v>19</v>
      </c>
      <c r="H27" s="14">
        <v>38</v>
      </c>
    </row>
    <row r="28" spans="1:8" ht="14.25" customHeight="1">
      <c r="A28" s="21" t="s">
        <v>136</v>
      </c>
      <c r="B28" s="21"/>
      <c r="C28" s="14" t="s">
        <v>75</v>
      </c>
      <c r="D28" s="14">
        <v>1</v>
      </c>
      <c r="E28" s="14">
        <v>5</v>
      </c>
      <c r="F28" s="13">
        <v>4</v>
      </c>
      <c r="G28" s="14">
        <v>2</v>
      </c>
      <c r="H28" s="14">
        <v>1</v>
      </c>
    </row>
    <row r="29" spans="1:8" ht="14.25" customHeight="1">
      <c r="A29" s="21" t="s">
        <v>137</v>
      </c>
      <c r="B29" s="21"/>
      <c r="C29" s="14" t="s">
        <v>75</v>
      </c>
      <c r="D29" s="14">
        <v>17</v>
      </c>
      <c r="E29" s="14">
        <v>13</v>
      </c>
      <c r="F29" s="13">
        <v>11</v>
      </c>
      <c r="G29" s="14">
        <v>4</v>
      </c>
      <c r="H29" s="14">
        <v>1</v>
      </c>
    </row>
    <row r="30" spans="1:8" ht="14.25" customHeight="1">
      <c r="A30" s="21" t="s">
        <v>138</v>
      </c>
      <c r="B30" s="21"/>
      <c r="C30" s="14" t="s">
        <v>75</v>
      </c>
      <c r="D30" s="14">
        <v>45</v>
      </c>
      <c r="E30" s="14">
        <v>47</v>
      </c>
      <c r="F30" s="13">
        <v>43</v>
      </c>
      <c r="G30" s="14">
        <v>24</v>
      </c>
      <c r="H30" s="14">
        <v>4</v>
      </c>
    </row>
    <row r="31" spans="1:8" ht="14.25" customHeight="1">
      <c r="A31" s="21"/>
      <c r="B31" s="21" t="s">
        <v>139</v>
      </c>
      <c r="C31" s="14" t="s">
        <v>75</v>
      </c>
      <c r="D31" s="14"/>
      <c r="E31" s="14"/>
      <c r="F31" s="13"/>
      <c r="G31" s="14">
        <v>25</v>
      </c>
      <c r="H31" s="14">
        <v>45</v>
      </c>
    </row>
    <row r="32" spans="1:8" ht="14.25" customHeight="1">
      <c r="A32" s="18" t="s">
        <v>140</v>
      </c>
      <c r="B32" s="21"/>
      <c r="C32" s="20" t="s">
        <v>75</v>
      </c>
      <c r="D32" s="16"/>
      <c r="E32" s="10"/>
      <c r="F32" s="19"/>
      <c r="G32" s="20"/>
      <c r="H32" s="20"/>
    </row>
    <row r="33" spans="1:8" ht="14.25" customHeight="1">
      <c r="A33" s="18" t="s">
        <v>141</v>
      </c>
      <c r="B33" s="21"/>
      <c r="C33" s="20" t="s">
        <v>75</v>
      </c>
      <c r="D33" s="20">
        <v>3</v>
      </c>
      <c r="E33" s="20">
        <v>6</v>
      </c>
      <c r="F33" s="19">
        <v>1</v>
      </c>
      <c r="G33" s="20">
        <v>1</v>
      </c>
      <c r="H33" s="20">
        <v>1</v>
      </c>
    </row>
    <row r="34" spans="1:8" ht="14.25" customHeight="1">
      <c r="A34" s="18" t="s">
        <v>142</v>
      </c>
      <c r="B34" s="21"/>
      <c r="C34" s="20" t="s">
        <v>75</v>
      </c>
      <c r="D34" s="20">
        <v>34</v>
      </c>
      <c r="E34" s="20">
        <v>29</v>
      </c>
      <c r="F34" s="19">
        <v>30</v>
      </c>
      <c r="G34" s="20">
        <v>8</v>
      </c>
      <c r="H34" s="20">
        <v>1</v>
      </c>
    </row>
    <row r="35" spans="1:8" ht="14.25" customHeight="1">
      <c r="A35" s="18" t="s">
        <v>143</v>
      </c>
      <c r="B35" s="21"/>
      <c r="C35" s="20" t="s">
        <v>77</v>
      </c>
      <c r="D35" s="20">
        <v>88</v>
      </c>
      <c r="E35" s="20">
        <v>101</v>
      </c>
      <c r="F35" s="19">
        <v>112</v>
      </c>
      <c r="G35" s="20">
        <v>49</v>
      </c>
      <c r="H35" s="20">
        <v>17</v>
      </c>
    </row>
    <row r="36" spans="1:8" ht="14.25" customHeight="1">
      <c r="A36" s="18" t="s">
        <v>144</v>
      </c>
      <c r="B36" s="21"/>
      <c r="C36" s="20" t="s">
        <v>75</v>
      </c>
      <c r="D36" s="20">
        <v>62</v>
      </c>
      <c r="E36" s="20">
        <v>81</v>
      </c>
      <c r="F36" s="19">
        <v>39</v>
      </c>
      <c r="G36" s="20">
        <v>7</v>
      </c>
      <c r="H36" s="20">
        <v>0</v>
      </c>
    </row>
    <row r="37" spans="1:8" ht="14.25" customHeight="1">
      <c r="A37" s="18"/>
      <c r="B37" s="21" t="s">
        <v>115</v>
      </c>
      <c r="C37" s="20" t="s">
        <v>75</v>
      </c>
      <c r="D37" s="20"/>
      <c r="E37" s="20"/>
      <c r="F37" s="19">
        <v>37</v>
      </c>
      <c r="G37" s="20">
        <v>71</v>
      </c>
      <c r="H37" s="20">
        <v>72</v>
      </c>
    </row>
    <row r="38" spans="1:8" ht="14.25" customHeight="1">
      <c r="A38" s="18" t="s">
        <v>145</v>
      </c>
      <c r="B38" s="21"/>
      <c r="C38" s="20" t="s">
        <v>75</v>
      </c>
      <c r="D38" s="20">
        <v>35</v>
      </c>
      <c r="E38" s="20">
        <v>24</v>
      </c>
      <c r="F38" s="19">
        <v>8</v>
      </c>
      <c r="G38" s="20">
        <v>0</v>
      </c>
      <c r="H38" s="20">
        <v>0</v>
      </c>
    </row>
    <row r="39" spans="1:8" ht="14.25" customHeight="1">
      <c r="A39" s="18"/>
      <c r="B39" s="18" t="s">
        <v>146</v>
      </c>
      <c r="C39" s="20" t="s">
        <v>75</v>
      </c>
      <c r="D39" s="20"/>
      <c r="E39" s="20"/>
      <c r="F39" s="19">
        <v>15</v>
      </c>
      <c r="G39" s="20">
        <v>45</v>
      </c>
      <c r="H39" s="20">
        <v>39</v>
      </c>
    </row>
    <row r="40" spans="1:8" ht="14.25" customHeight="1">
      <c r="A40" s="18" t="s">
        <v>147</v>
      </c>
      <c r="B40" s="21"/>
      <c r="C40" s="20" t="s">
        <v>75</v>
      </c>
      <c r="D40" s="20">
        <v>19</v>
      </c>
      <c r="E40" s="20">
        <v>21</v>
      </c>
      <c r="F40" s="19">
        <v>19</v>
      </c>
      <c r="G40" s="20">
        <v>7</v>
      </c>
      <c r="H40" s="20">
        <v>5</v>
      </c>
    </row>
    <row r="41" spans="1:8" ht="14.25" customHeight="1">
      <c r="A41" s="18" t="s">
        <v>148</v>
      </c>
      <c r="B41" s="21"/>
      <c r="C41" s="14" t="s">
        <v>77</v>
      </c>
      <c r="D41" s="14">
        <v>21</v>
      </c>
      <c r="E41" s="14">
        <v>25</v>
      </c>
      <c r="F41" s="13">
        <v>39</v>
      </c>
      <c r="G41" s="14">
        <v>15</v>
      </c>
      <c r="H41" s="14">
        <v>5</v>
      </c>
    </row>
    <row r="42" spans="1:8" ht="14.25" customHeight="1">
      <c r="A42" s="21"/>
      <c r="B42" s="21" t="s">
        <v>147</v>
      </c>
      <c r="C42" s="14" t="s">
        <v>75</v>
      </c>
      <c r="D42" s="14"/>
      <c r="E42" s="14"/>
      <c r="F42" s="13"/>
      <c r="G42" s="14">
        <v>22</v>
      </c>
      <c r="H42" s="14">
        <v>22</v>
      </c>
    </row>
    <row r="43" spans="1:8" ht="14.25" customHeight="1">
      <c r="A43" s="21"/>
      <c r="B43" s="21" t="s">
        <v>148</v>
      </c>
      <c r="C43" s="14" t="s">
        <v>77</v>
      </c>
      <c r="D43" s="14"/>
      <c r="E43" s="14"/>
      <c r="F43" s="13"/>
      <c r="G43" s="14">
        <v>26</v>
      </c>
      <c r="H43" s="14">
        <v>37</v>
      </c>
    </row>
    <row r="44" spans="1:8" ht="14.25" customHeight="1">
      <c r="A44" s="21" t="s">
        <v>149</v>
      </c>
      <c r="B44" s="21"/>
      <c r="C44" s="14" t="s">
        <v>75</v>
      </c>
      <c r="D44" s="14">
        <v>5</v>
      </c>
      <c r="E44" s="14">
        <v>8</v>
      </c>
      <c r="F44" s="13">
        <v>7</v>
      </c>
      <c r="G44" s="14">
        <v>3</v>
      </c>
      <c r="H44" s="14">
        <v>0</v>
      </c>
    </row>
    <row r="45" spans="1:8" ht="14.25" customHeight="1">
      <c r="A45" s="21"/>
      <c r="B45" s="21" t="s">
        <v>150</v>
      </c>
      <c r="C45" s="14" t="s">
        <v>75</v>
      </c>
      <c r="D45" s="14"/>
      <c r="E45" s="14"/>
      <c r="F45" s="13"/>
      <c r="G45" s="14">
        <v>1</v>
      </c>
      <c r="H45" s="14">
        <v>7</v>
      </c>
    </row>
    <row r="46" spans="1:8" ht="14.25" customHeight="1">
      <c r="A46" s="21" t="s">
        <v>101</v>
      </c>
      <c r="B46" s="21"/>
      <c r="C46" s="14" t="s">
        <v>75</v>
      </c>
      <c r="D46" s="14">
        <v>20</v>
      </c>
      <c r="E46" s="14">
        <v>23</v>
      </c>
      <c r="F46" s="13">
        <v>24</v>
      </c>
      <c r="G46" s="14">
        <v>11</v>
      </c>
      <c r="H46" s="14">
        <v>3</v>
      </c>
    </row>
    <row r="47" spans="1:8" ht="14.25" customHeight="1">
      <c r="A47" s="21" t="s">
        <v>102</v>
      </c>
      <c r="B47" s="21"/>
      <c r="C47" s="14" t="s">
        <v>77</v>
      </c>
      <c r="D47" s="14">
        <v>27</v>
      </c>
      <c r="E47" s="14">
        <v>30</v>
      </c>
      <c r="F47" s="13">
        <v>20</v>
      </c>
      <c r="G47" s="14">
        <v>6</v>
      </c>
      <c r="H47" s="14">
        <v>1</v>
      </c>
    </row>
    <row r="48" spans="1:8" ht="14.25" customHeight="1">
      <c r="A48" s="21"/>
      <c r="B48" s="21" t="s">
        <v>105</v>
      </c>
      <c r="C48" s="14" t="s">
        <v>75</v>
      </c>
      <c r="D48" s="14"/>
      <c r="E48" s="14"/>
      <c r="F48" s="13"/>
      <c r="G48" s="14">
        <v>49</v>
      </c>
      <c r="H48" s="14">
        <v>65</v>
      </c>
    </row>
    <row r="49" spans="1:8" ht="14.25" customHeight="1">
      <c r="A49" s="21"/>
      <c r="B49" s="21" t="s">
        <v>106</v>
      </c>
      <c r="C49" s="14" t="s">
        <v>77</v>
      </c>
      <c r="D49" s="14"/>
      <c r="E49" s="14"/>
      <c r="F49" s="13"/>
      <c r="G49" s="14">
        <v>66</v>
      </c>
      <c r="H49" s="14">
        <v>85</v>
      </c>
    </row>
    <row r="50" spans="1:8" ht="14.25" customHeight="1">
      <c r="A50" s="21" t="s">
        <v>116</v>
      </c>
      <c r="B50" s="21"/>
      <c r="C50" s="14" t="s">
        <v>75</v>
      </c>
      <c r="D50" s="14">
        <v>108</v>
      </c>
      <c r="E50" s="14">
        <v>95</v>
      </c>
      <c r="F50" s="13">
        <v>43</v>
      </c>
      <c r="G50" s="14">
        <v>10</v>
      </c>
      <c r="H50" s="14">
        <v>1</v>
      </c>
    </row>
    <row r="51" spans="1:8" ht="14.25" customHeight="1">
      <c r="A51" s="21"/>
      <c r="B51" s="21" t="s">
        <v>116</v>
      </c>
      <c r="C51" s="14" t="s">
        <v>75</v>
      </c>
      <c r="D51" s="14"/>
      <c r="E51" s="14"/>
      <c r="F51" s="13">
        <v>110</v>
      </c>
      <c r="G51" s="14">
        <v>144</v>
      </c>
      <c r="H51" s="14">
        <v>141</v>
      </c>
    </row>
    <row r="52" spans="1:8" ht="14.25" customHeight="1">
      <c r="A52" s="21" t="s">
        <v>151</v>
      </c>
      <c r="B52" s="21"/>
      <c r="C52" s="14" t="s">
        <v>75</v>
      </c>
      <c r="D52" s="14">
        <v>12</v>
      </c>
      <c r="E52" s="14">
        <v>15</v>
      </c>
      <c r="F52" s="13">
        <v>15</v>
      </c>
      <c r="G52" s="14">
        <v>9</v>
      </c>
      <c r="H52" s="14">
        <v>1</v>
      </c>
    </row>
    <row r="53" spans="1:8" ht="14.25" customHeight="1">
      <c r="A53" s="21"/>
      <c r="B53" s="21" t="s">
        <v>151</v>
      </c>
      <c r="C53" s="14" t="s">
        <v>75</v>
      </c>
      <c r="D53" s="14"/>
      <c r="E53" s="14"/>
      <c r="F53" s="13"/>
      <c r="G53" s="14">
        <v>0</v>
      </c>
      <c r="H53" s="14">
        <v>5</v>
      </c>
    </row>
    <row r="54" spans="1:8" ht="14.25" customHeight="1">
      <c r="A54" s="21" t="s">
        <v>152</v>
      </c>
      <c r="B54" s="21"/>
      <c r="C54" s="14" t="s">
        <v>75</v>
      </c>
      <c r="D54" s="14">
        <v>7</v>
      </c>
      <c r="E54" s="14">
        <v>9</v>
      </c>
      <c r="F54" s="13">
        <v>3</v>
      </c>
      <c r="G54" s="14">
        <v>1</v>
      </c>
      <c r="H54" s="14">
        <v>0</v>
      </c>
    </row>
    <row r="55" spans="1:8" ht="14.25" customHeight="1">
      <c r="A55" s="21"/>
      <c r="B55" s="21" t="s">
        <v>152</v>
      </c>
      <c r="C55" s="14" t="s">
        <v>75</v>
      </c>
      <c r="D55" s="2"/>
      <c r="E55" s="14"/>
      <c r="F55" s="13">
        <v>4</v>
      </c>
      <c r="G55" s="14">
        <v>10</v>
      </c>
      <c r="H55" s="14">
        <v>14</v>
      </c>
    </row>
    <row r="56" spans="1:8" ht="14.25" customHeight="1">
      <c r="A56" s="21" t="s">
        <v>153</v>
      </c>
      <c r="B56" s="21"/>
      <c r="C56" s="14" t="s">
        <v>75</v>
      </c>
      <c r="D56" s="2"/>
      <c r="E56" s="14">
        <v>1</v>
      </c>
      <c r="F56" s="13"/>
      <c r="G56" s="14">
        <v>0</v>
      </c>
      <c r="H56" s="14">
        <v>0</v>
      </c>
    </row>
    <row r="57" spans="1:8" ht="14.25" customHeight="1">
      <c r="A57" s="21"/>
      <c r="B57" s="21" t="s">
        <v>153</v>
      </c>
      <c r="C57" s="2"/>
      <c r="D57" s="2"/>
      <c r="E57" s="2"/>
      <c r="F57" s="13">
        <v>2</v>
      </c>
      <c r="G57" s="14">
        <v>3</v>
      </c>
      <c r="H57" s="14">
        <v>8</v>
      </c>
    </row>
    <row r="58" spans="1:8" ht="14.25" customHeight="1">
      <c r="A58" s="21" t="s">
        <v>98</v>
      </c>
      <c r="B58" s="21"/>
      <c r="C58" s="14" t="s">
        <v>75</v>
      </c>
      <c r="D58" s="2"/>
      <c r="E58" s="2"/>
      <c r="F58" s="14">
        <v>1</v>
      </c>
      <c r="G58" s="14">
        <v>0</v>
      </c>
      <c r="H58" s="14">
        <v>0</v>
      </c>
    </row>
    <row r="59" spans="1:8" ht="14.25" customHeight="1">
      <c r="A59" s="21"/>
      <c r="B59" s="21" t="s">
        <v>100</v>
      </c>
      <c r="C59" s="14" t="s">
        <v>75</v>
      </c>
      <c r="D59" s="2"/>
      <c r="E59" s="2"/>
      <c r="F59" s="14"/>
      <c r="G59" s="14">
        <v>3</v>
      </c>
      <c r="H59" s="14">
        <v>3</v>
      </c>
    </row>
    <row r="60" spans="1:8" ht="14.25" customHeight="1">
      <c r="A60" s="21"/>
      <c r="B60" s="21" t="s">
        <v>154</v>
      </c>
      <c r="C60" s="14" t="s">
        <v>75</v>
      </c>
      <c r="D60" s="2"/>
      <c r="E60" s="2"/>
      <c r="F60" s="14"/>
      <c r="G60" s="14"/>
      <c r="H60" s="14">
        <v>37</v>
      </c>
    </row>
    <row r="61" spans="1:8" ht="14.25" customHeight="1">
      <c r="A61" s="21"/>
      <c r="B61" s="21" t="s">
        <v>155</v>
      </c>
      <c r="C61" s="14" t="s">
        <v>75</v>
      </c>
      <c r="D61" s="2"/>
      <c r="E61" s="2"/>
      <c r="F61" s="14"/>
      <c r="G61" s="14"/>
      <c r="H61" s="14">
        <v>55</v>
      </c>
    </row>
  </sheetData>
  <pageMargins left="0.7" right="0.7" top="0.78740157499999996" bottom="0.78740157499999996"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6AC9-EEB8-4CED-B42C-94F12295E571}">
  <sheetPr>
    <tabColor rgb="FFFFFF00"/>
  </sheetPr>
  <dimension ref="A1:O29"/>
  <sheetViews>
    <sheetView topLeftCell="A5" workbookViewId="0">
      <selection activeCell="C29" sqref="C29"/>
    </sheetView>
  </sheetViews>
  <sheetFormatPr defaultColWidth="12.58203125" defaultRowHeight="15" customHeight="1"/>
  <cols>
    <col min="1" max="1" width="20.08203125" customWidth="1"/>
    <col min="2" max="12" width="10.58203125" customWidth="1"/>
    <col min="13" max="13" width="11.5" customWidth="1"/>
    <col min="14" max="29" width="7.58203125" customWidth="1"/>
  </cols>
  <sheetData>
    <row r="1" spans="1:13" ht="14.25" customHeight="1">
      <c r="A1" s="5" t="s">
        <v>24</v>
      </c>
      <c r="B1" s="1"/>
      <c r="C1" s="6"/>
      <c r="D1" s="6"/>
    </row>
    <row r="2" spans="1:13" ht="14.25" customHeight="1">
      <c r="M2" s="383"/>
    </row>
    <row r="3" spans="1:13" ht="30" customHeight="1">
      <c r="A3" s="59" t="s">
        <v>1</v>
      </c>
      <c r="B3" s="459" t="s">
        <v>2</v>
      </c>
      <c r="C3" s="460"/>
      <c r="D3" s="461"/>
      <c r="E3" s="459" t="s">
        <v>3</v>
      </c>
      <c r="F3" s="460"/>
      <c r="G3" s="461"/>
      <c r="H3" s="459" t="s">
        <v>4</v>
      </c>
      <c r="I3" s="460"/>
      <c r="J3" s="461"/>
      <c r="K3" s="459" t="s">
        <v>5</v>
      </c>
      <c r="L3" s="461"/>
      <c r="M3" s="56" t="s">
        <v>6</v>
      </c>
    </row>
    <row r="4" spans="1:13" ht="14.25" customHeight="1">
      <c r="A4" s="53"/>
      <c r="B4" s="54" t="s">
        <v>7</v>
      </c>
      <c r="C4" s="54" t="s">
        <v>8</v>
      </c>
      <c r="D4" s="54" t="s">
        <v>9</v>
      </c>
      <c r="E4" s="54" t="s">
        <v>7</v>
      </c>
      <c r="F4" s="54" t="s">
        <v>8</v>
      </c>
      <c r="G4" s="54" t="s">
        <v>9</v>
      </c>
      <c r="H4" s="54" t="s">
        <v>7</v>
      </c>
      <c r="I4" s="54" t="s">
        <v>8</v>
      </c>
      <c r="J4" s="54" t="s">
        <v>9</v>
      </c>
      <c r="K4" s="54" t="s">
        <v>7</v>
      </c>
      <c r="L4" s="54" t="s">
        <v>8</v>
      </c>
      <c r="M4" s="384"/>
    </row>
    <row r="5" spans="1:13" ht="14.25" customHeight="1">
      <c r="A5" s="51" t="s">
        <v>10</v>
      </c>
      <c r="B5" s="28"/>
      <c r="C5" s="28"/>
      <c r="D5" s="28"/>
      <c r="E5" s="28"/>
      <c r="F5" s="28"/>
      <c r="G5" s="28"/>
      <c r="H5" s="28"/>
      <c r="I5" s="28"/>
      <c r="J5" s="28"/>
      <c r="K5" s="28"/>
      <c r="L5" s="28"/>
      <c r="M5" s="384"/>
    </row>
    <row r="6" spans="1:13" ht="14.25" customHeight="1">
      <c r="A6" s="31">
        <v>1</v>
      </c>
      <c r="B6" s="82">
        <v>1122</v>
      </c>
      <c r="C6" s="82">
        <v>179</v>
      </c>
      <c r="D6" s="82">
        <v>1301</v>
      </c>
      <c r="E6" s="82">
        <v>407</v>
      </c>
      <c r="F6" s="82">
        <v>54</v>
      </c>
      <c r="G6" s="82">
        <v>461</v>
      </c>
      <c r="H6" s="82">
        <v>21</v>
      </c>
      <c r="I6" s="82">
        <v>10</v>
      </c>
      <c r="J6" s="82">
        <v>31</v>
      </c>
      <c r="K6" s="82">
        <f>B6+E6+H6</f>
        <v>1550</v>
      </c>
      <c r="L6" s="82">
        <f>C6+F6+I6</f>
        <v>243</v>
      </c>
      <c r="M6" s="62">
        <f>K6+L6</f>
        <v>1793</v>
      </c>
    </row>
    <row r="7" spans="1:13" ht="14.25" customHeight="1">
      <c r="A7" s="31">
        <v>2</v>
      </c>
      <c r="B7" s="82">
        <v>485</v>
      </c>
      <c r="C7" s="82">
        <v>31</v>
      </c>
      <c r="D7" s="82">
        <v>516</v>
      </c>
      <c r="E7" s="82">
        <v>336</v>
      </c>
      <c r="F7" s="82">
        <v>53</v>
      </c>
      <c r="G7" s="82">
        <v>389</v>
      </c>
      <c r="H7" s="82">
        <v>28</v>
      </c>
      <c r="I7" s="82">
        <v>18</v>
      </c>
      <c r="J7" s="82">
        <v>46</v>
      </c>
      <c r="K7" s="82">
        <f t="shared" ref="K7:K17" si="0">B7+E7+H7</f>
        <v>849</v>
      </c>
      <c r="L7" s="82">
        <f t="shared" ref="L7:L16" si="1">C7+F7+I7</f>
        <v>102</v>
      </c>
      <c r="M7" s="62">
        <f t="shared" ref="M7:M16" si="2">K7+L7</f>
        <v>951</v>
      </c>
    </row>
    <row r="8" spans="1:13" ht="14.25" customHeight="1">
      <c r="A8" s="31">
        <v>3</v>
      </c>
      <c r="B8" s="82">
        <v>506</v>
      </c>
      <c r="C8" s="82">
        <v>30</v>
      </c>
      <c r="D8" s="82">
        <v>536</v>
      </c>
      <c r="E8" s="28"/>
      <c r="F8" s="28"/>
      <c r="G8" s="82"/>
      <c r="H8" s="82">
        <v>21</v>
      </c>
      <c r="I8" s="82">
        <v>19</v>
      </c>
      <c r="J8" s="82">
        <v>40</v>
      </c>
      <c r="K8" s="82">
        <f>B8+E8+H8</f>
        <v>527</v>
      </c>
      <c r="L8" s="82">
        <f t="shared" si="1"/>
        <v>49</v>
      </c>
      <c r="M8" s="62">
        <f t="shared" si="2"/>
        <v>576</v>
      </c>
    </row>
    <row r="9" spans="1:13" ht="14.25" customHeight="1">
      <c r="A9" s="31">
        <v>4</v>
      </c>
      <c r="B9" s="28"/>
      <c r="C9" s="28"/>
      <c r="D9" s="82"/>
      <c r="E9" s="28"/>
      <c r="F9" s="28"/>
      <c r="G9" s="82"/>
      <c r="H9" s="82">
        <v>44</v>
      </c>
      <c r="I9" s="82">
        <v>28</v>
      </c>
      <c r="J9" s="82">
        <v>72</v>
      </c>
      <c r="K9" s="82">
        <f t="shared" si="0"/>
        <v>44</v>
      </c>
      <c r="L9" s="82">
        <f t="shared" si="1"/>
        <v>28</v>
      </c>
      <c r="M9" s="62">
        <f t="shared" si="2"/>
        <v>72</v>
      </c>
    </row>
    <row r="10" spans="1:13" ht="14.25" customHeight="1">
      <c r="A10" s="31" t="s">
        <v>9</v>
      </c>
      <c r="B10" s="83">
        <v>2113</v>
      </c>
      <c r="C10" s="83">
        <v>240</v>
      </c>
      <c r="D10" s="83">
        <v>2353</v>
      </c>
      <c r="E10" s="83">
        <v>743</v>
      </c>
      <c r="F10" s="83">
        <v>107</v>
      </c>
      <c r="G10" s="83">
        <v>850</v>
      </c>
      <c r="H10" s="83">
        <v>114</v>
      </c>
      <c r="I10" s="83">
        <v>75</v>
      </c>
      <c r="J10" s="83">
        <v>189</v>
      </c>
      <c r="K10" s="83">
        <f>B10+E10+H10</f>
        <v>2970</v>
      </c>
      <c r="L10" s="83">
        <f t="shared" si="1"/>
        <v>422</v>
      </c>
      <c r="M10" s="62">
        <f t="shared" si="2"/>
        <v>3392</v>
      </c>
    </row>
    <row r="11" spans="1:13" ht="14.25" customHeight="1">
      <c r="A11" s="58" t="s">
        <v>11</v>
      </c>
      <c r="B11" s="28"/>
      <c r="C11" s="28"/>
      <c r="D11" s="82"/>
      <c r="E11" s="28"/>
      <c r="F11" s="28"/>
      <c r="G11" s="82"/>
      <c r="H11" s="28"/>
      <c r="I11" s="28"/>
      <c r="J11" s="82"/>
      <c r="K11" s="82"/>
      <c r="L11" s="82"/>
      <c r="M11" s="62"/>
    </row>
    <row r="12" spans="1:13" ht="14.25" customHeight="1">
      <c r="A12" s="31">
        <v>1</v>
      </c>
      <c r="B12" s="82">
        <v>381</v>
      </c>
      <c r="C12" s="82">
        <v>16</v>
      </c>
      <c r="D12" s="82">
        <v>397</v>
      </c>
      <c r="E12" s="82">
        <v>167</v>
      </c>
      <c r="F12" s="82">
        <v>8</v>
      </c>
      <c r="G12" s="82">
        <v>175</v>
      </c>
      <c r="H12" s="82">
        <v>8</v>
      </c>
      <c r="I12" s="82"/>
      <c r="J12" s="82">
        <v>8</v>
      </c>
      <c r="K12" s="82">
        <f t="shared" si="0"/>
        <v>556</v>
      </c>
      <c r="L12" s="82">
        <f t="shared" si="1"/>
        <v>24</v>
      </c>
      <c r="M12" s="62">
        <f t="shared" si="2"/>
        <v>580</v>
      </c>
    </row>
    <row r="13" spans="1:13" ht="14.25" customHeight="1">
      <c r="A13" s="31">
        <v>2</v>
      </c>
      <c r="B13" s="82">
        <v>143</v>
      </c>
      <c r="C13" s="82">
        <v>3</v>
      </c>
      <c r="D13" s="82">
        <v>146</v>
      </c>
      <c r="E13" s="82">
        <v>123</v>
      </c>
      <c r="F13" s="82">
        <v>2</v>
      </c>
      <c r="G13" s="82">
        <v>125</v>
      </c>
      <c r="H13" s="82">
        <v>7</v>
      </c>
      <c r="I13" s="82">
        <v>2</v>
      </c>
      <c r="J13" s="82">
        <v>9</v>
      </c>
      <c r="K13" s="82">
        <f t="shared" si="0"/>
        <v>273</v>
      </c>
      <c r="L13" s="82">
        <f t="shared" si="1"/>
        <v>7</v>
      </c>
      <c r="M13" s="62">
        <f t="shared" si="2"/>
        <v>280</v>
      </c>
    </row>
    <row r="14" spans="1:13" ht="14.25" customHeight="1">
      <c r="A14" s="31">
        <v>3</v>
      </c>
      <c r="B14" s="82">
        <v>161</v>
      </c>
      <c r="C14" s="82">
        <v>5</v>
      </c>
      <c r="D14" s="82">
        <v>166</v>
      </c>
      <c r="E14" s="28"/>
      <c r="F14" s="28"/>
      <c r="G14" s="82"/>
      <c r="H14" s="82">
        <v>9</v>
      </c>
      <c r="I14" s="28"/>
      <c r="J14" s="82">
        <v>9</v>
      </c>
      <c r="K14" s="82">
        <f t="shared" si="0"/>
        <v>170</v>
      </c>
      <c r="L14" s="82">
        <f t="shared" si="1"/>
        <v>5</v>
      </c>
      <c r="M14" s="62">
        <f t="shared" si="2"/>
        <v>175</v>
      </c>
    </row>
    <row r="15" spans="1:13" ht="14.25" customHeight="1">
      <c r="A15" s="31">
        <v>4</v>
      </c>
      <c r="B15" s="28"/>
      <c r="C15" s="28"/>
      <c r="D15" s="82"/>
      <c r="E15" s="28"/>
      <c r="F15" s="28"/>
      <c r="G15" s="82"/>
      <c r="H15" s="82">
        <v>11</v>
      </c>
      <c r="I15" s="28"/>
      <c r="J15" s="82">
        <v>11</v>
      </c>
      <c r="K15" s="82">
        <f t="shared" si="0"/>
        <v>11</v>
      </c>
      <c r="L15" s="82">
        <f t="shared" si="1"/>
        <v>0</v>
      </c>
      <c r="M15" s="62">
        <f t="shared" si="2"/>
        <v>11</v>
      </c>
    </row>
    <row r="16" spans="1:13" ht="14.25" customHeight="1">
      <c r="A16" s="49" t="s">
        <v>9</v>
      </c>
      <c r="B16" s="83">
        <v>685</v>
      </c>
      <c r="C16" s="83">
        <v>24</v>
      </c>
      <c r="D16" s="83">
        <v>709</v>
      </c>
      <c r="E16" s="83">
        <v>290</v>
      </c>
      <c r="F16" s="83">
        <v>10</v>
      </c>
      <c r="G16" s="83">
        <v>300</v>
      </c>
      <c r="H16" s="83">
        <v>35</v>
      </c>
      <c r="I16" s="83">
        <v>2</v>
      </c>
      <c r="J16" s="83">
        <v>36</v>
      </c>
      <c r="K16" s="83">
        <f t="shared" si="0"/>
        <v>1010</v>
      </c>
      <c r="L16" s="83">
        <f t="shared" si="1"/>
        <v>36</v>
      </c>
      <c r="M16" s="62">
        <f t="shared" si="2"/>
        <v>1046</v>
      </c>
    </row>
    <row r="17" spans="1:15" s="52" customFormat="1" ht="43.5">
      <c r="A17" s="55" t="s">
        <v>12</v>
      </c>
      <c r="B17" s="62">
        <f t="shared" ref="B17:I17" si="3">B10+B16</f>
        <v>2798</v>
      </c>
      <c r="C17" s="62">
        <f t="shared" si="3"/>
        <v>264</v>
      </c>
      <c r="D17" s="62">
        <f t="shared" si="3"/>
        <v>3062</v>
      </c>
      <c r="E17" s="62">
        <f t="shared" si="3"/>
        <v>1033</v>
      </c>
      <c r="F17" s="62">
        <f t="shared" si="3"/>
        <v>117</v>
      </c>
      <c r="G17" s="83">
        <f t="shared" si="3"/>
        <v>1150</v>
      </c>
      <c r="H17" s="62">
        <f t="shared" si="3"/>
        <v>149</v>
      </c>
      <c r="I17" s="62">
        <f t="shared" si="3"/>
        <v>77</v>
      </c>
      <c r="J17" s="83">
        <v>225</v>
      </c>
      <c r="K17" s="83">
        <f t="shared" si="0"/>
        <v>3980</v>
      </c>
      <c r="L17" s="83">
        <f>C17+F17+I17</f>
        <v>458</v>
      </c>
      <c r="M17" s="62">
        <v>4437</v>
      </c>
      <c r="N17" s="386"/>
      <c r="O17"/>
    </row>
    <row r="19" spans="1:15" ht="15" customHeight="1">
      <c r="B19" t="s">
        <v>14</v>
      </c>
      <c r="C19" t="s">
        <v>15</v>
      </c>
      <c r="D19" t="s">
        <v>16</v>
      </c>
      <c r="F19" t="s">
        <v>17</v>
      </c>
      <c r="G19" t="s">
        <v>18</v>
      </c>
      <c r="H19" t="s">
        <v>19</v>
      </c>
    </row>
    <row r="20" spans="1:15" ht="15" customHeight="1">
      <c r="A20" t="s">
        <v>20</v>
      </c>
      <c r="B20">
        <v>3062</v>
      </c>
      <c r="C20">
        <v>264</v>
      </c>
      <c r="D20">
        <v>709</v>
      </c>
      <c r="F20" s="214">
        <f>C20/(B20/100)</f>
        <v>8.6218158066623118</v>
      </c>
      <c r="G20" s="214">
        <f>D20/(B20/100)</f>
        <v>23.154800783801438</v>
      </c>
      <c r="H20" s="214">
        <f>100-F20</f>
        <v>91.378184193337688</v>
      </c>
    </row>
    <row r="21" spans="1:15" ht="15" customHeight="1">
      <c r="A21" t="s">
        <v>21</v>
      </c>
      <c r="B21">
        <v>1150</v>
      </c>
      <c r="C21">
        <v>117</v>
      </c>
      <c r="D21">
        <v>300</v>
      </c>
      <c r="F21" s="214">
        <f t="shared" ref="F21:F22" si="4">C21/(B21/100)</f>
        <v>10.173913043478262</v>
      </c>
      <c r="G21" s="214">
        <f t="shared" ref="G21:G22" si="5">D21/(B21/100)</f>
        <v>26.086956521739129</v>
      </c>
      <c r="H21" s="214">
        <f t="shared" ref="H21:H22" si="6">100-F21</f>
        <v>89.826086956521735</v>
      </c>
    </row>
    <row r="22" spans="1:15" ht="15" customHeight="1">
      <c r="A22" t="s">
        <v>22</v>
      </c>
      <c r="B22">
        <v>225</v>
      </c>
      <c r="C22">
        <v>77</v>
      </c>
      <c r="D22">
        <v>36</v>
      </c>
      <c r="F22" s="214">
        <f t="shared" si="4"/>
        <v>34.222222222222221</v>
      </c>
      <c r="G22" s="214">
        <f t="shared" si="5"/>
        <v>16</v>
      </c>
      <c r="H22" s="214">
        <f t="shared" si="6"/>
        <v>65.777777777777771</v>
      </c>
    </row>
    <row r="26" spans="1:15" ht="15" customHeight="1">
      <c r="B26" t="s">
        <v>19</v>
      </c>
      <c r="C26" t="s">
        <v>23</v>
      </c>
    </row>
    <row r="27" spans="1:15" ht="15" customHeight="1">
      <c r="A27" t="s">
        <v>20</v>
      </c>
      <c r="B27" s="214">
        <v>91.378184193337702</v>
      </c>
      <c r="C27" s="214">
        <v>8.6218158066623118</v>
      </c>
    </row>
    <row r="28" spans="1:15" ht="15" customHeight="1">
      <c r="A28" t="s">
        <v>21</v>
      </c>
      <c r="B28" s="214">
        <v>89.826086956521735</v>
      </c>
      <c r="C28" s="214">
        <v>10.173913043478262</v>
      </c>
    </row>
    <row r="29" spans="1:15" ht="15" customHeight="1">
      <c r="A29" t="s">
        <v>22</v>
      </c>
      <c r="B29" s="214">
        <v>65.929203539823007</v>
      </c>
      <c r="C29" s="214">
        <v>34.070796460176993</v>
      </c>
    </row>
  </sheetData>
  <mergeCells count="4">
    <mergeCell ref="B3:D3"/>
    <mergeCell ref="E3:G3"/>
    <mergeCell ref="H3:J3"/>
    <mergeCell ref="K3:L3"/>
  </mergeCells>
  <pageMargins left="0.7" right="0.7" top="0.78740157499999996" bottom="0.78740157499999996" header="0" footer="0"/>
  <pageSetup paperSize="9" orientation="landscape"/>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D230-9A91-4654-ABCE-D01C3F389953}">
  <sheetPr>
    <tabColor rgb="FF00B0F0"/>
  </sheetPr>
  <dimension ref="A1:I63"/>
  <sheetViews>
    <sheetView workbookViewId="0"/>
  </sheetViews>
  <sheetFormatPr defaultColWidth="12.58203125" defaultRowHeight="15" customHeight="1"/>
  <cols>
    <col min="1" max="1" width="37.58203125" style="25" customWidth="1"/>
    <col min="2" max="2" width="41.58203125" style="25" customWidth="1"/>
    <col min="3" max="3" width="11.9140625" style="25" customWidth="1"/>
    <col min="4" max="7" width="8.58203125" style="25" bestFit="1" customWidth="1"/>
    <col min="8" max="8" width="8.5" style="25" customWidth="1"/>
    <col min="9" max="9" width="8.83203125" style="25" customWidth="1"/>
    <col min="10" max="15" width="7.58203125" style="25" customWidth="1"/>
    <col min="16" max="16384" width="12.58203125" style="25"/>
  </cols>
  <sheetData>
    <row r="1" spans="1:9" ht="14.25" customHeight="1">
      <c r="A1" s="30" t="s">
        <v>4216</v>
      </c>
      <c r="B1" s="27"/>
    </row>
    <row r="2" spans="1:9" ht="14.25" customHeight="1">
      <c r="B2" s="27"/>
    </row>
    <row r="3" spans="1:9" ht="53.5">
      <c r="A3" s="225" t="s">
        <v>4212</v>
      </c>
      <c r="B3" s="427" t="s">
        <v>4213</v>
      </c>
      <c r="C3" s="227" t="s">
        <v>4211</v>
      </c>
      <c r="D3" s="428" t="s">
        <v>53</v>
      </c>
      <c r="E3" s="429" t="s">
        <v>54</v>
      </c>
      <c r="F3" s="226" t="s">
        <v>55</v>
      </c>
      <c r="G3" s="226" t="s">
        <v>56</v>
      </c>
      <c r="H3" s="226" t="s">
        <v>123</v>
      </c>
      <c r="I3" s="226" t="s">
        <v>156</v>
      </c>
    </row>
    <row r="4" spans="1:9" ht="14.25" customHeight="1">
      <c r="A4" s="2" t="s">
        <v>74</v>
      </c>
      <c r="B4" s="21"/>
      <c r="C4" s="14" t="s">
        <v>75</v>
      </c>
      <c r="D4" s="13">
        <v>53</v>
      </c>
      <c r="E4" s="43">
        <v>29</v>
      </c>
      <c r="F4" s="14">
        <v>3</v>
      </c>
      <c r="G4" s="14"/>
      <c r="H4" s="14"/>
      <c r="I4" s="14"/>
    </row>
    <row r="5" spans="1:9" ht="14.25" customHeight="1">
      <c r="A5" s="2" t="s">
        <v>76</v>
      </c>
      <c r="B5" s="21"/>
      <c r="C5" s="14" t="s">
        <v>77</v>
      </c>
      <c r="D5" s="13">
        <v>25</v>
      </c>
      <c r="E5" s="43">
        <v>6</v>
      </c>
      <c r="F5" s="14">
        <v>1</v>
      </c>
      <c r="G5" s="14"/>
      <c r="H5" s="14"/>
      <c r="I5" s="14"/>
    </row>
    <row r="6" spans="1:9" ht="14.25" customHeight="1">
      <c r="A6" s="2"/>
      <c r="B6" s="21" t="s">
        <v>74</v>
      </c>
      <c r="C6" s="14" t="s">
        <v>75</v>
      </c>
      <c r="D6" s="13">
        <v>86</v>
      </c>
      <c r="E6" s="43">
        <v>104</v>
      </c>
      <c r="F6" s="14">
        <v>114</v>
      </c>
      <c r="G6" s="14">
        <v>147</v>
      </c>
      <c r="H6" s="14">
        <v>132</v>
      </c>
      <c r="I6" s="14">
        <v>110</v>
      </c>
    </row>
    <row r="7" spans="1:9" ht="14.25" customHeight="1">
      <c r="A7" s="2"/>
      <c r="B7" s="21" t="s">
        <v>76</v>
      </c>
      <c r="C7" s="14" t="s">
        <v>77</v>
      </c>
      <c r="D7" s="13">
        <v>25</v>
      </c>
      <c r="E7" s="43">
        <v>40</v>
      </c>
      <c r="F7" s="14">
        <v>42</v>
      </c>
      <c r="G7" s="14">
        <v>47</v>
      </c>
      <c r="H7" s="14">
        <v>35</v>
      </c>
      <c r="I7" s="14">
        <v>38</v>
      </c>
    </row>
    <row r="8" spans="1:9" ht="14.25" customHeight="1">
      <c r="A8" s="2" t="s">
        <v>78</v>
      </c>
      <c r="B8" s="21"/>
      <c r="C8" s="14" t="s">
        <v>75</v>
      </c>
      <c r="D8" s="13">
        <v>24</v>
      </c>
      <c r="E8" s="43">
        <v>11</v>
      </c>
      <c r="F8" s="14">
        <v>1</v>
      </c>
      <c r="G8" s="14"/>
      <c r="H8" s="14"/>
      <c r="I8" s="14"/>
    </row>
    <row r="9" spans="1:9" ht="14.25" customHeight="1">
      <c r="A9" s="2" t="s">
        <v>79</v>
      </c>
      <c r="B9" s="21"/>
      <c r="C9" s="14" t="s">
        <v>77</v>
      </c>
      <c r="D9" s="13">
        <v>25</v>
      </c>
      <c r="E9" s="43">
        <v>7</v>
      </c>
      <c r="F9" s="14">
        <v>5</v>
      </c>
      <c r="G9" s="14">
        <v>1</v>
      </c>
      <c r="H9" s="14"/>
      <c r="I9" s="14"/>
    </row>
    <row r="10" spans="1:9" ht="14.25" customHeight="1">
      <c r="A10" s="2"/>
      <c r="B10" s="21" t="s">
        <v>78</v>
      </c>
      <c r="C10" s="14" t="s">
        <v>75</v>
      </c>
      <c r="D10" s="13">
        <v>104</v>
      </c>
      <c r="E10" s="43">
        <v>147</v>
      </c>
      <c r="F10" s="14">
        <v>193</v>
      </c>
      <c r="G10" s="14">
        <v>261</v>
      </c>
      <c r="H10" s="14">
        <v>172</v>
      </c>
      <c r="I10" s="14">
        <v>156</v>
      </c>
    </row>
    <row r="11" spans="1:9" ht="14.25" customHeight="1">
      <c r="A11" s="2"/>
      <c r="B11" s="21" t="s">
        <v>79</v>
      </c>
      <c r="C11" s="14" t="s">
        <v>77</v>
      </c>
      <c r="D11" s="13">
        <v>45</v>
      </c>
      <c r="E11" s="43">
        <v>91</v>
      </c>
      <c r="F11" s="14">
        <v>131</v>
      </c>
      <c r="G11" s="14">
        <v>109</v>
      </c>
      <c r="H11" s="14">
        <v>73</v>
      </c>
      <c r="I11" s="14">
        <v>70</v>
      </c>
    </row>
    <row r="12" spans="1:9" ht="14.25" customHeight="1">
      <c r="A12" s="2" t="s">
        <v>80</v>
      </c>
      <c r="B12" s="21"/>
      <c r="C12" s="14" t="s">
        <v>75</v>
      </c>
      <c r="D12" s="13">
        <v>59</v>
      </c>
      <c r="E12" s="43">
        <v>31</v>
      </c>
      <c r="F12" s="14">
        <v>5</v>
      </c>
      <c r="G12" s="14">
        <v>2</v>
      </c>
      <c r="H12" s="14"/>
      <c r="I12" s="14"/>
    </row>
    <row r="13" spans="1:9" ht="14.25" customHeight="1">
      <c r="A13" s="2" t="s">
        <v>81</v>
      </c>
      <c r="B13" s="21"/>
      <c r="C13" s="14" t="s">
        <v>75</v>
      </c>
      <c r="D13" s="13">
        <v>96</v>
      </c>
      <c r="E13" s="43">
        <v>54</v>
      </c>
      <c r="F13" s="14">
        <v>26</v>
      </c>
      <c r="G13" s="14">
        <v>6</v>
      </c>
      <c r="H13" s="14">
        <v>1</v>
      </c>
      <c r="I13" s="14"/>
    </row>
    <row r="14" spans="1:9" ht="14.25" customHeight="1">
      <c r="A14" s="2"/>
      <c r="B14" s="21" t="s">
        <v>82</v>
      </c>
      <c r="C14" s="14" t="s">
        <v>75</v>
      </c>
      <c r="D14" s="13"/>
      <c r="E14" s="43">
        <v>30</v>
      </c>
      <c r="F14" s="14">
        <v>67</v>
      </c>
      <c r="G14" s="14">
        <v>88</v>
      </c>
      <c r="H14" s="14">
        <v>95</v>
      </c>
      <c r="I14" s="14">
        <v>87</v>
      </c>
    </row>
    <row r="15" spans="1:9" ht="14.25" customHeight="1">
      <c r="A15" s="2" t="s">
        <v>83</v>
      </c>
      <c r="B15" s="21"/>
      <c r="C15" s="14" t="s">
        <v>75</v>
      </c>
      <c r="D15" s="13">
        <v>1</v>
      </c>
      <c r="E15" s="43"/>
      <c r="F15" s="14"/>
      <c r="G15" s="14"/>
      <c r="H15" s="14"/>
      <c r="I15" s="14"/>
    </row>
    <row r="16" spans="1:9" ht="14.25" customHeight="1">
      <c r="A16" s="2" t="s">
        <v>84</v>
      </c>
      <c r="B16" s="21"/>
      <c r="C16" s="14" t="s">
        <v>77</v>
      </c>
      <c r="D16" s="13">
        <v>1</v>
      </c>
      <c r="E16" s="43"/>
      <c r="F16" s="14"/>
      <c r="G16" s="14"/>
      <c r="H16" s="14"/>
      <c r="I16" s="14"/>
    </row>
    <row r="17" spans="1:9" ht="14.25" customHeight="1">
      <c r="A17" s="2" t="s">
        <v>85</v>
      </c>
      <c r="B17" s="21"/>
      <c r="C17" s="14" t="s">
        <v>75</v>
      </c>
      <c r="D17" s="13">
        <v>70</v>
      </c>
      <c r="E17" s="43">
        <v>30</v>
      </c>
      <c r="F17" s="14">
        <v>11</v>
      </c>
      <c r="G17" s="14"/>
      <c r="H17" s="14"/>
      <c r="I17" s="14"/>
    </row>
    <row r="18" spans="1:9" ht="14.25" customHeight="1">
      <c r="A18" s="2" t="s">
        <v>86</v>
      </c>
      <c r="B18" s="21"/>
      <c r="C18" s="14" t="s">
        <v>77</v>
      </c>
      <c r="D18" s="13">
        <v>26</v>
      </c>
      <c r="E18" s="43">
        <v>11</v>
      </c>
      <c r="F18" s="14">
        <v>8</v>
      </c>
      <c r="G18" s="14">
        <v>4</v>
      </c>
      <c r="H18" s="14">
        <v>1</v>
      </c>
      <c r="I18" s="14"/>
    </row>
    <row r="19" spans="1:9" ht="14.25" customHeight="1">
      <c r="A19" s="2"/>
      <c r="B19" s="18" t="s">
        <v>87</v>
      </c>
      <c r="C19" s="14" t="s">
        <v>75</v>
      </c>
      <c r="D19" s="13">
        <v>97</v>
      </c>
      <c r="E19" s="43">
        <v>140</v>
      </c>
      <c r="F19" s="14">
        <v>239</v>
      </c>
      <c r="G19" s="14">
        <v>232</v>
      </c>
      <c r="H19" s="14">
        <v>163</v>
      </c>
      <c r="I19" s="14">
        <v>173</v>
      </c>
    </row>
    <row r="20" spans="1:9" ht="14.25" customHeight="1">
      <c r="A20" s="2"/>
      <c r="B20" s="18" t="s">
        <v>88</v>
      </c>
      <c r="C20" s="14" t="s">
        <v>77</v>
      </c>
      <c r="D20" s="13">
        <v>44</v>
      </c>
      <c r="E20" s="43">
        <v>82</v>
      </c>
      <c r="F20" s="14">
        <v>91</v>
      </c>
      <c r="G20" s="14">
        <v>76</v>
      </c>
      <c r="H20" s="14">
        <v>66</v>
      </c>
      <c r="I20" s="14">
        <v>68</v>
      </c>
    </row>
    <row r="21" spans="1:9" ht="14.25" customHeight="1">
      <c r="A21" s="2" t="s">
        <v>89</v>
      </c>
      <c r="B21" s="21"/>
      <c r="C21" s="14" t="s">
        <v>75</v>
      </c>
      <c r="D21" s="13">
        <v>136</v>
      </c>
      <c r="E21" s="43">
        <v>28</v>
      </c>
      <c r="F21" s="14">
        <v>18</v>
      </c>
      <c r="G21" s="14">
        <v>4</v>
      </c>
      <c r="H21" s="14"/>
      <c r="I21" s="14"/>
    </row>
    <row r="22" spans="1:9" ht="14.25" customHeight="1">
      <c r="A22" s="2" t="s">
        <v>90</v>
      </c>
      <c r="B22" s="21"/>
      <c r="C22" s="20" t="s">
        <v>77</v>
      </c>
      <c r="D22" s="13">
        <v>19</v>
      </c>
      <c r="E22" s="43">
        <v>13</v>
      </c>
      <c r="F22" s="14">
        <v>4</v>
      </c>
      <c r="G22" s="14">
        <v>1</v>
      </c>
      <c r="H22" s="14"/>
      <c r="I22" s="14"/>
    </row>
    <row r="23" spans="1:9" ht="14.25" customHeight="1">
      <c r="A23" s="2" t="s">
        <v>91</v>
      </c>
      <c r="B23" s="21"/>
      <c r="C23" s="14" t="s">
        <v>75</v>
      </c>
      <c r="D23" s="13">
        <v>158</v>
      </c>
      <c r="E23" s="43">
        <v>85</v>
      </c>
      <c r="F23" s="14">
        <v>49</v>
      </c>
      <c r="G23" s="14">
        <v>17</v>
      </c>
      <c r="H23" s="14">
        <v>4</v>
      </c>
      <c r="I23" s="14"/>
    </row>
    <row r="24" spans="1:9" ht="14.25" customHeight="1">
      <c r="A24" s="2" t="s">
        <v>92</v>
      </c>
      <c r="B24" s="21"/>
      <c r="C24" s="14" t="s">
        <v>77</v>
      </c>
      <c r="D24" s="13">
        <v>57</v>
      </c>
      <c r="E24" s="43">
        <v>26</v>
      </c>
      <c r="F24" s="14">
        <v>11</v>
      </c>
      <c r="G24" s="14">
        <v>2</v>
      </c>
      <c r="H24" s="14"/>
      <c r="I24" s="14"/>
    </row>
    <row r="25" spans="1:9" ht="14.25" customHeight="1">
      <c r="A25" s="2"/>
      <c r="B25" s="21" t="s">
        <v>93</v>
      </c>
      <c r="C25" s="14" t="s">
        <v>75</v>
      </c>
      <c r="D25" s="13"/>
      <c r="E25" s="43">
        <v>214</v>
      </c>
      <c r="F25" s="14">
        <v>337</v>
      </c>
      <c r="G25" s="14">
        <v>411</v>
      </c>
      <c r="H25" s="14">
        <v>516</v>
      </c>
      <c r="I25" s="14">
        <v>504</v>
      </c>
    </row>
    <row r="26" spans="1:9" ht="14.25" customHeight="1">
      <c r="A26" s="2"/>
      <c r="B26" s="21" t="s">
        <v>94</v>
      </c>
      <c r="C26" s="14" t="s">
        <v>77</v>
      </c>
      <c r="D26" s="13"/>
      <c r="E26" s="43">
        <v>103</v>
      </c>
      <c r="F26" s="14">
        <v>136</v>
      </c>
      <c r="G26" s="14">
        <v>120</v>
      </c>
      <c r="H26" s="14">
        <v>258</v>
      </c>
      <c r="I26" s="14">
        <v>340</v>
      </c>
    </row>
    <row r="27" spans="1:9" ht="14.25" customHeight="1">
      <c r="A27" s="2" t="s">
        <v>95</v>
      </c>
      <c r="B27" s="21"/>
      <c r="C27" s="14" t="s">
        <v>75</v>
      </c>
      <c r="D27" s="13">
        <v>62</v>
      </c>
      <c r="E27" s="43">
        <v>33</v>
      </c>
      <c r="F27" s="14">
        <v>12</v>
      </c>
      <c r="G27" s="14"/>
      <c r="H27" s="14"/>
      <c r="I27" s="14"/>
    </row>
    <row r="28" spans="1:9" ht="14.25" customHeight="1">
      <c r="A28" s="2" t="s">
        <v>96</v>
      </c>
      <c r="B28" s="21"/>
      <c r="C28" s="14" t="s">
        <v>77</v>
      </c>
      <c r="D28" s="13">
        <v>51</v>
      </c>
      <c r="E28" s="43">
        <v>28</v>
      </c>
      <c r="F28" s="14">
        <v>9</v>
      </c>
      <c r="G28" s="14">
        <v>2</v>
      </c>
      <c r="H28" s="14">
        <v>1</v>
      </c>
      <c r="I28" s="14">
        <v>1</v>
      </c>
    </row>
    <row r="29" spans="1:9" ht="14.25" customHeight="1">
      <c r="A29" s="2"/>
      <c r="B29" s="21" t="s">
        <v>95</v>
      </c>
      <c r="C29" s="14" t="s">
        <v>75</v>
      </c>
      <c r="D29" s="13">
        <v>77</v>
      </c>
      <c r="E29" s="43">
        <v>164</v>
      </c>
      <c r="F29" s="14">
        <v>215</v>
      </c>
      <c r="G29" s="14">
        <v>199</v>
      </c>
      <c r="H29" s="14">
        <v>88</v>
      </c>
      <c r="I29" s="14"/>
    </row>
    <row r="30" spans="1:9" ht="14.25" customHeight="1">
      <c r="A30" s="2"/>
      <c r="B30" s="21" t="s">
        <v>96</v>
      </c>
      <c r="C30" s="14" t="s">
        <v>77</v>
      </c>
      <c r="D30" s="13">
        <v>77</v>
      </c>
      <c r="E30" s="43">
        <v>133</v>
      </c>
      <c r="F30" s="14">
        <v>160</v>
      </c>
      <c r="G30" s="14">
        <v>155</v>
      </c>
      <c r="H30" s="14">
        <v>55</v>
      </c>
      <c r="I30" s="14"/>
    </row>
    <row r="31" spans="1:9" ht="14.25" customHeight="1">
      <c r="A31" s="2" t="s">
        <v>97</v>
      </c>
      <c r="B31" s="21"/>
      <c r="C31" s="14" t="s">
        <v>75</v>
      </c>
      <c r="D31" s="13">
        <v>90</v>
      </c>
      <c r="E31" s="43">
        <v>50</v>
      </c>
      <c r="F31" s="14">
        <v>8</v>
      </c>
      <c r="G31" s="14"/>
      <c r="H31" s="14"/>
      <c r="I31" s="14"/>
    </row>
    <row r="32" spans="1:9" ht="14.25" customHeight="1">
      <c r="A32" s="2"/>
      <c r="B32" s="21" t="s">
        <v>97</v>
      </c>
      <c r="C32" s="14" t="s">
        <v>75</v>
      </c>
      <c r="D32" s="13">
        <v>73</v>
      </c>
      <c r="E32" s="43">
        <v>220</v>
      </c>
      <c r="F32" s="14">
        <v>195</v>
      </c>
      <c r="G32" s="14">
        <v>182</v>
      </c>
      <c r="H32" s="14">
        <v>136</v>
      </c>
      <c r="I32" s="14">
        <v>114</v>
      </c>
    </row>
    <row r="33" spans="1:9" ht="14.25" customHeight="1">
      <c r="A33" s="2" t="s">
        <v>98</v>
      </c>
      <c r="B33" s="21"/>
      <c r="C33" s="14" t="s">
        <v>75</v>
      </c>
      <c r="D33" s="13">
        <v>11</v>
      </c>
      <c r="E33" s="43">
        <v>5</v>
      </c>
      <c r="F33" s="14">
        <v>3</v>
      </c>
      <c r="G33" s="14"/>
      <c r="H33" s="14"/>
      <c r="I33" s="14"/>
    </row>
    <row r="34" spans="1:9" ht="14.25" customHeight="1">
      <c r="A34" s="2"/>
      <c r="B34" s="21" t="s">
        <v>100</v>
      </c>
      <c r="C34" s="14" t="s">
        <v>75</v>
      </c>
      <c r="D34" s="13">
        <v>28</v>
      </c>
      <c r="E34" s="43">
        <v>45</v>
      </c>
      <c r="F34" s="14">
        <v>28</v>
      </c>
      <c r="G34" s="14">
        <v>24</v>
      </c>
      <c r="H34" s="14">
        <v>34</v>
      </c>
      <c r="I34" s="14">
        <v>49</v>
      </c>
    </row>
    <row r="35" spans="1:9" ht="14.25" customHeight="1">
      <c r="A35" s="2" t="s">
        <v>101</v>
      </c>
      <c r="B35" s="21"/>
      <c r="C35" s="14" t="s">
        <v>75</v>
      </c>
      <c r="D35" s="13">
        <v>92</v>
      </c>
      <c r="E35" s="43">
        <v>47</v>
      </c>
      <c r="F35" s="14">
        <v>30</v>
      </c>
      <c r="G35" s="14">
        <v>5</v>
      </c>
      <c r="H35" s="14">
        <v>1</v>
      </c>
      <c r="I35" s="14"/>
    </row>
    <row r="36" spans="1:9" ht="14.25" customHeight="1">
      <c r="A36" s="2" t="s">
        <v>102</v>
      </c>
      <c r="B36" s="21"/>
      <c r="C36" s="14" t="s">
        <v>77</v>
      </c>
      <c r="D36" s="13">
        <v>48</v>
      </c>
      <c r="E36" s="43">
        <v>20</v>
      </c>
      <c r="F36" s="14">
        <v>11</v>
      </c>
      <c r="G36" s="14">
        <v>6</v>
      </c>
      <c r="H36" s="14">
        <v>2</v>
      </c>
      <c r="I36" s="14"/>
    </row>
    <row r="37" spans="1:9" ht="14.25" customHeight="1">
      <c r="A37" s="2" t="s">
        <v>103</v>
      </c>
      <c r="B37" s="21"/>
      <c r="C37" s="14" t="s">
        <v>75</v>
      </c>
      <c r="D37" s="13">
        <v>134</v>
      </c>
      <c r="E37" s="43">
        <v>50</v>
      </c>
      <c r="F37" s="14">
        <v>26</v>
      </c>
      <c r="G37" s="14">
        <v>4</v>
      </c>
      <c r="H37" s="14"/>
      <c r="I37" s="14"/>
    </row>
    <row r="38" spans="1:9" ht="14.25" customHeight="1">
      <c r="A38" s="2" t="s">
        <v>104</v>
      </c>
      <c r="B38" s="21"/>
      <c r="C38" s="14" t="s">
        <v>77</v>
      </c>
      <c r="D38" s="13">
        <v>59</v>
      </c>
      <c r="E38" s="43">
        <v>20</v>
      </c>
      <c r="F38" s="14">
        <v>12</v>
      </c>
      <c r="G38" s="14">
        <v>6</v>
      </c>
      <c r="H38" s="14"/>
      <c r="I38" s="14"/>
    </row>
    <row r="39" spans="1:9" ht="14.25" customHeight="1">
      <c r="A39" s="2"/>
      <c r="B39" s="21" t="s">
        <v>105</v>
      </c>
      <c r="C39" s="14" t="s">
        <v>75</v>
      </c>
      <c r="D39" s="13"/>
      <c r="E39" s="43">
        <v>262</v>
      </c>
      <c r="F39" s="14">
        <v>185</v>
      </c>
      <c r="G39" s="14">
        <v>219</v>
      </c>
      <c r="H39" s="14">
        <v>156</v>
      </c>
      <c r="I39" s="14">
        <v>134</v>
      </c>
    </row>
    <row r="40" spans="1:9" ht="14.25" customHeight="1">
      <c r="A40" s="2"/>
      <c r="B40" s="21" t="s">
        <v>106</v>
      </c>
      <c r="C40" s="14" t="s">
        <v>77</v>
      </c>
      <c r="D40" s="13"/>
      <c r="E40" s="43">
        <v>109</v>
      </c>
      <c r="F40" s="14">
        <v>116</v>
      </c>
      <c r="G40" s="14">
        <v>109</v>
      </c>
      <c r="H40" s="14">
        <v>78</v>
      </c>
      <c r="I40" s="14">
        <v>56</v>
      </c>
    </row>
    <row r="41" spans="1:9" ht="14.25" customHeight="1">
      <c r="A41" s="2" t="s">
        <v>107</v>
      </c>
      <c r="B41" s="21"/>
      <c r="C41" s="14" t="s">
        <v>75</v>
      </c>
      <c r="D41" s="13">
        <v>128</v>
      </c>
      <c r="E41" s="43">
        <v>42</v>
      </c>
      <c r="F41" s="14">
        <v>26</v>
      </c>
      <c r="G41" s="14">
        <v>7</v>
      </c>
      <c r="H41" s="14">
        <v>1</v>
      </c>
      <c r="I41" s="14"/>
    </row>
    <row r="42" spans="1:9" ht="14.25" customHeight="1">
      <c r="A42" s="2" t="s">
        <v>108</v>
      </c>
      <c r="B42" s="21"/>
      <c r="C42" s="20" t="s">
        <v>77</v>
      </c>
      <c r="D42" s="13">
        <v>60</v>
      </c>
      <c r="E42" s="43">
        <v>21</v>
      </c>
      <c r="F42" s="14">
        <v>14</v>
      </c>
      <c r="G42" s="14">
        <v>8</v>
      </c>
      <c r="H42" s="14">
        <v>2</v>
      </c>
      <c r="I42" s="14"/>
    </row>
    <row r="43" spans="1:9" ht="14.25" customHeight="1">
      <c r="A43" s="2" t="s">
        <v>109</v>
      </c>
      <c r="B43" s="21"/>
      <c r="C43" s="14" t="s">
        <v>75</v>
      </c>
      <c r="D43" s="13">
        <v>11</v>
      </c>
      <c r="E43" s="43">
        <v>6</v>
      </c>
      <c r="F43" s="14"/>
      <c r="G43" s="14"/>
      <c r="H43" s="14"/>
      <c r="I43" s="14"/>
    </row>
    <row r="44" spans="1:9" ht="14.25" customHeight="1">
      <c r="A44" s="2" t="s">
        <v>110</v>
      </c>
      <c r="B44" s="21"/>
      <c r="C44" s="20" t="s">
        <v>77</v>
      </c>
      <c r="D44" s="13">
        <v>2</v>
      </c>
      <c r="E44" s="43">
        <v>1</v>
      </c>
      <c r="F44" s="14"/>
      <c r="G44" s="14"/>
      <c r="H44" s="14"/>
      <c r="I44" s="14"/>
    </row>
    <row r="45" spans="1:9" ht="14.25" customHeight="1">
      <c r="A45" s="2"/>
      <c r="B45" s="21" t="s">
        <v>109</v>
      </c>
      <c r="C45" s="14" t="s">
        <v>75</v>
      </c>
      <c r="D45" s="13">
        <v>18</v>
      </c>
      <c r="E45" s="43">
        <v>53</v>
      </c>
      <c r="F45" s="14">
        <v>57</v>
      </c>
      <c r="G45" s="14">
        <v>27</v>
      </c>
      <c r="H45" s="14"/>
      <c r="I45" s="14"/>
    </row>
    <row r="46" spans="1:9" ht="14.25" customHeight="1">
      <c r="A46" s="2"/>
      <c r="B46" s="79" t="s">
        <v>110</v>
      </c>
      <c r="C46" s="14" t="s">
        <v>77</v>
      </c>
      <c r="D46" s="13">
        <v>8</v>
      </c>
      <c r="E46" s="43">
        <v>12</v>
      </c>
      <c r="F46" s="14">
        <v>11</v>
      </c>
      <c r="G46" s="14">
        <v>4</v>
      </c>
      <c r="H46" s="14"/>
      <c r="I46" s="14"/>
    </row>
    <row r="47" spans="1:9" ht="14.25" customHeight="1">
      <c r="A47" s="2" t="s">
        <v>111</v>
      </c>
      <c r="B47" s="21"/>
      <c r="C47" s="14" t="s">
        <v>75</v>
      </c>
      <c r="D47" s="13">
        <v>4</v>
      </c>
      <c r="E47" s="43">
        <v>1</v>
      </c>
      <c r="F47" s="14">
        <v>1</v>
      </c>
      <c r="G47" s="14"/>
      <c r="H47" s="14"/>
      <c r="I47" s="14"/>
    </row>
    <row r="48" spans="1:9" ht="14.25" customHeight="1">
      <c r="A48" s="2" t="s">
        <v>112</v>
      </c>
      <c r="B48" s="21"/>
      <c r="C48" s="14" t="s">
        <v>75</v>
      </c>
      <c r="D48" s="13">
        <v>33</v>
      </c>
      <c r="E48" s="43">
        <v>9</v>
      </c>
      <c r="F48" s="14">
        <v>6</v>
      </c>
      <c r="G48" s="14">
        <v>1</v>
      </c>
      <c r="H48" s="14"/>
      <c r="I48" s="14"/>
    </row>
    <row r="49" spans="1:9" ht="14.25" customHeight="1">
      <c r="A49" s="2" t="s">
        <v>113</v>
      </c>
      <c r="B49" s="21"/>
      <c r="C49" s="14" t="s">
        <v>77</v>
      </c>
      <c r="D49" s="13">
        <v>42</v>
      </c>
      <c r="E49" s="43">
        <v>11</v>
      </c>
      <c r="F49" s="14">
        <v>6</v>
      </c>
      <c r="G49" s="14">
        <v>3</v>
      </c>
      <c r="H49" s="14"/>
      <c r="I49" s="14"/>
    </row>
    <row r="50" spans="1:9" ht="14.25" customHeight="1">
      <c r="A50" s="2" t="s">
        <v>114</v>
      </c>
      <c r="B50" s="21"/>
      <c r="C50" s="14" t="s">
        <v>75</v>
      </c>
      <c r="D50" s="13">
        <v>44</v>
      </c>
      <c r="E50" s="43">
        <v>20</v>
      </c>
      <c r="F50" s="14">
        <v>4</v>
      </c>
      <c r="G50" s="14">
        <v>0</v>
      </c>
      <c r="H50" s="14"/>
      <c r="I50" s="14"/>
    </row>
    <row r="51" spans="1:9" ht="14.25" customHeight="1">
      <c r="A51" s="2"/>
      <c r="B51" s="18" t="s">
        <v>115</v>
      </c>
      <c r="C51" s="14" t="s">
        <v>75</v>
      </c>
      <c r="D51" s="13">
        <v>16</v>
      </c>
      <c r="E51" s="43">
        <v>62</v>
      </c>
      <c r="F51" s="14">
        <v>101</v>
      </c>
      <c r="G51" s="14">
        <v>112</v>
      </c>
      <c r="H51" s="14">
        <v>123</v>
      </c>
      <c r="I51" s="14">
        <v>141</v>
      </c>
    </row>
    <row r="52" spans="1:9" ht="14.25" customHeight="1">
      <c r="A52" s="2" t="s">
        <v>116</v>
      </c>
      <c r="B52" s="21"/>
      <c r="C52" s="14" t="s">
        <v>75</v>
      </c>
      <c r="D52" s="13">
        <v>126</v>
      </c>
      <c r="E52" s="43">
        <v>62</v>
      </c>
      <c r="F52" s="14">
        <v>12</v>
      </c>
      <c r="G52" s="14">
        <v>2</v>
      </c>
      <c r="H52" s="14"/>
      <c r="I52" s="14"/>
    </row>
    <row r="53" spans="1:9" ht="14.25" customHeight="1">
      <c r="A53" s="2"/>
      <c r="B53" s="21" t="s">
        <v>116</v>
      </c>
      <c r="C53" s="14" t="s">
        <v>75</v>
      </c>
      <c r="D53" s="13">
        <v>59</v>
      </c>
      <c r="E53" s="43">
        <v>152</v>
      </c>
      <c r="F53" s="14">
        <v>154</v>
      </c>
      <c r="G53" s="14">
        <v>140</v>
      </c>
      <c r="H53" s="14">
        <v>137</v>
      </c>
      <c r="I53" s="14">
        <v>127</v>
      </c>
    </row>
    <row r="54" spans="1:9" ht="14.25" customHeight="1">
      <c r="A54" s="2" t="s">
        <v>117</v>
      </c>
      <c r="B54" s="21"/>
      <c r="C54" s="14" t="s">
        <v>75</v>
      </c>
      <c r="D54" s="13">
        <v>73</v>
      </c>
      <c r="E54" s="43">
        <v>19</v>
      </c>
      <c r="F54" s="14">
        <v>14</v>
      </c>
      <c r="G54" s="14">
        <v>4</v>
      </c>
      <c r="H54" s="14">
        <v>1</v>
      </c>
      <c r="I54" s="14"/>
    </row>
    <row r="55" spans="1:9" ht="14.25" customHeight="1">
      <c r="A55" s="2" t="s">
        <v>118</v>
      </c>
      <c r="B55" s="21"/>
      <c r="C55" s="14" t="s">
        <v>77</v>
      </c>
      <c r="D55" s="13">
        <v>23</v>
      </c>
      <c r="E55" s="43">
        <v>9</v>
      </c>
      <c r="F55" s="14">
        <v>6</v>
      </c>
      <c r="G55" s="14"/>
      <c r="H55" s="14"/>
      <c r="I55" s="14"/>
    </row>
    <row r="56" spans="1:9" ht="14.25" customHeight="1">
      <c r="A56" s="2"/>
      <c r="B56" s="21" t="s">
        <v>117</v>
      </c>
      <c r="C56" s="14" t="s">
        <v>75</v>
      </c>
      <c r="D56" s="13"/>
      <c r="E56" s="43">
        <v>75</v>
      </c>
      <c r="F56" s="14">
        <v>144</v>
      </c>
      <c r="G56" s="14">
        <v>200</v>
      </c>
      <c r="H56" s="14">
        <v>104</v>
      </c>
      <c r="I56" s="14">
        <v>115</v>
      </c>
    </row>
    <row r="57" spans="1:9" ht="14.25" customHeight="1">
      <c r="A57" s="2"/>
      <c r="B57" s="21" t="s">
        <v>118</v>
      </c>
      <c r="C57" s="14" t="s">
        <v>77</v>
      </c>
      <c r="D57" s="13"/>
      <c r="E57" s="43">
        <v>58</v>
      </c>
      <c r="F57" s="14">
        <v>55</v>
      </c>
      <c r="G57" s="14">
        <v>56</v>
      </c>
      <c r="H57" s="14">
        <v>39</v>
      </c>
      <c r="I57" s="14">
        <v>29</v>
      </c>
    </row>
    <row r="58" spans="1:9" ht="14.25" customHeight="1">
      <c r="A58" s="2" t="s">
        <v>119</v>
      </c>
      <c r="B58" s="21"/>
      <c r="C58" s="14" t="s">
        <v>75</v>
      </c>
      <c r="D58" s="13">
        <v>6</v>
      </c>
      <c r="E58" s="43">
        <v>2</v>
      </c>
      <c r="F58" s="14">
        <v>3</v>
      </c>
      <c r="G58" s="14">
        <v>1</v>
      </c>
      <c r="H58" s="14"/>
      <c r="I58" s="14"/>
    </row>
    <row r="59" spans="1:9" ht="14.25" customHeight="1">
      <c r="A59" s="2"/>
      <c r="B59" s="21" t="s">
        <v>119</v>
      </c>
      <c r="C59" s="14" t="s">
        <v>75</v>
      </c>
      <c r="D59" s="13"/>
      <c r="E59" s="43">
        <v>2</v>
      </c>
      <c r="F59" s="14">
        <v>4</v>
      </c>
      <c r="G59" s="14">
        <v>9</v>
      </c>
      <c r="H59" s="14">
        <v>9</v>
      </c>
      <c r="I59" s="14">
        <v>15</v>
      </c>
    </row>
    <row r="60" spans="1:9" ht="14.25" customHeight="1">
      <c r="A60" s="2" t="s">
        <v>120</v>
      </c>
      <c r="B60" s="21"/>
      <c r="C60" s="14" t="s">
        <v>75</v>
      </c>
      <c r="D60" s="13">
        <v>7</v>
      </c>
      <c r="E60" s="43">
        <v>3</v>
      </c>
      <c r="F60" s="14"/>
      <c r="G60" s="14"/>
      <c r="H60" s="14"/>
      <c r="I60" s="14"/>
    </row>
    <row r="61" spans="1:9" ht="14.25" customHeight="1">
      <c r="A61" s="2"/>
      <c r="B61" s="21" t="s">
        <v>120</v>
      </c>
      <c r="C61" s="14" t="s">
        <v>75</v>
      </c>
      <c r="D61" s="13">
        <v>5</v>
      </c>
      <c r="E61" s="43">
        <v>6</v>
      </c>
      <c r="F61" s="14">
        <v>14</v>
      </c>
      <c r="G61" s="14">
        <v>11</v>
      </c>
      <c r="H61" s="14">
        <v>10</v>
      </c>
      <c r="I61" s="14">
        <v>14</v>
      </c>
    </row>
    <row r="62" spans="1:9" ht="14.25" customHeight="1">
      <c r="A62" s="2" t="s">
        <v>121</v>
      </c>
      <c r="B62" s="21"/>
      <c r="C62" s="14" t="s">
        <v>75</v>
      </c>
      <c r="D62" s="13">
        <v>6</v>
      </c>
      <c r="E62" s="43">
        <v>5</v>
      </c>
      <c r="F62" s="14"/>
      <c r="G62" s="14"/>
      <c r="H62" s="14"/>
      <c r="I62" s="14"/>
    </row>
    <row r="63" spans="1:9" ht="14.25" customHeight="1">
      <c r="A63" s="2"/>
      <c r="B63" s="2" t="s">
        <v>122</v>
      </c>
      <c r="C63" s="14" t="s">
        <v>75</v>
      </c>
      <c r="D63" s="13"/>
      <c r="E63" s="43"/>
      <c r="F63" s="14">
        <v>22</v>
      </c>
      <c r="G63" s="14">
        <v>38</v>
      </c>
      <c r="H63" s="14">
        <v>64</v>
      </c>
      <c r="I63" s="14">
        <v>73</v>
      </c>
    </row>
  </sheetData>
  <pageMargins left="0.7" right="0.7" top="0.78740157499999996" bottom="0.78740157499999996"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9F828-3D5D-4F93-BFF0-6D68CA629FCA}">
  <sheetPr>
    <tabColor rgb="FFFFFF00"/>
  </sheetPr>
  <dimension ref="A1:J65"/>
  <sheetViews>
    <sheetView workbookViewId="0">
      <selection activeCell="B16" sqref="B16"/>
    </sheetView>
  </sheetViews>
  <sheetFormatPr defaultColWidth="12.58203125" defaultRowHeight="15" customHeight="1"/>
  <cols>
    <col min="1" max="1" width="37.58203125" style="25" customWidth="1"/>
    <col min="2" max="2" width="41.58203125" style="25" customWidth="1"/>
    <col min="3" max="3" width="11.08203125" style="25" customWidth="1"/>
    <col min="4" max="9" width="8.58203125" style="25" bestFit="1" customWidth="1"/>
    <col min="10" max="10" width="8.5" style="25" customWidth="1"/>
    <col min="11" max="17" width="7.58203125" style="25" customWidth="1"/>
    <col min="18" max="16384" width="12.58203125" style="25"/>
  </cols>
  <sheetData>
    <row r="1" spans="1:10" ht="14.25" customHeight="1">
      <c r="A1" s="30" t="s">
        <v>157</v>
      </c>
      <c r="B1" s="27"/>
    </row>
    <row r="2" spans="1:10" ht="14.25" customHeight="1">
      <c r="B2" s="27"/>
    </row>
    <row r="3" spans="1:10" ht="14.25" customHeight="1">
      <c r="A3" s="3" t="s">
        <v>69</v>
      </c>
      <c r="B3" s="9" t="s">
        <v>70</v>
      </c>
      <c r="C3" s="8" t="s">
        <v>71</v>
      </c>
      <c r="D3" s="8" t="s">
        <v>59</v>
      </c>
      <c r="E3" s="8" t="s">
        <v>52</v>
      </c>
      <c r="F3" s="12" t="s">
        <v>53</v>
      </c>
      <c r="G3" s="44" t="s">
        <v>54</v>
      </c>
      <c r="H3" s="8" t="s">
        <v>55</v>
      </c>
      <c r="I3" s="8" t="s">
        <v>56</v>
      </c>
      <c r="J3" s="8" t="s">
        <v>123</v>
      </c>
    </row>
    <row r="4" spans="1:10" ht="14.25" customHeight="1">
      <c r="A4" s="3"/>
      <c r="B4" s="21"/>
      <c r="C4" s="8" t="s">
        <v>72</v>
      </c>
      <c r="D4" s="2"/>
      <c r="E4" s="2"/>
      <c r="F4" s="13"/>
      <c r="G4" s="42"/>
      <c r="H4" s="14"/>
      <c r="I4" s="14"/>
      <c r="J4" s="14"/>
    </row>
    <row r="5" spans="1:10" ht="14.25" customHeight="1">
      <c r="A5" s="3"/>
      <c r="B5" s="21"/>
      <c r="C5" s="8" t="s">
        <v>73</v>
      </c>
      <c r="D5" s="2"/>
      <c r="E5" s="2"/>
      <c r="F5" s="13"/>
      <c r="G5" s="42"/>
      <c r="H5" s="14"/>
      <c r="I5" s="14"/>
      <c r="J5" s="14"/>
    </row>
    <row r="6" spans="1:10" ht="14.25" customHeight="1">
      <c r="A6" s="2" t="s">
        <v>74</v>
      </c>
      <c r="B6" s="21"/>
      <c r="C6" s="14" t="s">
        <v>75</v>
      </c>
      <c r="D6" s="14">
        <v>76</v>
      </c>
      <c r="E6" s="14">
        <v>91</v>
      </c>
      <c r="F6" s="13">
        <v>53</v>
      </c>
      <c r="G6" s="43">
        <v>29</v>
      </c>
      <c r="H6" s="14">
        <v>3</v>
      </c>
      <c r="I6" s="14">
        <v>0</v>
      </c>
      <c r="J6" s="14">
        <v>0</v>
      </c>
    </row>
    <row r="7" spans="1:10" ht="14.25" customHeight="1">
      <c r="A7" s="2" t="s">
        <v>76</v>
      </c>
      <c r="B7" s="21"/>
      <c r="C7" s="14" t="s">
        <v>77</v>
      </c>
      <c r="D7" s="14">
        <v>60</v>
      </c>
      <c r="E7" s="14">
        <v>46</v>
      </c>
      <c r="F7" s="13">
        <v>25</v>
      </c>
      <c r="G7" s="43">
        <v>6</v>
      </c>
      <c r="H7" s="14">
        <v>1</v>
      </c>
      <c r="I7" s="14">
        <v>0</v>
      </c>
      <c r="J7" s="14">
        <v>0</v>
      </c>
    </row>
    <row r="8" spans="1:10" ht="14.25" customHeight="1">
      <c r="A8" s="2"/>
      <c r="B8" s="21" t="s">
        <v>74</v>
      </c>
      <c r="C8" s="14" t="s">
        <v>75</v>
      </c>
      <c r="D8" s="14"/>
      <c r="E8" s="14"/>
      <c r="F8" s="13">
        <v>86</v>
      </c>
      <c r="G8" s="43">
        <v>104</v>
      </c>
      <c r="H8" s="14">
        <v>114</v>
      </c>
      <c r="I8" s="14">
        <v>147</v>
      </c>
      <c r="J8" s="14">
        <v>132</v>
      </c>
    </row>
    <row r="9" spans="1:10" ht="14.25" customHeight="1">
      <c r="A9" s="2"/>
      <c r="B9" s="21" t="s">
        <v>76</v>
      </c>
      <c r="C9" s="14" t="s">
        <v>77</v>
      </c>
      <c r="D9" s="14"/>
      <c r="E9" s="14"/>
      <c r="F9" s="13">
        <v>25</v>
      </c>
      <c r="G9" s="43">
        <v>40</v>
      </c>
      <c r="H9" s="14">
        <v>42</v>
      </c>
      <c r="I9" s="14">
        <v>47</v>
      </c>
      <c r="J9" s="14">
        <v>35</v>
      </c>
    </row>
    <row r="10" spans="1:10" ht="14.25" customHeight="1">
      <c r="A10" s="2" t="s">
        <v>78</v>
      </c>
      <c r="B10" s="21"/>
      <c r="C10" s="14" t="s">
        <v>75</v>
      </c>
      <c r="D10" s="14">
        <v>63</v>
      </c>
      <c r="E10" s="14">
        <v>49</v>
      </c>
      <c r="F10" s="13">
        <v>24</v>
      </c>
      <c r="G10" s="43">
        <v>11</v>
      </c>
      <c r="H10" s="14">
        <v>1</v>
      </c>
      <c r="I10" s="14">
        <v>0</v>
      </c>
      <c r="J10" s="14">
        <v>0</v>
      </c>
    </row>
    <row r="11" spans="1:10" ht="14.25" customHeight="1">
      <c r="A11" s="2" t="s">
        <v>79</v>
      </c>
      <c r="B11" s="21"/>
      <c r="C11" s="14" t="s">
        <v>77</v>
      </c>
      <c r="D11" s="14">
        <v>68</v>
      </c>
      <c r="E11" s="14">
        <v>65</v>
      </c>
      <c r="F11" s="13">
        <v>25</v>
      </c>
      <c r="G11" s="43">
        <v>7</v>
      </c>
      <c r="H11" s="14">
        <v>5</v>
      </c>
      <c r="I11" s="14">
        <v>1</v>
      </c>
      <c r="J11" s="14">
        <v>0</v>
      </c>
    </row>
    <row r="12" spans="1:10" ht="14.25" customHeight="1">
      <c r="A12" s="2"/>
      <c r="B12" s="21" t="s">
        <v>78</v>
      </c>
      <c r="C12" s="14" t="s">
        <v>75</v>
      </c>
      <c r="D12" s="14"/>
      <c r="E12" s="14"/>
      <c r="F12" s="13">
        <v>104</v>
      </c>
      <c r="G12" s="43">
        <v>147</v>
      </c>
      <c r="H12" s="14">
        <v>193</v>
      </c>
      <c r="I12" s="14">
        <v>261</v>
      </c>
      <c r="J12" s="14">
        <v>172</v>
      </c>
    </row>
    <row r="13" spans="1:10" ht="14.25" customHeight="1">
      <c r="A13" s="2"/>
      <c r="B13" s="21" t="s">
        <v>79</v>
      </c>
      <c r="C13" s="14" t="s">
        <v>77</v>
      </c>
      <c r="D13" s="14"/>
      <c r="E13" s="14"/>
      <c r="F13" s="13">
        <v>45</v>
      </c>
      <c r="G13" s="43">
        <v>91</v>
      </c>
      <c r="H13" s="14">
        <v>131</v>
      </c>
      <c r="I13" s="14">
        <v>109</v>
      </c>
      <c r="J13" s="14">
        <v>73</v>
      </c>
    </row>
    <row r="14" spans="1:10" ht="14.25" customHeight="1">
      <c r="A14" s="2" t="s">
        <v>80</v>
      </c>
      <c r="B14" s="21"/>
      <c r="C14" s="14" t="s">
        <v>75</v>
      </c>
      <c r="D14" s="14">
        <v>94</v>
      </c>
      <c r="E14" s="14">
        <v>102</v>
      </c>
      <c r="F14" s="13">
        <v>59</v>
      </c>
      <c r="G14" s="43">
        <v>31</v>
      </c>
      <c r="H14" s="14">
        <v>5</v>
      </c>
      <c r="I14" s="14">
        <v>2</v>
      </c>
      <c r="J14" s="14">
        <v>0</v>
      </c>
    </row>
    <row r="15" spans="1:10" ht="14.25" customHeight="1">
      <c r="A15" s="2" t="s">
        <v>81</v>
      </c>
      <c r="B15" s="21"/>
      <c r="C15" s="14" t="s">
        <v>75</v>
      </c>
      <c r="D15" s="14">
        <v>106</v>
      </c>
      <c r="E15" s="14">
        <v>95</v>
      </c>
      <c r="F15" s="13">
        <v>96</v>
      </c>
      <c r="G15" s="43">
        <v>54</v>
      </c>
      <c r="H15" s="14">
        <v>26</v>
      </c>
      <c r="I15" s="14">
        <v>6</v>
      </c>
      <c r="J15" s="14">
        <v>1</v>
      </c>
    </row>
    <row r="16" spans="1:10" ht="14.25" customHeight="1">
      <c r="A16" s="2"/>
      <c r="B16" s="21" t="s">
        <v>82</v>
      </c>
      <c r="C16" s="14" t="s">
        <v>75</v>
      </c>
      <c r="D16" s="14"/>
      <c r="E16" s="14"/>
      <c r="F16" s="13"/>
      <c r="G16" s="43">
        <v>30</v>
      </c>
      <c r="H16" s="14">
        <v>67</v>
      </c>
      <c r="I16" s="14">
        <v>88</v>
      </c>
      <c r="J16" s="14">
        <v>95</v>
      </c>
    </row>
    <row r="17" spans="1:10" ht="14.25" customHeight="1">
      <c r="A17" s="2" t="s">
        <v>83</v>
      </c>
      <c r="B17" s="21"/>
      <c r="C17" s="14" t="s">
        <v>75</v>
      </c>
      <c r="D17" s="14">
        <v>3</v>
      </c>
      <c r="E17" s="14">
        <v>5</v>
      </c>
      <c r="F17" s="13">
        <v>1</v>
      </c>
      <c r="G17" s="43">
        <v>0</v>
      </c>
      <c r="H17" s="14">
        <v>0</v>
      </c>
      <c r="I17" s="14">
        <v>0</v>
      </c>
      <c r="J17" s="14">
        <v>0</v>
      </c>
    </row>
    <row r="18" spans="1:10" ht="14.25" customHeight="1">
      <c r="A18" s="2" t="s">
        <v>84</v>
      </c>
      <c r="B18" s="21"/>
      <c r="C18" s="14" t="s">
        <v>77</v>
      </c>
      <c r="D18" s="14"/>
      <c r="E18" s="14"/>
      <c r="F18" s="13">
        <v>1</v>
      </c>
      <c r="G18" s="43">
        <v>0</v>
      </c>
      <c r="H18" s="14">
        <v>0</v>
      </c>
      <c r="I18" s="14">
        <v>0</v>
      </c>
      <c r="J18" s="14">
        <v>0</v>
      </c>
    </row>
    <row r="19" spans="1:10" ht="14.25" customHeight="1">
      <c r="A19" s="2" t="s">
        <v>85</v>
      </c>
      <c r="B19" s="21"/>
      <c r="C19" s="14" t="s">
        <v>75</v>
      </c>
      <c r="D19" s="14">
        <v>177</v>
      </c>
      <c r="E19" s="14">
        <v>155</v>
      </c>
      <c r="F19" s="13">
        <v>70</v>
      </c>
      <c r="G19" s="43">
        <v>30</v>
      </c>
      <c r="H19" s="14">
        <v>11</v>
      </c>
      <c r="I19" s="14">
        <v>0</v>
      </c>
      <c r="J19" s="14">
        <v>0</v>
      </c>
    </row>
    <row r="20" spans="1:10" ht="14.25" customHeight="1">
      <c r="A20" s="2" t="s">
        <v>86</v>
      </c>
      <c r="B20" s="21"/>
      <c r="C20" s="14" t="s">
        <v>77</v>
      </c>
      <c r="D20" s="14">
        <v>74</v>
      </c>
      <c r="E20" s="14">
        <v>79</v>
      </c>
      <c r="F20" s="13">
        <v>26</v>
      </c>
      <c r="G20" s="43">
        <v>11</v>
      </c>
      <c r="H20" s="14">
        <v>8</v>
      </c>
      <c r="I20" s="14">
        <v>4</v>
      </c>
      <c r="J20" s="14">
        <v>1</v>
      </c>
    </row>
    <row r="21" spans="1:10" ht="14.25" customHeight="1">
      <c r="A21" s="2"/>
      <c r="B21" s="18" t="s">
        <v>87</v>
      </c>
      <c r="C21" s="14" t="s">
        <v>75</v>
      </c>
      <c r="D21" s="14"/>
      <c r="E21" s="14"/>
      <c r="F21" s="13">
        <v>97</v>
      </c>
      <c r="G21" s="43">
        <v>140</v>
      </c>
      <c r="H21" s="14">
        <v>239</v>
      </c>
      <c r="I21" s="14">
        <v>232</v>
      </c>
      <c r="J21" s="14">
        <v>163</v>
      </c>
    </row>
    <row r="22" spans="1:10" ht="14.25" customHeight="1">
      <c r="A22" s="2"/>
      <c r="B22" s="18" t="s">
        <v>88</v>
      </c>
      <c r="C22" s="14" t="s">
        <v>77</v>
      </c>
      <c r="D22" s="14"/>
      <c r="E22" s="14"/>
      <c r="F22" s="13">
        <v>44</v>
      </c>
      <c r="G22" s="43">
        <v>82</v>
      </c>
      <c r="H22" s="14">
        <v>91</v>
      </c>
      <c r="I22" s="14">
        <v>76</v>
      </c>
      <c r="J22" s="14">
        <v>66</v>
      </c>
    </row>
    <row r="23" spans="1:10" ht="14.25" customHeight="1">
      <c r="A23" s="2" t="s">
        <v>89</v>
      </c>
      <c r="B23" s="21"/>
      <c r="C23" s="14" t="s">
        <v>75</v>
      </c>
      <c r="D23" s="14">
        <v>77</v>
      </c>
      <c r="E23" s="14">
        <v>87</v>
      </c>
      <c r="F23" s="13">
        <v>136</v>
      </c>
      <c r="G23" s="43">
        <v>28</v>
      </c>
      <c r="H23" s="14">
        <v>18</v>
      </c>
      <c r="I23" s="14">
        <v>4</v>
      </c>
      <c r="J23" s="14">
        <v>0</v>
      </c>
    </row>
    <row r="24" spans="1:10" ht="14.25" customHeight="1">
      <c r="A24" s="2" t="s">
        <v>90</v>
      </c>
      <c r="B24" s="21"/>
      <c r="C24" s="20" t="s">
        <v>77</v>
      </c>
      <c r="D24" s="20">
        <v>11</v>
      </c>
      <c r="E24" s="14">
        <v>14</v>
      </c>
      <c r="F24" s="13">
        <v>19</v>
      </c>
      <c r="G24" s="43">
        <v>13</v>
      </c>
      <c r="H24" s="14">
        <v>4</v>
      </c>
      <c r="I24" s="14">
        <v>1</v>
      </c>
      <c r="J24" s="14">
        <v>0</v>
      </c>
    </row>
    <row r="25" spans="1:10" ht="14.25" customHeight="1">
      <c r="A25" s="2" t="s">
        <v>91</v>
      </c>
      <c r="B25" s="21"/>
      <c r="C25" s="14" t="s">
        <v>75</v>
      </c>
      <c r="D25" s="14">
        <v>190</v>
      </c>
      <c r="E25" s="14">
        <v>154</v>
      </c>
      <c r="F25" s="13">
        <v>158</v>
      </c>
      <c r="G25" s="43">
        <v>85</v>
      </c>
      <c r="H25" s="14">
        <v>49</v>
      </c>
      <c r="I25" s="14">
        <v>17</v>
      </c>
      <c r="J25" s="14">
        <v>4</v>
      </c>
    </row>
    <row r="26" spans="1:10" ht="14.25" customHeight="1">
      <c r="A26" s="2" t="s">
        <v>92</v>
      </c>
      <c r="B26" s="21"/>
      <c r="C26" s="14" t="s">
        <v>77</v>
      </c>
      <c r="D26" s="14">
        <v>76</v>
      </c>
      <c r="E26" s="14">
        <v>67</v>
      </c>
      <c r="F26" s="13">
        <v>57</v>
      </c>
      <c r="G26" s="43">
        <v>26</v>
      </c>
      <c r="H26" s="14">
        <v>11</v>
      </c>
      <c r="I26" s="14">
        <v>2</v>
      </c>
      <c r="J26" s="14">
        <v>0</v>
      </c>
    </row>
    <row r="27" spans="1:10" ht="14.25" customHeight="1">
      <c r="A27" s="2"/>
      <c r="B27" s="21" t="s">
        <v>93</v>
      </c>
      <c r="C27" s="14" t="s">
        <v>75</v>
      </c>
      <c r="D27" s="14"/>
      <c r="E27" s="14"/>
      <c r="F27" s="13"/>
      <c r="G27" s="43">
        <v>214</v>
      </c>
      <c r="H27" s="14">
        <v>337</v>
      </c>
      <c r="I27" s="14">
        <v>411</v>
      </c>
      <c r="J27" s="14">
        <v>516</v>
      </c>
    </row>
    <row r="28" spans="1:10" ht="14.25" customHeight="1">
      <c r="A28" s="2"/>
      <c r="B28" s="21" t="s">
        <v>94</v>
      </c>
      <c r="C28" s="14" t="s">
        <v>77</v>
      </c>
      <c r="D28" s="14"/>
      <c r="E28" s="14"/>
      <c r="F28" s="13"/>
      <c r="G28" s="43">
        <v>103</v>
      </c>
      <c r="H28" s="14">
        <v>136</v>
      </c>
      <c r="I28" s="14">
        <v>120</v>
      </c>
      <c r="J28" s="14">
        <v>258</v>
      </c>
    </row>
    <row r="29" spans="1:10" ht="14.25" customHeight="1">
      <c r="A29" s="2" t="s">
        <v>95</v>
      </c>
      <c r="B29" s="21"/>
      <c r="C29" s="14" t="s">
        <v>75</v>
      </c>
      <c r="D29" s="14">
        <v>142</v>
      </c>
      <c r="E29" s="14">
        <v>137</v>
      </c>
      <c r="F29" s="13">
        <v>62</v>
      </c>
      <c r="G29" s="43">
        <v>33</v>
      </c>
      <c r="H29" s="14">
        <v>12</v>
      </c>
      <c r="I29" s="14">
        <v>0</v>
      </c>
      <c r="J29" s="14">
        <v>0</v>
      </c>
    </row>
    <row r="30" spans="1:10" ht="14.25" customHeight="1">
      <c r="A30" s="2" t="s">
        <v>96</v>
      </c>
      <c r="B30" s="21"/>
      <c r="C30" s="14" t="s">
        <v>77</v>
      </c>
      <c r="D30" s="14">
        <v>104</v>
      </c>
      <c r="E30" s="14">
        <v>111</v>
      </c>
      <c r="F30" s="13">
        <v>51</v>
      </c>
      <c r="G30" s="43">
        <v>28</v>
      </c>
      <c r="H30" s="14">
        <v>9</v>
      </c>
      <c r="I30" s="14">
        <v>2</v>
      </c>
      <c r="J30" s="14">
        <v>1</v>
      </c>
    </row>
    <row r="31" spans="1:10" ht="14.25" customHeight="1">
      <c r="A31" s="2"/>
      <c r="B31" s="21" t="s">
        <v>95</v>
      </c>
      <c r="C31" s="14" t="s">
        <v>75</v>
      </c>
      <c r="D31" s="14"/>
      <c r="E31" s="14"/>
      <c r="F31" s="13">
        <v>77</v>
      </c>
      <c r="G31" s="43">
        <v>164</v>
      </c>
      <c r="H31" s="14">
        <v>215</v>
      </c>
      <c r="I31" s="14">
        <v>199</v>
      </c>
      <c r="J31" s="14">
        <v>88</v>
      </c>
    </row>
    <row r="32" spans="1:10" ht="14.25" customHeight="1">
      <c r="A32" s="2"/>
      <c r="B32" s="21" t="s">
        <v>96</v>
      </c>
      <c r="C32" s="14" t="s">
        <v>77</v>
      </c>
      <c r="D32" s="14"/>
      <c r="E32" s="14"/>
      <c r="F32" s="13">
        <v>77</v>
      </c>
      <c r="G32" s="43">
        <v>133</v>
      </c>
      <c r="H32" s="14">
        <v>160</v>
      </c>
      <c r="I32" s="14">
        <v>155</v>
      </c>
      <c r="J32" s="14">
        <v>55</v>
      </c>
    </row>
    <row r="33" spans="1:10" ht="14.25" customHeight="1">
      <c r="A33" s="2" t="s">
        <v>97</v>
      </c>
      <c r="B33" s="21"/>
      <c r="C33" s="14" t="s">
        <v>75</v>
      </c>
      <c r="D33" s="14">
        <v>143</v>
      </c>
      <c r="E33" s="14">
        <v>155</v>
      </c>
      <c r="F33" s="13">
        <v>90</v>
      </c>
      <c r="G33" s="43">
        <v>50</v>
      </c>
      <c r="H33" s="14">
        <v>8</v>
      </c>
      <c r="I33" s="14">
        <v>0</v>
      </c>
      <c r="J33" s="14">
        <v>0</v>
      </c>
    </row>
    <row r="34" spans="1:10" ht="14.25" customHeight="1">
      <c r="A34" s="2"/>
      <c r="B34" s="21" t="s">
        <v>97</v>
      </c>
      <c r="C34" s="14" t="s">
        <v>75</v>
      </c>
      <c r="D34" s="14"/>
      <c r="E34" s="14"/>
      <c r="F34" s="13">
        <v>73</v>
      </c>
      <c r="G34" s="43">
        <v>220</v>
      </c>
      <c r="H34" s="14">
        <v>195</v>
      </c>
      <c r="I34" s="14">
        <v>182</v>
      </c>
      <c r="J34" s="14">
        <v>136</v>
      </c>
    </row>
    <row r="35" spans="1:10" ht="14.25" customHeight="1">
      <c r="A35" s="2" t="s">
        <v>98</v>
      </c>
      <c r="B35" s="21"/>
      <c r="C35" s="14" t="s">
        <v>99</v>
      </c>
      <c r="D35" s="14">
        <v>25</v>
      </c>
      <c r="E35" s="14">
        <v>29</v>
      </c>
      <c r="F35" s="13">
        <v>11</v>
      </c>
      <c r="G35" s="43">
        <v>5</v>
      </c>
      <c r="H35" s="14">
        <v>3</v>
      </c>
      <c r="I35" s="14">
        <v>0</v>
      </c>
      <c r="J35" s="14">
        <v>0</v>
      </c>
    </row>
    <row r="36" spans="1:10" ht="14.25" customHeight="1">
      <c r="A36" s="2"/>
      <c r="B36" s="21" t="s">
        <v>100</v>
      </c>
      <c r="C36" s="14" t="s">
        <v>75</v>
      </c>
      <c r="D36" s="14"/>
      <c r="E36" s="14"/>
      <c r="F36" s="13">
        <v>28</v>
      </c>
      <c r="G36" s="43">
        <v>45</v>
      </c>
      <c r="H36" s="14">
        <v>28</v>
      </c>
      <c r="I36" s="14">
        <v>24</v>
      </c>
      <c r="J36" s="14">
        <v>34</v>
      </c>
    </row>
    <row r="37" spans="1:10" ht="14.25" customHeight="1">
      <c r="A37" s="2" t="s">
        <v>101</v>
      </c>
      <c r="B37" s="21"/>
      <c r="C37" s="14" t="s">
        <v>75</v>
      </c>
      <c r="D37" s="14">
        <v>46</v>
      </c>
      <c r="E37" s="14">
        <v>66</v>
      </c>
      <c r="F37" s="13">
        <v>92</v>
      </c>
      <c r="G37" s="43">
        <v>47</v>
      </c>
      <c r="H37" s="14">
        <v>30</v>
      </c>
      <c r="I37" s="14">
        <v>5</v>
      </c>
      <c r="J37" s="14">
        <v>1</v>
      </c>
    </row>
    <row r="38" spans="1:10" ht="14.25" customHeight="1">
      <c r="A38" s="2" t="s">
        <v>102</v>
      </c>
      <c r="B38" s="21"/>
      <c r="C38" s="14" t="s">
        <v>77</v>
      </c>
      <c r="D38" s="14">
        <v>49</v>
      </c>
      <c r="E38" s="14">
        <v>48</v>
      </c>
      <c r="F38" s="13">
        <v>48</v>
      </c>
      <c r="G38" s="43">
        <v>20</v>
      </c>
      <c r="H38" s="14">
        <v>11</v>
      </c>
      <c r="I38" s="14">
        <v>6</v>
      </c>
      <c r="J38" s="14">
        <v>2</v>
      </c>
    </row>
    <row r="39" spans="1:10" ht="14.25" customHeight="1">
      <c r="A39" s="2" t="s">
        <v>103</v>
      </c>
      <c r="B39" s="21"/>
      <c r="C39" s="14" t="s">
        <v>75</v>
      </c>
      <c r="D39" s="14">
        <v>94</v>
      </c>
      <c r="E39" s="14">
        <v>111</v>
      </c>
      <c r="F39" s="13">
        <v>134</v>
      </c>
      <c r="G39" s="43">
        <v>50</v>
      </c>
      <c r="H39" s="14">
        <v>26</v>
      </c>
      <c r="I39" s="14">
        <v>4</v>
      </c>
      <c r="J39" s="14">
        <v>0</v>
      </c>
    </row>
    <row r="40" spans="1:10" ht="14.25" customHeight="1">
      <c r="A40" s="2" t="s">
        <v>104</v>
      </c>
      <c r="B40" s="21"/>
      <c r="C40" s="14" t="s">
        <v>77</v>
      </c>
      <c r="D40" s="14">
        <v>80</v>
      </c>
      <c r="E40" s="14">
        <v>56</v>
      </c>
      <c r="F40" s="13">
        <v>59</v>
      </c>
      <c r="G40" s="43">
        <v>20</v>
      </c>
      <c r="H40" s="14">
        <v>12</v>
      </c>
      <c r="I40" s="14">
        <v>6</v>
      </c>
      <c r="J40" s="14">
        <v>0</v>
      </c>
    </row>
    <row r="41" spans="1:10" ht="14.25" customHeight="1">
      <c r="A41" s="2"/>
      <c r="B41" s="21" t="s">
        <v>105</v>
      </c>
      <c r="C41" s="14" t="s">
        <v>75</v>
      </c>
      <c r="D41" s="14"/>
      <c r="E41" s="14"/>
      <c r="F41" s="13"/>
      <c r="G41" s="43">
        <v>262</v>
      </c>
      <c r="H41" s="14">
        <v>185</v>
      </c>
      <c r="I41" s="14">
        <v>219</v>
      </c>
      <c r="J41" s="14">
        <v>156</v>
      </c>
    </row>
    <row r="42" spans="1:10" ht="14.25" customHeight="1">
      <c r="A42" s="2"/>
      <c r="B42" s="21" t="s">
        <v>106</v>
      </c>
      <c r="C42" s="14" t="s">
        <v>77</v>
      </c>
      <c r="D42" s="14"/>
      <c r="E42" s="14"/>
      <c r="F42" s="13"/>
      <c r="G42" s="43">
        <v>109</v>
      </c>
      <c r="H42" s="14">
        <v>116</v>
      </c>
      <c r="I42" s="14">
        <v>109</v>
      </c>
      <c r="J42" s="14">
        <v>78</v>
      </c>
    </row>
    <row r="43" spans="1:10" ht="14.25" customHeight="1">
      <c r="A43" s="2" t="s">
        <v>107</v>
      </c>
      <c r="B43" s="21"/>
      <c r="C43" s="14" t="s">
        <v>75</v>
      </c>
      <c r="D43" s="14">
        <v>82</v>
      </c>
      <c r="E43" s="14">
        <v>77</v>
      </c>
      <c r="F43" s="13">
        <v>128</v>
      </c>
      <c r="G43" s="43">
        <v>42</v>
      </c>
      <c r="H43" s="14">
        <v>26</v>
      </c>
      <c r="I43" s="14">
        <v>7</v>
      </c>
      <c r="J43" s="14">
        <v>1</v>
      </c>
    </row>
    <row r="44" spans="1:10" ht="14.25" customHeight="1">
      <c r="A44" s="2" t="s">
        <v>108</v>
      </c>
      <c r="B44" s="21"/>
      <c r="C44" s="20" t="s">
        <v>77</v>
      </c>
      <c r="D44" s="20">
        <v>41</v>
      </c>
      <c r="E44" s="14">
        <v>37</v>
      </c>
      <c r="F44" s="13">
        <v>60</v>
      </c>
      <c r="G44" s="43">
        <v>21</v>
      </c>
      <c r="H44" s="14">
        <v>14</v>
      </c>
      <c r="I44" s="14">
        <v>8</v>
      </c>
      <c r="J44" s="14">
        <v>2</v>
      </c>
    </row>
    <row r="45" spans="1:10" ht="14.25" customHeight="1">
      <c r="A45" s="2" t="s">
        <v>109</v>
      </c>
      <c r="B45" s="21"/>
      <c r="C45" s="14" t="s">
        <v>75</v>
      </c>
      <c r="D45" s="20">
        <v>39</v>
      </c>
      <c r="E45" s="14">
        <v>28</v>
      </c>
      <c r="F45" s="13">
        <v>11</v>
      </c>
      <c r="G45" s="43">
        <v>6</v>
      </c>
      <c r="H45" s="14">
        <v>0</v>
      </c>
      <c r="I45" s="14">
        <v>0</v>
      </c>
      <c r="J45" s="14">
        <v>0</v>
      </c>
    </row>
    <row r="46" spans="1:10" ht="14.25" customHeight="1">
      <c r="A46" s="2" t="s">
        <v>110</v>
      </c>
      <c r="B46" s="21"/>
      <c r="C46" s="20" t="s">
        <v>77</v>
      </c>
      <c r="D46" s="20">
        <v>7</v>
      </c>
      <c r="E46" s="14">
        <v>7</v>
      </c>
      <c r="F46" s="13">
        <v>2</v>
      </c>
      <c r="G46" s="43">
        <v>1</v>
      </c>
      <c r="H46" s="14">
        <v>0</v>
      </c>
      <c r="I46" s="14">
        <v>0</v>
      </c>
      <c r="J46" s="14">
        <v>0</v>
      </c>
    </row>
    <row r="47" spans="1:10" ht="14.25" customHeight="1">
      <c r="A47" s="2"/>
      <c r="B47" s="21" t="s">
        <v>109</v>
      </c>
      <c r="C47" s="14" t="s">
        <v>75</v>
      </c>
      <c r="D47" s="14"/>
      <c r="E47" s="14"/>
      <c r="F47" s="13">
        <v>18</v>
      </c>
      <c r="G47" s="43">
        <v>53</v>
      </c>
      <c r="H47" s="14">
        <v>57</v>
      </c>
      <c r="I47" s="14">
        <v>27</v>
      </c>
      <c r="J47" s="14">
        <v>0</v>
      </c>
    </row>
    <row r="48" spans="1:10" ht="14.25" customHeight="1">
      <c r="A48" s="2"/>
      <c r="B48" s="79" t="s">
        <v>110</v>
      </c>
      <c r="C48" s="14" t="s">
        <v>77</v>
      </c>
      <c r="D48" s="14"/>
      <c r="E48" s="14"/>
      <c r="F48" s="13">
        <v>8</v>
      </c>
      <c r="G48" s="43">
        <v>12</v>
      </c>
      <c r="H48" s="14">
        <v>11</v>
      </c>
      <c r="I48" s="14">
        <v>4</v>
      </c>
      <c r="J48" s="14">
        <v>0</v>
      </c>
    </row>
    <row r="49" spans="1:10" ht="14.25" customHeight="1">
      <c r="A49" s="2" t="s">
        <v>111</v>
      </c>
      <c r="B49" s="21"/>
      <c r="C49" s="14" t="s">
        <v>75</v>
      </c>
      <c r="D49" s="14">
        <v>18</v>
      </c>
      <c r="E49" s="14">
        <v>18</v>
      </c>
      <c r="F49" s="13">
        <v>4</v>
      </c>
      <c r="G49" s="43">
        <v>1</v>
      </c>
      <c r="H49" s="14">
        <v>1</v>
      </c>
      <c r="I49" s="14">
        <v>0</v>
      </c>
      <c r="J49" s="14">
        <v>0</v>
      </c>
    </row>
    <row r="50" spans="1:10" ht="14.25" customHeight="1">
      <c r="A50" s="2" t="s">
        <v>112</v>
      </c>
      <c r="B50" s="21"/>
      <c r="C50" s="14" t="s">
        <v>75</v>
      </c>
      <c r="D50" s="14">
        <v>40</v>
      </c>
      <c r="E50" s="14">
        <v>27</v>
      </c>
      <c r="F50" s="13">
        <v>33</v>
      </c>
      <c r="G50" s="43">
        <v>9</v>
      </c>
      <c r="H50" s="14">
        <v>6</v>
      </c>
      <c r="I50" s="14">
        <v>1</v>
      </c>
      <c r="J50" s="14">
        <v>0</v>
      </c>
    </row>
    <row r="51" spans="1:10" ht="14.25" customHeight="1">
      <c r="A51" s="2" t="s">
        <v>113</v>
      </c>
      <c r="B51" s="21"/>
      <c r="C51" s="14" t="s">
        <v>77</v>
      </c>
      <c r="D51" s="14">
        <v>27</v>
      </c>
      <c r="E51" s="14">
        <v>18</v>
      </c>
      <c r="F51" s="13">
        <v>42</v>
      </c>
      <c r="G51" s="43">
        <v>11</v>
      </c>
      <c r="H51" s="14">
        <v>6</v>
      </c>
      <c r="I51" s="14">
        <v>3</v>
      </c>
      <c r="J51" s="14">
        <v>0</v>
      </c>
    </row>
    <row r="52" spans="1:10" ht="14.25" customHeight="1">
      <c r="A52" s="2" t="s">
        <v>114</v>
      </c>
      <c r="B52" s="21"/>
      <c r="C52" s="14" t="s">
        <v>75</v>
      </c>
      <c r="D52" s="14">
        <v>82</v>
      </c>
      <c r="E52" s="14">
        <v>63</v>
      </c>
      <c r="F52" s="13">
        <v>44</v>
      </c>
      <c r="G52" s="43">
        <v>20</v>
      </c>
      <c r="H52" s="14">
        <v>4</v>
      </c>
      <c r="I52" s="14">
        <v>0</v>
      </c>
      <c r="J52" s="14">
        <v>0</v>
      </c>
    </row>
    <row r="53" spans="1:10" ht="14.25" customHeight="1">
      <c r="A53" s="2"/>
      <c r="B53" s="18" t="s">
        <v>115</v>
      </c>
      <c r="C53" s="14" t="s">
        <v>75</v>
      </c>
      <c r="D53" s="14"/>
      <c r="E53" s="14"/>
      <c r="F53" s="13">
        <v>16</v>
      </c>
      <c r="G53" s="43">
        <v>62</v>
      </c>
      <c r="H53" s="14">
        <v>101</v>
      </c>
      <c r="I53" s="14">
        <v>112</v>
      </c>
      <c r="J53" s="14">
        <v>123</v>
      </c>
    </row>
    <row r="54" spans="1:10" ht="14.25" customHeight="1">
      <c r="A54" s="2" t="s">
        <v>116</v>
      </c>
      <c r="B54" s="21"/>
      <c r="C54" s="14" t="s">
        <v>75</v>
      </c>
      <c r="D54" s="14">
        <v>202</v>
      </c>
      <c r="E54" s="14">
        <v>210</v>
      </c>
      <c r="F54" s="13">
        <v>126</v>
      </c>
      <c r="G54" s="43">
        <v>62</v>
      </c>
      <c r="H54" s="14">
        <v>12</v>
      </c>
      <c r="I54" s="14">
        <v>2</v>
      </c>
      <c r="J54" s="14">
        <v>0</v>
      </c>
    </row>
    <row r="55" spans="1:10" ht="14.25" customHeight="1">
      <c r="A55" s="2"/>
      <c r="B55" s="21" t="s">
        <v>116</v>
      </c>
      <c r="C55" s="14" t="s">
        <v>75</v>
      </c>
      <c r="D55" s="14"/>
      <c r="E55" s="14"/>
      <c r="F55" s="13">
        <v>59</v>
      </c>
      <c r="G55" s="43">
        <v>152</v>
      </c>
      <c r="H55" s="14">
        <v>154</v>
      </c>
      <c r="I55" s="14">
        <v>140</v>
      </c>
      <c r="J55" s="14">
        <v>137</v>
      </c>
    </row>
    <row r="56" spans="1:10" ht="14.25" customHeight="1">
      <c r="A56" s="2" t="s">
        <v>117</v>
      </c>
      <c r="B56" s="21"/>
      <c r="C56" s="14" t="s">
        <v>75</v>
      </c>
      <c r="D56" s="14">
        <v>44</v>
      </c>
      <c r="E56" s="14">
        <v>44</v>
      </c>
      <c r="F56" s="13">
        <v>73</v>
      </c>
      <c r="G56" s="43">
        <v>19</v>
      </c>
      <c r="H56" s="14">
        <v>14</v>
      </c>
      <c r="I56" s="14">
        <v>4</v>
      </c>
      <c r="J56" s="14">
        <v>1</v>
      </c>
    </row>
    <row r="57" spans="1:10" ht="14.25" customHeight="1">
      <c r="A57" s="2" t="s">
        <v>118</v>
      </c>
      <c r="B57" s="21"/>
      <c r="C57" s="14" t="s">
        <v>77</v>
      </c>
      <c r="D57" s="14">
        <v>27</v>
      </c>
      <c r="E57" s="14">
        <v>22</v>
      </c>
      <c r="F57" s="13">
        <v>23</v>
      </c>
      <c r="G57" s="43">
        <v>9</v>
      </c>
      <c r="H57" s="14">
        <v>6</v>
      </c>
      <c r="I57" s="14">
        <v>0</v>
      </c>
      <c r="J57" s="14">
        <v>0</v>
      </c>
    </row>
    <row r="58" spans="1:10" ht="14.25" customHeight="1">
      <c r="A58" s="2"/>
      <c r="B58" s="21" t="s">
        <v>117</v>
      </c>
      <c r="C58" s="14" t="s">
        <v>75</v>
      </c>
      <c r="D58" s="14"/>
      <c r="E58" s="14"/>
      <c r="F58" s="13"/>
      <c r="G58" s="43">
        <v>75</v>
      </c>
      <c r="H58" s="14">
        <v>144</v>
      </c>
      <c r="I58" s="14">
        <v>200</v>
      </c>
      <c r="J58" s="14">
        <v>104</v>
      </c>
    </row>
    <row r="59" spans="1:10" ht="14.25" customHeight="1">
      <c r="A59" s="2"/>
      <c r="B59" s="21" t="s">
        <v>118</v>
      </c>
      <c r="C59" s="14" t="s">
        <v>77</v>
      </c>
      <c r="D59" s="14"/>
      <c r="E59" s="14"/>
      <c r="F59" s="13"/>
      <c r="G59" s="43">
        <v>58</v>
      </c>
      <c r="H59" s="14">
        <v>55</v>
      </c>
      <c r="I59" s="14">
        <v>56</v>
      </c>
      <c r="J59" s="14">
        <v>39</v>
      </c>
    </row>
    <row r="60" spans="1:10" ht="14.25" customHeight="1">
      <c r="A60" s="2" t="s">
        <v>119</v>
      </c>
      <c r="B60" s="21"/>
      <c r="C60" s="14" t="s">
        <v>75</v>
      </c>
      <c r="D60" s="14">
        <v>8</v>
      </c>
      <c r="E60" s="14">
        <v>4</v>
      </c>
      <c r="F60" s="13">
        <v>6</v>
      </c>
      <c r="G60" s="43">
        <v>2</v>
      </c>
      <c r="H60" s="14">
        <v>3</v>
      </c>
      <c r="I60" s="14">
        <v>1</v>
      </c>
      <c r="J60" s="14">
        <v>0</v>
      </c>
    </row>
    <row r="61" spans="1:10" ht="14.25" customHeight="1">
      <c r="A61" s="2"/>
      <c r="B61" s="21" t="s">
        <v>119</v>
      </c>
      <c r="C61" s="14" t="s">
        <v>75</v>
      </c>
      <c r="D61" s="14"/>
      <c r="E61" s="14"/>
      <c r="F61" s="13"/>
      <c r="G61" s="43">
        <v>2</v>
      </c>
      <c r="H61" s="14">
        <v>4</v>
      </c>
      <c r="I61" s="14">
        <v>9</v>
      </c>
      <c r="J61" s="14">
        <v>9</v>
      </c>
    </row>
    <row r="62" spans="1:10" ht="14.25" customHeight="1">
      <c r="A62" s="2" t="s">
        <v>120</v>
      </c>
      <c r="B62" s="21"/>
      <c r="C62" s="14" t="s">
        <v>75</v>
      </c>
      <c r="D62" s="14">
        <v>21</v>
      </c>
      <c r="E62" s="14">
        <v>11</v>
      </c>
      <c r="F62" s="13">
        <v>7</v>
      </c>
      <c r="G62" s="43">
        <v>3</v>
      </c>
      <c r="H62" s="14">
        <v>0</v>
      </c>
      <c r="I62" s="14">
        <v>0</v>
      </c>
      <c r="J62" s="14">
        <v>0</v>
      </c>
    </row>
    <row r="63" spans="1:10" ht="14.25" customHeight="1">
      <c r="A63" s="2"/>
      <c r="B63" s="21" t="s">
        <v>120</v>
      </c>
      <c r="C63" s="14" t="s">
        <v>75</v>
      </c>
      <c r="D63" s="2"/>
      <c r="E63" s="2"/>
      <c r="F63" s="13">
        <v>5</v>
      </c>
      <c r="G63" s="43">
        <v>6</v>
      </c>
      <c r="H63" s="14">
        <v>14</v>
      </c>
      <c r="I63" s="14">
        <v>11</v>
      </c>
      <c r="J63" s="14">
        <v>10</v>
      </c>
    </row>
    <row r="64" spans="1:10" ht="14.25" customHeight="1">
      <c r="A64" s="2" t="s">
        <v>121</v>
      </c>
      <c r="B64" s="21"/>
      <c r="C64" s="14" t="s">
        <v>75</v>
      </c>
      <c r="D64" s="2"/>
      <c r="E64" s="2"/>
      <c r="F64" s="13">
        <v>6</v>
      </c>
      <c r="G64" s="43">
        <v>5</v>
      </c>
      <c r="H64" s="14">
        <v>0</v>
      </c>
      <c r="I64" s="14">
        <v>0</v>
      </c>
      <c r="J64" s="14">
        <v>0</v>
      </c>
    </row>
    <row r="65" spans="1:10" ht="14.25" customHeight="1">
      <c r="A65" s="2"/>
      <c r="B65" s="2" t="s">
        <v>122</v>
      </c>
      <c r="C65" s="14" t="s">
        <v>75</v>
      </c>
      <c r="D65" s="2"/>
      <c r="E65" s="2"/>
      <c r="F65" s="13"/>
      <c r="G65" s="43"/>
      <c r="H65" s="14">
        <v>22</v>
      </c>
      <c r="I65" s="14">
        <v>38</v>
      </c>
      <c r="J65" s="14">
        <v>64</v>
      </c>
    </row>
  </sheetData>
  <pageMargins left="0.7" right="0.7" top="0.78740157499999996" bottom="0.78740157499999996"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4A1B9-9819-4206-9496-582E629A6E2C}">
  <sheetPr>
    <tabColor rgb="FFFFFF00"/>
    <pageSetUpPr fitToPage="1"/>
  </sheetPr>
  <dimension ref="A1:I62"/>
  <sheetViews>
    <sheetView workbookViewId="0">
      <selection activeCell="N17" sqref="N17"/>
    </sheetView>
  </sheetViews>
  <sheetFormatPr defaultColWidth="12.58203125" defaultRowHeight="15" customHeight="1"/>
  <cols>
    <col min="1" max="1" width="35" customWidth="1"/>
    <col min="2" max="2" width="36" customWidth="1"/>
    <col min="3" max="3" width="13.33203125" customWidth="1"/>
    <col min="4" max="9" width="8.58203125" bestFit="1" customWidth="1"/>
    <col min="10" max="21" width="7.58203125" customWidth="1"/>
  </cols>
  <sheetData>
    <row r="1" spans="1:9" ht="14.25" customHeight="1">
      <c r="A1" s="22" t="s">
        <v>158</v>
      </c>
      <c r="B1" s="11"/>
      <c r="F1" s="7"/>
      <c r="G1" s="7"/>
      <c r="H1" s="7"/>
      <c r="I1" s="7"/>
    </row>
    <row r="2" spans="1:9" ht="14.25" customHeight="1">
      <c r="A2" s="11"/>
      <c r="B2" s="11"/>
      <c r="F2" s="7"/>
      <c r="G2" s="7"/>
      <c r="H2" s="7"/>
      <c r="I2" s="7"/>
    </row>
    <row r="3" spans="1:9" ht="14.25" customHeight="1">
      <c r="A3" s="3" t="s">
        <v>69</v>
      </c>
      <c r="B3" s="9" t="s">
        <v>70</v>
      </c>
      <c r="C3" s="8" t="s">
        <v>71</v>
      </c>
      <c r="D3" s="8" t="s">
        <v>59</v>
      </c>
      <c r="E3" s="8" t="s">
        <v>52</v>
      </c>
      <c r="F3" s="8" t="s">
        <v>53</v>
      </c>
      <c r="G3" s="8" t="s">
        <v>54</v>
      </c>
      <c r="H3" s="8" t="s">
        <v>55</v>
      </c>
      <c r="I3" s="8" t="s">
        <v>56</v>
      </c>
    </row>
    <row r="4" spans="1:9" ht="14.25" customHeight="1">
      <c r="A4" s="17"/>
      <c r="B4" s="21"/>
      <c r="C4" s="8" t="s">
        <v>72</v>
      </c>
      <c r="D4" s="2"/>
      <c r="E4" s="2"/>
      <c r="F4" s="14"/>
      <c r="G4" s="14"/>
      <c r="H4" s="14"/>
      <c r="I4" s="14"/>
    </row>
    <row r="5" spans="1:9" ht="14.25" customHeight="1">
      <c r="A5" s="17"/>
      <c r="B5" s="21"/>
      <c r="C5" s="8" t="s">
        <v>128</v>
      </c>
      <c r="D5" s="2"/>
      <c r="E5" s="2"/>
      <c r="F5" s="14"/>
      <c r="G5" s="14"/>
      <c r="H5" s="14"/>
      <c r="I5" s="14"/>
    </row>
    <row r="6" spans="1:9" ht="14.25" customHeight="1">
      <c r="A6" s="21" t="s">
        <v>85</v>
      </c>
      <c r="B6" s="21"/>
      <c r="C6" s="14" t="s">
        <v>75</v>
      </c>
      <c r="D6" s="14">
        <v>49</v>
      </c>
      <c r="E6" s="14">
        <v>45</v>
      </c>
      <c r="F6" s="13">
        <v>33</v>
      </c>
      <c r="G6" s="14">
        <v>7</v>
      </c>
      <c r="H6" s="14">
        <v>0</v>
      </c>
      <c r="I6" s="14">
        <v>0</v>
      </c>
    </row>
    <row r="7" spans="1:9" ht="14.25" customHeight="1">
      <c r="A7" s="21" t="s">
        <v>86</v>
      </c>
      <c r="B7" s="21"/>
      <c r="C7" s="14" t="s">
        <v>77</v>
      </c>
      <c r="D7" s="14">
        <v>65</v>
      </c>
      <c r="E7" s="14">
        <v>60</v>
      </c>
      <c r="F7" s="13">
        <v>47</v>
      </c>
      <c r="G7" s="14">
        <v>17</v>
      </c>
      <c r="H7" s="14">
        <v>3</v>
      </c>
      <c r="I7" s="14">
        <v>1</v>
      </c>
    </row>
    <row r="8" spans="1:9" ht="14.25" customHeight="1">
      <c r="A8" s="21"/>
      <c r="B8" s="21" t="s">
        <v>87</v>
      </c>
      <c r="C8" s="14" t="s">
        <v>75</v>
      </c>
      <c r="D8" s="14"/>
      <c r="E8" s="14"/>
      <c r="F8" s="13"/>
      <c r="G8" s="14">
        <v>28</v>
      </c>
      <c r="H8" s="14">
        <v>16</v>
      </c>
      <c r="I8" s="14">
        <v>41</v>
      </c>
    </row>
    <row r="9" spans="1:9" ht="14.25" customHeight="1">
      <c r="A9" s="21"/>
      <c r="B9" s="21" t="s">
        <v>88</v>
      </c>
      <c r="C9" s="14" t="s">
        <v>77</v>
      </c>
      <c r="D9" s="14"/>
      <c r="E9" s="14"/>
      <c r="F9" s="13"/>
      <c r="G9" s="14">
        <v>33</v>
      </c>
      <c r="H9" s="14">
        <v>35</v>
      </c>
      <c r="I9" s="14">
        <v>46</v>
      </c>
    </row>
    <row r="10" spans="1:9" ht="14.25" customHeight="1">
      <c r="A10" s="21" t="s">
        <v>129</v>
      </c>
      <c r="B10" s="21"/>
      <c r="C10" s="14" t="s">
        <v>75</v>
      </c>
      <c r="D10" s="14">
        <v>79</v>
      </c>
      <c r="E10" s="14">
        <v>73</v>
      </c>
      <c r="F10" s="13">
        <v>42</v>
      </c>
      <c r="G10" s="14">
        <v>13</v>
      </c>
      <c r="H10" s="14">
        <v>1</v>
      </c>
      <c r="I10" s="14">
        <v>0</v>
      </c>
    </row>
    <row r="11" spans="1:9" ht="14.25" customHeight="1">
      <c r="A11" s="21" t="s">
        <v>130</v>
      </c>
      <c r="B11" s="21"/>
      <c r="C11" s="14" t="s">
        <v>77</v>
      </c>
      <c r="D11" s="14">
        <v>72</v>
      </c>
      <c r="E11" s="14">
        <v>68</v>
      </c>
      <c r="F11" s="13">
        <v>29</v>
      </c>
      <c r="G11" s="14">
        <v>12</v>
      </c>
      <c r="H11" s="14">
        <v>3</v>
      </c>
      <c r="I11" s="14">
        <v>0</v>
      </c>
    </row>
    <row r="12" spans="1:9" ht="14.25" customHeight="1">
      <c r="A12" s="21"/>
      <c r="B12" s="21" t="s">
        <v>129</v>
      </c>
      <c r="C12" s="14" t="s">
        <v>75</v>
      </c>
      <c r="D12" s="14"/>
      <c r="E12" s="14"/>
      <c r="F12" s="13">
        <v>25</v>
      </c>
      <c r="G12" s="14">
        <v>65</v>
      </c>
      <c r="H12" s="14">
        <v>69</v>
      </c>
      <c r="I12" s="14">
        <v>46</v>
      </c>
    </row>
    <row r="13" spans="1:9" ht="14.25" customHeight="1">
      <c r="A13" s="21"/>
      <c r="B13" s="21" t="s">
        <v>130</v>
      </c>
      <c r="C13" s="14" t="s">
        <v>77</v>
      </c>
      <c r="D13" s="14"/>
      <c r="E13" s="14"/>
      <c r="F13" s="13">
        <v>39</v>
      </c>
      <c r="G13" s="14">
        <v>100</v>
      </c>
      <c r="H13" s="14">
        <v>86</v>
      </c>
      <c r="I13" s="14">
        <v>65</v>
      </c>
    </row>
    <row r="14" spans="1:9" ht="14.25" customHeight="1">
      <c r="A14" s="21" t="s">
        <v>131</v>
      </c>
      <c r="B14" s="21"/>
      <c r="C14" s="14" t="s">
        <v>75</v>
      </c>
      <c r="D14" s="14">
        <v>61</v>
      </c>
      <c r="E14" s="14">
        <v>61</v>
      </c>
      <c r="F14" s="13">
        <v>48</v>
      </c>
      <c r="G14" s="14">
        <v>23</v>
      </c>
      <c r="H14" s="14">
        <v>5</v>
      </c>
      <c r="I14" s="14">
        <v>1</v>
      </c>
    </row>
    <row r="15" spans="1:9" ht="14.25" customHeight="1">
      <c r="A15" s="21"/>
      <c r="B15" s="21" t="s">
        <v>132</v>
      </c>
      <c r="C15" s="14" t="s">
        <v>75</v>
      </c>
      <c r="D15" s="14"/>
      <c r="E15" s="14"/>
      <c r="F15" s="13"/>
      <c r="G15" s="14">
        <v>17</v>
      </c>
      <c r="H15" s="14">
        <v>25</v>
      </c>
      <c r="I15" s="14">
        <v>30</v>
      </c>
    </row>
    <row r="16" spans="1:9" ht="14.25" customHeight="1">
      <c r="A16" s="21" t="s">
        <v>74</v>
      </c>
      <c r="B16" s="21"/>
      <c r="C16" s="14" t="s">
        <v>75</v>
      </c>
      <c r="D16" s="14">
        <v>29</v>
      </c>
      <c r="E16" s="14">
        <v>34</v>
      </c>
      <c r="F16" s="13">
        <v>36</v>
      </c>
      <c r="G16" s="14">
        <v>13</v>
      </c>
      <c r="H16" s="14">
        <v>0</v>
      </c>
      <c r="I16" s="14">
        <v>0</v>
      </c>
    </row>
    <row r="17" spans="1:9" ht="14.25" customHeight="1">
      <c r="A17" s="21" t="s">
        <v>76</v>
      </c>
      <c r="B17" s="21"/>
      <c r="C17" s="14" t="s">
        <v>77</v>
      </c>
      <c r="D17" s="14">
        <v>37</v>
      </c>
      <c r="E17" s="14">
        <v>32</v>
      </c>
      <c r="F17" s="13">
        <v>30</v>
      </c>
      <c r="G17" s="14">
        <v>10</v>
      </c>
      <c r="H17" s="14">
        <v>2</v>
      </c>
      <c r="I17" s="14">
        <v>0</v>
      </c>
    </row>
    <row r="18" spans="1:9" ht="14.25" customHeight="1">
      <c r="A18" s="21" t="s">
        <v>133</v>
      </c>
      <c r="B18" s="21"/>
      <c r="C18" s="14" t="s">
        <v>75</v>
      </c>
      <c r="D18" s="14">
        <v>10</v>
      </c>
      <c r="E18" s="14">
        <v>15</v>
      </c>
      <c r="F18" s="13">
        <v>18</v>
      </c>
      <c r="G18" s="14">
        <v>10</v>
      </c>
      <c r="H18" s="14">
        <v>1</v>
      </c>
      <c r="I18" s="14">
        <v>0</v>
      </c>
    </row>
    <row r="19" spans="1:9" ht="14.25" customHeight="1">
      <c r="A19" s="21"/>
      <c r="B19" s="21" t="s">
        <v>109</v>
      </c>
      <c r="C19" s="14" t="s">
        <v>75</v>
      </c>
      <c r="D19" s="14"/>
      <c r="E19" s="14"/>
      <c r="F19" s="13"/>
      <c r="G19" s="14">
        <v>25</v>
      </c>
      <c r="H19" s="14">
        <v>40</v>
      </c>
      <c r="I19" s="14">
        <v>45</v>
      </c>
    </row>
    <row r="20" spans="1:9" ht="14.25" customHeight="1">
      <c r="A20" s="21"/>
      <c r="B20" s="21" t="s">
        <v>110</v>
      </c>
      <c r="C20" s="14" t="s">
        <v>77</v>
      </c>
      <c r="D20" s="14"/>
      <c r="E20" s="14"/>
      <c r="F20" s="13"/>
      <c r="G20" s="14">
        <v>29</v>
      </c>
      <c r="H20" s="14">
        <v>33</v>
      </c>
      <c r="I20" s="14">
        <v>37</v>
      </c>
    </row>
    <row r="21" spans="1:9" ht="14.25" customHeight="1">
      <c r="A21" s="21" t="s">
        <v>121</v>
      </c>
      <c r="B21" s="21"/>
      <c r="C21" s="14" t="s">
        <v>75</v>
      </c>
      <c r="D21" s="14">
        <v>26</v>
      </c>
      <c r="E21" s="14">
        <v>14</v>
      </c>
      <c r="F21" s="13">
        <v>17</v>
      </c>
      <c r="G21" s="14">
        <v>5</v>
      </c>
      <c r="H21" s="14">
        <v>2</v>
      </c>
      <c r="I21" s="14">
        <v>0</v>
      </c>
    </row>
    <row r="22" spans="1:9" ht="14.25" customHeight="1">
      <c r="A22" s="21"/>
      <c r="B22" s="21" t="s">
        <v>121</v>
      </c>
      <c r="C22" s="14" t="s">
        <v>75</v>
      </c>
      <c r="D22" s="14"/>
      <c r="E22" s="14"/>
      <c r="F22" s="13"/>
      <c r="G22" s="14">
        <v>20</v>
      </c>
      <c r="H22" s="14">
        <v>19</v>
      </c>
      <c r="I22" s="14">
        <v>22</v>
      </c>
    </row>
    <row r="23" spans="1:9" ht="14.25" customHeight="1">
      <c r="A23" s="21" t="s">
        <v>134</v>
      </c>
      <c r="B23" s="21"/>
      <c r="C23" s="14" t="s">
        <v>75</v>
      </c>
      <c r="D23" s="14">
        <v>29</v>
      </c>
      <c r="E23" s="14">
        <v>25</v>
      </c>
      <c r="F23" s="13">
        <v>22</v>
      </c>
      <c r="G23" s="14">
        <v>7</v>
      </c>
      <c r="H23" s="14">
        <v>3</v>
      </c>
      <c r="I23" s="14">
        <v>0</v>
      </c>
    </row>
    <row r="24" spans="1:9" ht="14.25" customHeight="1">
      <c r="A24" s="21" t="s">
        <v>135</v>
      </c>
      <c r="B24" s="21"/>
      <c r="C24" s="14" t="s">
        <v>75</v>
      </c>
      <c r="D24" s="14">
        <v>20</v>
      </c>
      <c r="E24" s="14">
        <v>21</v>
      </c>
      <c r="F24" s="13">
        <v>12</v>
      </c>
      <c r="G24" s="14">
        <v>5</v>
      </c>
      <c r="H24" s="14">
        <v>0</v>
      </c>
      <c r="I24" s="14">
        <v>0</v>
      </c>
    </row>
    <row r="25" spans="1:9" ht="14.25" customHeight="1">
      <c r="A25" s="21"/>
      <c r="B25" s="21" t="s">
        <v>78</v>
      </c>
      <c r="C25" s="14" t="s">
        <v>75</v>
      </c>
      <c r="D25" s="14"/>
      <c r="E25" s="14"/>
      <c r="F25" s="13"/>
      <c r="G25" s="14">
        <v>24</v>
      </c>
      <c r="H25" s="14">
        <v>34</v>
      </c>
      <c r="I25" s="14">
        <v>39</v>
      </c>
    </row>
    <row r="26" spans="1:9" ht="14.25" customHeight="1">
      <c r="A26" s="21" t="s">
        <v>81</v>
      </c>
      <c r="B26" s="21"/>
      <c r="C26" s="14" t="s">
        <v>75</v>
      </c>
      <c r="D26" s="14">
        <v>37</v>
      </c>
      <c r="E26" s="14">
        <v>56</v>
      </c>
      <c r="F26" s="13">
        <v>58</v>
      </c>
      <c r="G26" s="14">
        <v>27</v>
      </c>
      <c r="H26" s="14">
        <v>5</v>
      </c>
      <c r="I26" s="14">
        <v>0</v>
      </c>
    </row>
    <row r="27" spans="1:9" ht="14.25" customHeight="1">
      <c r="A27" s="21"/>
      <c r="B27" s="21" t="s">
        <v>82</v>
      </c>
      <c r="C27" s="14" t="s">
        <v>75</v>
      </c>
      <c r="D27" s="14"/>
      <c r="E27" s="14"/>
      <c r="F27" s="13"/>
      <c r="G27" s="14">
        <v>19</v>
      </c>
      <c r="H27" s="14">
        <v>38</v>
      </c>
      <c r="I27" s="14">
        <v>41</v>
      </c>
    </row>
    <row r="28" spans="1:9" ht="14.25" customHeight="1">
      <c r="A28" s="21" t="s">
        <v>136</v>
      </c>
      <c r="B28" s="21"/>
      <c r="C28" s="14" t="s">
        <v>75</v>
      </c>
      <c r="D28" s="14">
        <v>1</v>
      </c>
      <c r="E28" s="14">
        <v>5</v>
      </c>
      <c r="F28" s="13">
        <v>4</v>
      </c>
      <c r="G28" s="14">
        <v>2</v>
      </c>
      <c r="H28" s="14">
        <v>1</v>
      </c>
      <c r="I28" s="14">
        <v>0</v>
      </c>
    </row>
    <row r="29" spans="1:9" ht="14.25" customHeight="1">
      <c r="A29" s="21" t="s">
        <v>137</v>
      </c>
      <c r="B29" s="21"/>
      <c r="C29" s="14" t="s">
        <v>75</v>
      </c>
      <c r="D29" s="14">
        <v>17</v>
      </c>
      <c r="E29" s="14">
        <v>13</v>
      </c>
      <c r="F29" s="13">
        <v>11</v>
      </c>
      <c r="G29" s="14">
        <v>4</v>
      </c>
      <c r="H29" s="14">
        <v>1</v>
      </c>
      <c r="I29" s="14">
        <v>0</v>
      </c>
    </row>
    <row r="30" spans="1:9" ht="14.25" customHeight="1">
      <c r="A30" s="21" t="s">
        <v>138</v>
      </c>
      <c r="B30" s="21"/>
      <c r="C30" s="14" t="s">
        <v>75</v>
      </c>
      <c r="D30" s="14">
        <v>45</v>
      </c>
      <c r="E30" s="14">
        <v>47</v>
      </c>
      <c r="F30" s="13">
        <v>43</v>
      </c>
      <c r="G30" s="14">
        <v>24</v>
      </c>
      <c r="H30" s="14">
        <v>4</v>
      </c>
      <c r="I30" s="14">
        <v>0</v>
      </c>
    </row>
    <row r="31" spans="1:9" ht="14.25" customHeight="1">
      <c r="A31" s="21"/>
      <c r="B31" s="21" t="s">
        <v>139</v>
      </c>
      <c r="C31" s="14" t="s">
        <v>75</v>
      </c>
      <c r="D31" s="14"/>
      <c r="E31" s="14"/>
      <c r="F31" s="13"/>
      <c r="G31" s="14">
        <v>25</v>
      </c>
      <c r="H31" s="14">
        <v>45</v>
      </c>
      <c r="I31" s="14">
        <v>49</v>
      </c>
    </row>
    <row r="32" spans="1:9" ht="14.25" customHeight="1">
      <c r="A32" s="18" t="s">
        <v>140</v>
      </c>
      <c r="B32" s="21"/>
      <c r="C32" s="20" t="s">
        <v>75</v>
      </c>
      <c r="D32" s="16"/>
      <c r="E32" s="10"/>
      <c r="F32" s="19"/>
      <c r="G32" s="20"/>
      <c r="H32" s="20"/>
      <c r="I32" s="20">
        <v>0</v>
      </c>
    </row>
    <row r="33" spans="1:9" ht="14.25" customHeight="1">
      <c r="A33" s="18" t="s">
        <v>141</v>
      </c>
      <c r="B33" s="21"/>
      <c r="C33" s="20" t="s">
        <v>75</v>
      </c>
      <c r="D33" s="20">
        <v>3</v>
      </c>
      <c r="E33" s="20">
        <v>6</v>
      </c>
      <c r="F33" s="19">
        <v>1</v>
      </c>
      <c r="G33" s="20">
        <v>1</v>
      </c>
      <c r="H33" s="20">
        <v>1</v>
      </c>
      <c r="I33" s="20">
        <v>0</v>
      </c>
    </row>
    <row r="34" spans="1:9" ht="14.25" customHeight="1">
      <c r="A34" s="18" t="s">
        <v>142</v>
      </c>
      <c r="B34" s="21"/>
      <c r="C34" s="20" t="s">
        <v>75</v>
      </c>
      <c r="D34" s="20">
        <v>34</v>
      </c>
      <c r="E34" s="20">
        <v>29</v>
      </c>
      <c r="F34" s="19">
        <v>30</v>
      </c>
      <c r="G34" s="20">
        <v>8</v>
      </c>
      <c r="H34" s="20">
        <v>1</v>
      </c>
      <c r="I34" s="20">
        <v>0</v>
      </c>
    </row>
    <row r="35" spans="1:9" ht="14.25" customHeight="1">
      <c r="A35" s="18" t="s">
        <v>143</v>
      </c>
      <c r="B35" s="21"/>
      <c r="C35" s="20" t="s">
        <v>77</v>
      </c>
      <c r="D35" s="20">
        <v>88</v>
      </c>
      <c r="E35" s="20">
        <v>101</v>
      </c>
      <c r="F35" s="19">
        <v>112</v>
      </c>
      <c r="G35" s="20">
        <v>49</v>
      </c>
      <c r="H35" s="20">
        <v>17</v>
      </c>
      <c r="I35" s="20">
        <v>6</v>
      </c>
    </row>
    <row r="36" spans="1:9" ht="14.25" customHeight="1">
      <c r="A36" s="18" t="s">
        <v>144</v>
      </c>
      <c r="B36" s="21"/>
      <c r="C36" s="20" t="s">
        <v>75</v>
      </c>
      <c r="D36" s="20">
        <v>62</v>
      </c>
      <c r="E36" s="20">
        <v>81</v>
      </c>
      <c r="F36" s="19">
        <v>39</v>
      </c>
      <c r="G36" s="20">
        <v>7</v>
      </c>
      <c r="H36" s="20">
        <v>0</v>
      </c>
      <c r="I36" s="20">
        <v>0</v>
      </c>
    </row>
    <row r="37" spans="1:9" ht="14.25" customHeight="1">
      <c r="A37" s="18"/>
      <c r="B37" s="21" t="s">
        <v>115</v>
      </c>
      <c r="C37" s="20" t="s">
        <v>75</v>
      </c>
      <c r="D37" s="20"/>
      <c r="E37" s="20"/>
      <c r="F37" s="19">
        <v>37</v>
      </c>
      <c r="G37" s="20">
        <v>71</v>
      </c>
      <c r="H37" s="20">
        <v>72</v>
      </c>
      <c r="I37" s="20">
        <v>60</v>
      </c>
    </row>
    <row r="38" spans="1:9" ht="14.25" customHeight="1">
      <c r="A38" s="18" t="s">
        <v>145</v>
      </c>
      <c r="B38" s="21"/>
      <c r="C38" s="20" t="s">
        <v>75</v>
      </c>
      <c r="D38" s="20">
        <v>35</v>
      </c>
      <c r="E38" s="20">
        <v>24</v>
      </c>
      <c r="F38" s="19">
        <v>8</v>
      </c>
      <c r="G38" s="20">
        <v>0</v>
      </c>
      <c r="H38" s="20">
        <v>0</v>
      </c>
      <c r="I38" s="20">
        <v>0</v>
      </c>
    </row>
    <row r="39" spans="1:9" ht="14.25" customHeight="1">
      <c r="A39" s="18"/>
      <c r="B39" s="18" t="s">
        <v>146</v>
      </c>
      <c r="C39" s="20" t="s">
        <v>75</v>
      </c>
      <c r="D39" s="20"/>
      <c r="E39" s="20"/>
      <c r="F39" s="19">
        <v>15</v>
      </c>
      <c r="G39" s="20">
        <v>45</v>
      </c>
      <c r="H39" s="20">
        <v>39</v>
      </c>
      <c r="I39" s="20">
        <v>51</v>
      </c>
    </row>
    <row r="40" spans="1:9" ht="14.25" customHeight="1">
      <c r="A40" s="18" t="s">
        <v>147</v>
      </c>
      <c r="B40" s="21"/>
      <c r="C40" s="20" t="s">
        <v>75</v>
      </c>
      <c r="D40" s="20">
        <v>19</v>
      </c>
      <c r="E40" s="20">
        <v>21</v>
      </c>
      <c r="F40" s="19">
        <v>19</v>
      </c>
      <c r="G40" s="20">
        <v>7</v>
      </c>
      <c r="H40" s="20">
        <v>5</v>
      </c>
      <c r="I40" s="20">
        <v>0</v>
      </c>
    </row>
    <row r="41" spans="1:9" ht="14.25" customHeight="1">
      <c r="A41" s="18" t="s">
        <v>148</v>
      </c>
      <c r="B41" s="21"/>
      <c r="C41" s="14" t="s">
        <v>77</v>
      </c>
      <c r="D41" s="14">
        <v>21</v>
      </c>
      <c r="E41" s="14">
        <v>25</v>
      </c>
      <c r="F41" s="13">
        <v>39</v>
      </c>
      <c r="G41" s="14">
        <v>15</v>
      </c>
      <c r="H41" s="14">
        <v>5</v>
      </c>
      <c r="I41" s="14">
        <v>0</v>
      </c>
    </row>
    <row r="42" spans="1:9" ht="14.25" customHeight="1">
      <c r="A42" s="21"/>
      <c r="B42" s="21" t="s">
        <v>147</v>
      </c>
      <c r="C42" s="14" t="s">
        <v>75</v>
      </c>
      <c r="D42" s="14"/>
      <c r="E42" s="14"/>
      <c r="F42" s="13"/>
      <c r="G42" s="14">
        <v>22</v>
      </c>
      <c r="H42" s="14">
        <v>22</v>
      </c>
      <c r="I42" s="14">
        <v>20</v>
      </c>
    </row>
    <row r="43" spans="1:9" ht="14.25" customHeight="1">
      <c r="A43" s="21"/>
      <c r="B43" s="21" t="s">
        <v>148</v>
      </c>
      <c r="C43" s="14" t="s">
        <v>77</v>
      </c>
      <c r="D43" s="14"/>
      <c r="E43" s="14"/>
      <c r="F43" s="13"/>
      <c r="G43" s="14">
        <v>26</v>
      </c>
      <c r="H43" s="14">
        <v>37</v>
      </c>
      <c r="I43" s="14">
        <v>42</v>
      </c>
    </row>
    <row r="44" spans="1:9" ht="14.25" customHeight="1">
      <c r="A44" s="21" t="s">
        <v>149</v>
      </c>
      <c r="B44" s="21"/>
      <c r="C44" s="14" t="s">
        <v>75</v>
      </c>
      <c r="D44" s="14">
        <v>5</v>
      </c>
      <c r="E44" s="14">
        <v>8</v>
      </c>
      <c r="F44" s="13">
        <v>7</v>
      </c>
      <c r="G44" s="14">
        <v>3</v>
      </c>
      <c r="H44" s="14">
        <v>0</v>
      </c>
      <c r="I44" s="14">
        <v>0</v>
      </c>
    </row>
    <row r="45" spans="1:9" ht="14.25" customHeight="1">
      <c r="A45" s="21"/>
      <c r="B45" s="21" t="s">
        <v>150</v>
      </c>
      <c r="C45" s="14" t="s">
        <v>75</v>
      </c>
      <c r="D45" s="14"/>
      <c r="E45" s="14"/>
      <c r="F45" s="13"/>
      <c r="G45" s="14">
        <v>1</v>
      </c>
      <c r="H45" s="14">
        <v>7</v>
      </c>
      <c r="I45" s="14">
        <v>3</v>
      </c>
    </row>
    <row r="46" spans="1:9" ht="14.25" customHeight="1">
      <c r="A46" s="21" t="s">
        <v>101</v>
      </c>
      <c r="B46" s="21"/>
      <c r="C46" s="14" t="s">
        <v>75</v>
      </c>
      <c r="D46" s="14">
        <v>20</v>
      </c>
      <c r="E46" s="14">
        <v>23</v>
      </c>
      <c r="F46" s="13">
        <v>24</v>
      </c>
      <c r="G46" s="14">
        <v>11</v>
      </c>
      <c r="H46" s="14">
        <v>3</v>
      </c>
      <c r="I46" s="14">
        <v>0</v>
      </c>
    </row>
    <row r="47" spans="1:9" ht="14.25" customHeight="1">
      <c r="A47" s="21" t="s">
        <v>102</v>
      </c>
      <c r="B47" s="21"/>
      <c r="C47" s="14" t="s">
        <v>77</v>
      </c>
      <c r="D47" s="14">
        <v>27</v>
      </c>
      <c r="E47" s="14">
        <v>30</v>
      </c>
      <c r="F47" s="13">
        <v>20</v>
      </c>
      <c r="G47" s="14">
        <v>6</v>
      </c>
      <c r="H47" s="14">
        <v>1</v>
      </c>
      <c r="I47" s="14">
        <v>1</v>
      </c>
    </row>
    <row r="48" spans="1:9" ht="14.25" customHeight="1">
      <c r="A48" s="21"/>
      <c r="B48" s="21" t="s">
        <v>105</v>
      </c>
      <c r="C48" s="14" t="s">
        <v>75</v>
      </c>
      <c r="D48" s="14"/>
      <c r="E48" s="14"/>
      <c r="F48" s="13"/>
      <c r="G48" s="14">
        <v>49</v>
      </c>
      <c r="H48" s="14">
        <v>65</v>
      </c>
      <c r="I48" s="14">
        <v>94</v>
      </c>
    </row>
    <row r="49" spans="1:9" ht="14.25" customHeight="1">
      <c r="A49" s="21"/>
      <c r="B49" s="21" t="s">
        <v>106</v>
      </c>
      <c r="C49" s="14" t="s">
        <v>77</v>
      </c>
      <c r="D49" s="14"/>
      <c r="E49" s="14"/>
      <c r="F49" s="13"/>
      <c r="G49" s="14">
        <v>66</v>
      </c>
      <c r="H49" s="14">
        <v>85</v>
      </c>
      <c r="I49" s="14">
        <v>102</v>
      </c>
    </row>
    <row r="50" spans="1:9" ht="14.25" customHeight="1">
      <c r="A50" s="21" t="s">
        <v>116</v>
      </c>
      <c r="B50" s="21"/>
      <c r="C50" s="14" t="s">
        <v>75</v>
      </c>
      <c r="D50" s="14">
        <v>108</v>
      </c>
      <c r="E50" s="14">
        <v>95</v>
      </c>
      <c r="F50" s="13">
        <v>43</v>
      </c>
      <c r="G50" s="14">
        <v>10</v>
      </c>
      <c r="H50" s="14">
        <v>1</v>
      </c>
      <c r="I50" s="14">
        <v>1</v>
      </c>
    </row>
    <row r="51" spans="1:9" ht="14.25" customHeight="1">
      <c r="A51" s="21"/>
      <c r="B51" s="21" t="s">
        <v>116</v>
      </c>
      <c r="C51" s="14" t="s">
        <v>75</v>
      </c>
      <c r="D51" s="14"/>
      <c r="E51" s="14"/>
      <c r="F51" s="13">
        <v>110</v>
      </c>
      <c r="G51" s="14">
        <v>144</v>
      </c>
      <c r="H51" s="14">
        <v>141</v>
      </c>
      <c r="I51" s="14">
        <v>132</v>
      </c>
    </row>
    <row r="52" spans="1:9" ht="14.25" customHeight="1">
      <c r="A52" s="21" t="s">
        <v>151</v>
      </c>
      <c r="B52" s="21"/>
      <c r="C52" s="14" t="s">
        <v>75</v>
      </c>
      <c r="D52" s="14">
        <v>12</v>
      </c>
      <c r="E52" s="14">
        <v>15</v>
      </c>
      <c r="F52" s="13">
        <v>15</v>
      </c>
      <c r="G52" s="14">
        <v>9</v>
      </c>
      <c r="H52" s="14">
        <v>1</v>
      </c>
      <c r="I52" s="14">
        <v>0</v>
      </c>
    </row>
    <row r="53" spans="1:9" ht="14.25" customHeight="1">
      <c r="A53" s="21"/>
      <c r="B53" s="21" t="s">
        <v>151</v>
      </c>
      <c r="C53" s="14" t="s">
        <v>75</v>
      </c>
      <c r="D53" s="14"/>
      <c r="E53" s="14"/>
      <c r="F53" s="13"/>
      <c r="G53" s="14">
        <v>0</v>
      </c>
      <c r="H53" s="14">
        <v>5</v>
      </c>
      <c r="I53" s="14">
        <v>6</v>
      </c>
    </row>
    <row r="54" spans="1:9" ht="14.25" customHeight="1">
      <c r="A54" s="21" t="s">
        <v>152</v>
      </c>
      <c r="B54" s="21"/>
      <c r="C54" s="14" t="s">
        <v>75</v>
      </c>
      <c r="D54" s="14">
        <v>7</v>
      </c>
      <c r="E54" s="14">
        <v>9</v>
      </c>
      <c r="F54" s="13">
        <v>3</v>
      </c>
      <c r="G54" s="14">
        <v>1</v>
      </c>
      <c r="H54" s="14">
        <v>0</v>
      </c>
      <c r="I54" s="14">
        <v>0</v>
      </c>
    </row>
    <row r="55" spans="1:9" ht="14.25" customHeight="1">
      <c r="A55" s="21"/>
      <c r="B55" s="21" t="s">
        <v>152</v>
      </c>
      <c r="C55" s="14" t="s">
        <v>75</v>
      </c>
      <c r="D55" s="2"/>
      <c r="E55" s="14"/>
      <c r="F55" s="13">
        <v>4</v>
      </c>
      <c r="G55" s="14">
        <v>10</v>
      </c>
      <c r="H55" s="14">
        <v>14</v>
      </c>
      <c r="I55" s="14">
        <v>24</v>
      </c>
    </row>
    <row r="56" spans="1:9" ht="14.25" customHeight="1">
      <c r="A56" s="21"/>
      <c r="B56" s="135" t="s">
        <v>159</v>
      </c>
      <c r="C56" s="14" t="s">
        <v>75</v>
      </c>
      <c r="D56" s="2"/>
      <c r="E56" s="14"/>
      <c r="F56" s="13"/>
      <c r="G56" s="14"/>
      <c r="H56" s="14"/>
      <c r="I56" s="14">
        <v>12</v>
      </c>
    </row>
    <row r="57" spans="1:9" ht="14.25" customHeight="1">
      <c r="A57" s="21" t="s">
        <v>153</v>
      </c>
      <c r="B57" s="21"/>
      <c r="C57" s="14" t="s">
        <v>75</v>
      </c>
      <c r="D57" s="2"/>
      <c r="E57" s="14">
        <v>1</v>
      </c>
      <c r="F57" s="13"/>
      <c r="G57" s="14">
        <v>0</v>
      </c>
      <c r="H57" s="14">
        <v>0</v>
      </c>
      <c r="I57" s="14">
        <v>0</v>
      </c>
    </row>
    <row r="58" spans="1:9" ht="14.25" customHeight="1">
      <c r="A58" s="21"/>
      <c r="B58" s="21" t="s">
        <v>153</v>
      </c>
      <c r="C58" s="136"/>
      <c r="D58" s="2"/>
      <c r="E58" s="2"/>
      <c r="F58" s="13">
        <v>2</v>
      </c>
      <c r="G58" s="14">
        <v>3</v>
      </c>
      <c r="H58" s="14">
        <v>8</v>
      </c>
      <c r="I58" s="14">
        <v>6</v>
      </c>
    </row>
    <row r="59" spans="1:9" ht="14.25" customHeight="1">
      <c r="A59" s="21" t="s">
        <v>98</v>
      </c>
      <c r="B59" s="21"/>
      <c r="C59" s="14" t="s">
        <v>75</v>
      </c>
      <c r="D59" s="2"/>
      <c r="E59" s="2"/>
      <c r="F59" s="14">
        <v>1</v>
      </c>
      <c r="G59" s="14">
        <v>0</v>
      </c>
      <c r="H59" s="14">
        <v>0</v>
      </c>
      <c r="I59" s="14">
        <v>0</v>
      </c>
    </row>
    <row r="60" spans="1:9" ht="14.25" customHeight="1">
      <c r="A60" s="21"/>
      <c r="B60" s="21" t="s">
        <v>100</v>
      </c>
      <c r="C60" s="14" t="s">
        <v>75</v>
      </c>
      <c r="D60" s="2"/>
      <c r="E60" s="2"/>
      <c r="F60" s="14"/>
      <c r="G60" s="14">
        <v>3</v>
      </c>
      <c r="H60" s="14">
        <v>3</v>
      </c>
      <c r="I60" s="14">
        <v>4</v>
      </c>
    </row>
    <row r="61" spans="1:9" ht="14.25" customHeight="1">
      <c r="A61" s="21"/>
      <c r="B61" s="21" t="s">
        <v>154</v>
      </c>
      <c r="C61" s="14" t="s">
        <v>75</v>
      </c>
      <c r="D61" s="2"/>
      <c r="E61" s="2"/>
      <c r="F61" s="14"/>
      <c r="G61" s="14"/>
      <c r="H61" s="14">
        <v>37</v>
      </c>
      <c r="I61" s="14">
        <v>21</v>
      </c>
    </row>
    <row r="62" spans="1:9" ht="14.25" customHeight="1">
      <c r="A62" s="21"/>
      <c r="B62" s="21" t="s">
        <v>155</v>
      </c>
      <c r="C62" s="14" t="s">
        <v>75</v>
      </c>
      <c r="D62" s="2"/>
      <c r="E62" s="2"/>
      <c r="F62" s="14"/>
      <c r="G62" s="14"/>
      <c r="H62" s="14">
        <v>55</v>
      </c>
      <c r="I62" s="14">
        <v>102</v>
      </c>
    </row>
  </sheetData>
  <pageMargins left="0.7" right="0.7" top="0.78740157499999996" bottom="0.78740157499999996" header="0" footer="0"/>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9"/>
  <sheetViews>
    <sheetView workbookViewId="0"/>
  </sheetViews>
  <sheetFormatPr defaultColWidth="12.58203125" defaultRowHeight="15" customHeight="1"/>
  <cols>
    <col min="1" max="1" width="72.58203125" customWidth="1"/>
    <col min="2" max="3" width="17.08203125" customWidth="1"/>
    <col min="4" max="24" width="7.58203125" customWidth="1"/>
  </cols>
  <sheetData>
    <row r="1" spans="1:3" ht="15" customHeight="1">
      <c r="A1" s="81" t="s">
        <v>160</v>
      </c>
    </row>
    <row r="2" spans="1:3" ht="14.25" customHeight="1"/>
    <row r="3" spans="1:3" ht="14.25" customHeight="1">
      <c r="A3" s="51" t="s">
        <v>70</v>
      </c>
      <c r="B3" s="63" t="s">
        <v>161</v>
      </c>
      <c r="C3" s="63" t="s">
        <v>162</v>
      </c>
    </row>
    <row r="4" spans="1:3" ht="14.25" customHeight="1">
      <c r="A4" s="389" t="s">
        <v>163</v>
      </c>
      <c r="B4" s="82">
        <v>0</v>
      </c>
      <c r="C4" s="82">
        <v>0</v>
      </c>
    </row>
    <row r="5" spans="1:3" ht="14.25" customHeight="1">
      <c r="A5" s="389" t="s">
        <v>164</v>
      </c>
      <c r="B5" s="82">
        <v>0</v>
      </c>
      <c r="C5" s="82">
        <v>0</v>
      </c>
    </row>
    <row r="6" spans="1:3" ht="14.25" customHeight="1">
      <c r="A6" s="389" t="s">
        <v>165</v>
      </c>
      <c r="B6" s="82">
        <v>12</v>
      </c>
      <c r="C6" s="82">
        <v>0</v>
      </c>
    </row>
    <row r="7" spans="1:3" ht="14.25" customHeight="1">
      <c r="A7" s="390" t="s">
        <v>166</v>
      </c>
      <c r="B7" s="82">
        <v>0</v>
      </c>
      <c r="C7" s="82">
        <v>0</v>
      </c>
    </row>
    <row r="8" spans="1:3" ht="14.25" customHeight="1">
      <c r="A8" s="389" t="s">
        <v>167</v>
      </c>
      <c r="B8" s="82">
        <v>36</v>
      </c>
      <c r="C8" s="82">
        <v>2</v>
      </c>
    </row>
    <row r="9" spans="1:3" ht="14.25" customHeight="1">
      <c r="A9" s="389" t="s">
        <v>168</v>
      </c>
      <c r="B9" s="82">
        <v>5</v>
      </c>
      <c r="C9" s="82">
        <v>0</v>
      </c>
    </row>
    <row r="10" spans="1:3" ht="14.25" customHeight="1">
      <c r="A10" s="389" t="s">
        <v>169</v>
      </c>
      <c r="B10" s="82">
        <v>31</v>
      </c>
      <c r="C10" s="82">
        <v>0</v>
      </c>
    </row>
    <row r="11" spans="1:3" ht="14.25" customHeight="1">
      <c r="A11" s="389" t="s">
        <v>170</v>
      </c>
      <c r="B11" s="82">
        <v>7</v>
      </c>
      <c r="C11" s="82">
        <v>0</v>
      </c>
    </row>
    <row r="12" spans="1:3" ht="14.25" customHeight="1">
      <c r="A12" s="389" t="s">
        <v>171</v>
      </c>
      <c r="B12" s="82">
        <v>21</v>
      </c>
      <c r="C12" s="82">
        <v>1</v>
      </c>
    </row>
    <row r="13" spans="1:3" ht="14.25" customHeight="1">
      <c r="A13" s="389" t="s">
        <v>172</v>
      </c>
      <c r="B13" s="82">
        <v>0</v>
      </c>
      <c r="C13" s="82">
        <v>0</v>
      </c>
    </row>
    <row r="14" spans="1:3" ht="14.25" customHeight="1">
      <c r="A14" s="389" t="s">
        <v>173</v>
      </c>
      <c r="B14" s="82">
        <v>29</v>
      </c>
      <c r="C14" s="82">
        <v>3</v>
      </c>
    </row>
    <row r="15" spans="1:3" ht="14.25" customHeight="1">
      <c r="A15" s="389" t="s">
        <v>174</v>
      </c>
      <c r="B15" s="28">
        <v>3</v>
      </c>
      <c r="C15" s="28">
        <v>0</v>
      </c>
    </row>
    <row r="16" spans="1:3" ht="14.25" customHeight="1">
      <c r="A16" s="389" t="s">
        <v>175</v>
      </c>
      <c r="B16" s="28">
        <v>19</v>
      </c>
      <c r="C16" s="28">
        <v>0</v>
      </c>
    </row>
    <row r="17" spans="1:3" ht="14.25" customHeight="1">
      <c r="A17" s="389" t="s">
        <v>176</v>
      </c>
      <c r="B17" s="28">
        <v>0</v>
      </c>
      <c r="C17" s="28">
        <v>0</v>
      </c>
    </row>
    <row r="18" spans="1:3" ht="14.25" customHeight="1">
      <c r="A18" s="389" t="s">
        <v>177</v>
      </c>
      <c r="B18" s="28">
        <v>20</v>
      </c>
      <c r="C18" s="28">
        <v>0</v>
      </c>
    </row>
    <row r="19" spans="1:3" ht="14.25" customHeight="1">
      <c r="A19" s="389" t="s">
        <v>178</v>
      </c>
      <c r="B19" s="28">
        <v>1</v>
      </c>
      <c r="C19" s="28">
        <v>0</v>
      </c>
    </row>
    <row r="20" spans="1:3" ht="14.25" customHeight="1">
      <c r="A20" s="391"/>
      <c r="B20" s="123"/>
      <c r="C20" s="124"/>
    </row>
    <row r="21" spans="1:3" ht="14.25" customHeight="1">
      <c r="A21" s="33" t="s">
        <v>179</v>
      </c>
      <c r="B21" s="60" t="s">
        <v>161</v>
      </c>
      <c r="C21" s="60" t="s">
        <v>162</v>
      </c>
    </row>
    <row r="22" spans="1:3" ht="14.25" customHeight="1">
      <c r="A22" s="49" t="s">
        <v>180</v>
      </c>
      <c r="B22" s="82">
        <v>5</v>
      </c>
      <c r="C22" s="82">
        <v>4</v>
      </c>
    </row>
    <row r="23" spans="1:3" ht="14.25" customHeight="1">
      <c r="A23" s="49" t="s">
        <v>181</v>
      </c>
      <c r="B23" s="82">
        <v>13</v>
      </c>
      <c r="C23" s="82">
        <v>4</v>
      </c>
    </row>
    <row r="24" spans="1:3" ht="14.25" customHeight="1">
      <c r="A24" s="49" t="s">
        <v>182</v>
      </c>
      <c r="B24" s="82">
        <v>9</v>
      </c>
      <c r="C24" s="82">
        <v>0</v>
      </c>
    </row>
    <row r="25" spans="1:3" ht="14.25" customHeight="1">
      <c r="A25" s="49" t="s">
        <v>183</v>
      </c>
      <c r="B25" s="82">
        <v>28</v>
      </c>
      <c r="C25" s="82">
        <v>1</v>
      </c>
    </row>
    <row r="26" spans="1:3" ht="14.25" customHeight="1">
      <c r="A26" s="35" t="s">
        <v>184</v>
      </c>
      <c r="B26" s="80" t="s">
        <v>185</v>
      </c>
      <c r="C26" s="80">
        <v>2</v>
      </c>
    </row>
    <row r="27" spans="1:3" ht="14.25" customHeight="1">
      <c r="A27" s="35" t="s">
        <v>186</v>
      </c>
      <c r="B27" s="80" t="s">
        <v>185</v>
      </c>
      <c r="C27" s="80">
        <v>5</v>
      </c>
    </row>
    <row r="28" spans="1:3" ht="14.25" customHeight="1">
      <c r="A28" s="35" t="s">
        <v>187</v>
      </c>
      <c r="B28" s="80" t="s">
        <v>185</v>
      </c>
      <c r="C28" s="80">
        <v>2</v>
      </c>
    </row>
    <row r="29" spans="1:3" ht="14.25" customHeight="1">
      <c r="A29" s="35" t="s">
        <v>188</v>
      </c>
      <c r="B29" s="80" t="s">
        <v>185</v>
      </c>
      <c r="C29" s="80">
        <v>1</v>
      </c>
    </row>
  </sheetData>
  <pageMargins left="0.7" right="0.7" top="0.78740157499999996" bottom="0.78740157499999996"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B64A-959E-4CC7-8805-C12043523210}">
  <sheetPr>
    <tabColor rgb="FF00B0F0"/>
    <pageSetUpPr fitToPage="1"/>
  </sheetPr>
  <dimension ref="A1:I61"/>
  <sheetViews>
    <sheetView workbookViewId="0">
      <selection activeCell="K5" sqref="K5"/>
    </sheetView>
  </sheetViews>
  <sheetFormatPr defaultColWidth="12.58203125" defaultRowHeight="15" customHeight="1"/>
  <cols>
    <col min="1" max="1" width="35" customWidth="1"/>
    <col min="2" max="2" width="36" customWidth="1"/>
    <col min="3" max="3" width="12.1640625" style="434" customWidth="1"/>
    <col min="4" max="7" width="8.58203125" bestFit="1" customWidth="1"/>
    <col min="8" max="9" width="8.58203125" customWidth="1"/>
    <col min="10" max="19" width="7.58203125" customWidth="1"/>
  </cols>
  <sheetData>
    <row r="1" spans="1:9" ht="14.25" customHeight="1">
      <c r="A1" s="22" t="s">
        <v>4217</v>
      </c>
      <c r="B1" s="11"/>
      <c r="C1" s="430"/>
      <c r="D1" s="7"/>
      <c r="E1" s="7"/>
      <c r="F1" s="7"/>
      <c r="G1" s="7"/>
    </row>
    <row r="2" spans="1:9" ht="14.25" customHeight="1">
      <c r="A2" s="11"/>
      <c r="B2" s="11"/>
      <c r="C2" s="430"/>
      <c r="D2" s="7"/>
      <c r="E2" s="7"/>
      <c r="F2" s="7"/>
      <c r="G2" s="7"/>
    </row>
    <row r="3" spans="1:9" ht="40.5">
      <c r="A3" s="225" t="s">
        <v>4214</v>
      </c>
      <c r="B3" s="427" t="s">
        <v>4213</v>
      </c>
      <c r="C3" s="227" t="s">
        <v>4211</v>
      </c>
      <c r="D3" s="226" t="s">
        <v>53</v>
      </c>
      <c r="E3" s="226" t="s">
        <v>54</v>
      </c>
      <c r="F3" s="226" t="s">
        <v>55</v>
      </c>
      <c r="G3" s="226" t="s">
        <v>56</v>
      </c>
      <c r="H3" s="226" t="s">
        <v>123</v>
      </c>
      <c r="I3" s="226" t="s">
        <v>156</v>
      </c>
    </row>
    <row r="4" spans="1:9" ht="14.25" customHeight="1">
      <c r="A4" s="21" t="s">
        <v>85</v>
      </c>
      <c r="B4" s="21"/>
      <c r="C4" s="431" t="s">
        <v>75</v>
      </c>
      <c r="D4" s="13">
        <v>33</v>
      </c>
      <c r="E4" s="14">
        <v>7</v>
      </c>
      <c r="F4" s="14"/>
      <c r="G4" s="14"/>
      <c r="H4" s="14"/>
      <c r="I4" s="14"/>
    </row>
    <row r="5" spans="1:9" ht="14.25" customHeight="1">
      <c r="A5" s="21" t="s">
        <v>86</v>
      </c>
      <c r="B5" s="21"/>
      <c r="C5" s="431" t="s">
        <v>77</v>
      </c>
      <c r="D5" s="13">
        <v>47</v>
      </c>
      <c r="E5" s="14">
        <v>17</v>
      </c>
      <c r="F5" s="14">
        <v>3</v>
      </c>
      <c r="G5" s="14">
        <v>1</v>
      </c>
      <c r="H5" s="14"/>
      <c r="I5" s="14"/>
    </row>
    <row r="6" spans="1:9" ht="14.25" customHeight="1">
      <c r="A6" s="21"/>
      <c r="B6" s="21" t="s">
        <v>87</v>
      </c>
      <c r="C6" s="431" t="s">
        <v>75</v>
      </c>
      <c r="D6" s="13"/>
      <c r="E6" s="14">
        <v>28</v>
      </c>
      <c r="F6" s="14">
        <v>16</v>
      </c>
      <c r="G6" s="14">
        <v>41</v>
      </c>
      <c r="H6" s="14">
        <v>32</v>
      </c>
      <c r="I6" s="14">
        <v>38</v>
      </c>
    </row>
    <row r="7" spans="1:9" ht="14.25" customHeight="1">
      <c r="A7" s="21"/>
      <c r="B7" s="21" t="s">
        <v>88</v>
      </c>
      <c r="C7" s="431" t="s">
        <v>77</v>
      </c>
      <c r="D7" s="13"/>
      <c r="E7" s="14">
        <v>33</v>
      </c>
      <c r="F7" s="14">
        <v>35</v>
      </c>
      <c r="G7" s="14">
        <v>46</v>
      </c>
      <c r="H7" s="14">
        <v>49</v>
      </c>
      <c r="I7" s="14">
        <v>48</v>
      </c>
    </row>
    <row r="8" spans="1:9" ht="14.25" customHeight="1">
      <c r="A8" s="21" t="s">
        <v>129</v>
      </c>
      <c r="B8" s="21"/>
      <c r="C8" s="431" t="s">
        <v>75</v>
      </c>
      <c r="D8" s="13">
        <v>42</v>
      </c>
      <c r="E8" s="14">
        <v>13</v>
      </c>
      <c r="F8" s="14">
        <v>1</v>
      </c>
      <c r="G8" s="14"/>
      <c r="H8" s="14"/>
      <c r="I8" s="14"/>
    </row>
    <row r="9" spans="1:9" ht="14.25" customHeight="1">
      <c r="A9" s="21" t="s">
        <v>130</v>
      </c>
      <c r="B9" s="21"/>
      <c r="C9" s="431" t="s">
        <v>77</v>
      </c>
      <c r="D9" s="13">
        <v>29</v>
      </c>
      <c r="E9" s="14">
        <v>12</v>
      </c>
      <c r="F9" s="14">
        <v>3</v>
      </c>
      <c r="G9" s="14"/>
      <c r="H9" s="14">
        <v>1</v>
      </c>
      <c r="I9" s="14"/>
    </row>
    <row r="10" spans="1:9" ht="14.25" customHeight="1">
      <c r="A10" s="21"/>
      <c r="B10" s="21" t="s">
        <v>129</v>
      </c>
      <c r="C10" s="431" t="s">
        <v>75</v>
      </c>
      <c r="D10" s="13">
        <v>25</v>
      </c>
      <c r="E10" s="14">
        <v>65</v>
      </c>
      <c r="F10" s="14">
        <v>69</v>
      </c>
      <c r="G10" s="14">
        <v>46</v>
      </c>
      <c r="H10" s="14">
        <v>40</v>
      </c>
      <c r="I10" s="14">
        <v>57</v>
      </c>
    </row>
    <row r="11" spans="1:9" ht="14.25" customHeight="1">
      <c r="A11" s="21"/>
      <c r="B11" s="21" t="s">
        <v>130</v>
      </c>
      <c r="C11" s="431" t="s">
        <v>77</v>
      </c>
      <c r="D11" s="13">
        <v>39</v>
      </c>
      <c r="E11" s="14">
        <v>100</v>
      </c>
      <c r="F11" s="14">
        <v>86</v>
      </c>
      <c r="G11" s="14">
        <v>65</v>
      </c>
      <c r="H11" s="14">
        <v>71</v>
      </c>
      <c r="I11" s="14">
        <v>82</v>
      </c>
    </row>
    <row r="12" spans="1:9" ht="14.25" customHeight="1">
      <c r="A12" s="21" t="s">
        <v>131</v>
      </c>
      <c r="B12" s="21"/>
      <c r="C12" s="431" t="s">
        <v>75</v>
      </c>
      <c r="D12" s="13">
        <v>48</v>
      </c>
      <c r="E12" s="14">
        <v>23</v>
      </c>
      <c r="F12" s="14">
        <v>5</v>
      </c>
      <c r="G12" s="14">
        <v>1</v>
      </c>
      <c r="H12" s="14"/>
      <c r="I12" s="14"/>
    </row>
    <row r="13" spans="1:9" ht="14.25" customHeight="1">
      <c r="A13" s="21"/>
      <c r="B13" s="21" t="s">
        <v>132</v>
      </c>
      <c r="C13" s="431" t="s">
        <v>75</v>
      </c>
      <c r="D13" s="13"/>
      <c r="E13" s="14">
        <v>17</v>
      </c>
      <c r="F13" s="14">
        <v>25</v>
      </c>
      <c r="G13" s="14">
        <v>30</v>
      </c>
      <c r="H13" s="14">
        <v>34</v>
      </c>
      <c r="I13" s="14">
        <v>34</v>
      </c>
    </row>
    <row r="14" spans="1:9" ht="14.25" customHeight="1">
      <c r="A14" s="21" t="s">
        <v>74</v>
      </c>
      <c r="B14" s="21"/>
      <c r="C14" s="431" t="s">
        <v>75</v>
      </c>
      <c r="D14" s="13">
        <v>36</v>
      </c>
      <c r="E14" s="14">
        <v>13</v>
      </c>
      <c r="F14" s="14"/>
      <c r="G14" s="14"/>
      <c r="H14" s="14"/>
      <c r="I14" s="14"/>
    </row>
    <row r="15" spans="1:9" ht="14.25" customHeight="1">
      <c r="A15" s="21" t="s">
        <v>76</v>
      </c>
      <c r="B15" s="21"/>
      <c r="C15" s="431" t="s">
        <v>77</v>
      </c>
      <c r="D15" s="13">
        <v>30</v>
      </c>
      <c r="E15" s="14">
        <v>10</v>
      </c>
      <c r="F15" s="14">
        <v>2</v>
      </c>
      <c r="G15" s="14"/>
      <c r="H15" s="14"/>
      <c r="I15" s="14"/>
    </row>
    <row r="16" spans="1:9" ht="14.25" customHeight="1">
      <c r="A16" s="21" t="s">
        <v>133</v>
      </c>
      <c r="B16" s="21"/>
      <c r="C16" s="431" t="s">
        <v>75</v>
      </c>
      <c r="D16" s="13">
        <v>18</v>
      </c>
      <c r="E16" s="14">
        <v>10</v>
      </c>
      <c r="F16" s="14">
        <v>1</v>
      </c>
      <c r="G16" s="14"/>
      <c r="H16" s="14"/>
      <c r="I16" s="14"/>
    </row>
    <row r="17" spans="1:9" ht="14.25" customHeight="1">
      <c r="A17" s="21"/>
      <c r="B17" s="21" t="s">
        <v>109</v>
      </c>
      <c r="C17" s="431" t="s">
        <v>75</v>
      </c>
      <c r="D17" s="13"/>
      <c r="E17" s="14">
        <v>25</v>
      </c>
      <c r="F17" s="14">
        <v>40</v>
      </c>
      <c r="G17" s="14">
        <v>45</v>
      </c>
      <c r="H17" s="14">
        <v>43</v>
      </c>
      <c r="I17" s="14">
        <v>52</v>
      </c>
    </row>
    <row r="18" spans="1:9" ht="14.25" customHeight="1">
      <c r="A18" s="21"/>
      <c r="B18" s="21" t="s">
        <v>110</v>
      </c>
      <c r="C18" s="431" t="s">
        <v>77</v>
      </c>
      <c r="D18" s="13"/>
      <c r="E18" s="14">
        <v>29</v>
      </c>
      <c r="F18" s="14">
        <v>33</v>
      </c>
      <c r="G18" s="14">
        <v>37</v>
      </c>
      <c r="H18" s="14">
        <v>44</v>
      </c>
      <c r="I18" s="14">
        <v>26</v>
      </c>
    </row>
    <row r="19" spans="1:9" ht="14.25" customHeight="1">
      <c r="A19" s="21" t="s">
        <v>121</v>
      </c>
      <c r="B19" s="21"/>
      <c r="C19" s="431" t="s">
        <v>75</v>
      </c>
      <c r="D19" s="13">
        <v>17</v>
      </c>
      <c r="E19" s="14">
        <v>5</v>
      </c>
      <c r="F19" s="14">
        <v>2</v>
      </c>
      <c r="G19" s="14"/>
      <c r="H19" s="14"/>
      <c r="I19" s="14"/>
    </row>
    <row r="20" spans="1:9" ht="14.25" customHeight="1">
      <c r="A20" s="21"/>
      <c r="B20" s="21" t="s">
        <v>121</v>
      </c>
      <c r="C20" s="431" t="s">
        <v>75</v>
      </c>
      <c r="D20" s="13"/>
      <c r="E20" s="14">
        <v>20</v>
      </c>
      <c r="F20" s="14">
        <v>19</v>
      </c>
      <c r="G20" s="14">
        <v>22</v>
      </c>
      <c r="H20" s="14">
        <v>12</v>
      </c>
      <c r="I20" s="14">
        <v>9</v>
      </c>
    </row>
    <row r="21" spans="1:9" ht="14.25" customHeight="1">
      <c r="A21" s="21" t="s">
        <v>134</v>
      </c>
      <c r="B21" s="21"/>
      <c r="C21" s="431" t="s">
        <v>75</v>
      </c>
      <c r="D21" s="13">
        <v>22</v>
      </c>
      <c r="E21" s="14">
        <v>7</v>
      </c>
      <c r="F21" s="14">
        <v>3</v>
      </c>
      <c r="G21" s="14"/>
      <c r="H21" s="14"/>
      <c r="I21" s="14"/>
    </row>
    <row r="22" spans="1:9" ht="14.25" customHeight="1">
      <c r="A22" s="21" t="s">
        <v>135</v>
      </c>
      <c r="B22" s="21"/>
      <c r="C22" s="431" t="s">
        <v>75</v>
      </c>
      <c r="D22" s="13">
        <v>12</v>
      </c>
      <c r="E22" s="14">
        <v>5</v>
      </c>
      <c r="F22" s="14">
        <v>0</v>
      </c>
      <c r="G22" s="14"/>
      <c r="H22" s="14"/>
      <c r="I22" s="14"/>
    </row>
    <row r="23" spans="1:9" ht="14.25" customHeight="1">
      <c r="A23" s="21"/>
      <c r="B23" s="21" t="s">
        <v>78</v>
      </c>
      <c r="C23" s="431" t="s">
        <v>75</v>
      </c>
      <c r="D23" s="13"/>
      <c r="E23" s="14">
        <v>24</v>
      </c>
      <c r="F23" s="14">
        <v>34</v>
      </c>
      <c r="G23" s="14">
        <v>39</v>
      </c>
      <c r="H23" s="14">
        <v>31</v>
      </c>
      <c r="I23" s="14">
        <v>27</v>
      </c>
    </row>
    <row r="24" spans="1:9" ht="14.25" customHeight="1">
      <c r="A24" s="21" t="s">
        <v>81</v>
      </c>
      <c r="B24" s="21"/>
      <c r="C24" s="431" t="s">
        <v>75</v>
      </c>
      <c r="D24" s="13">
        <v>58</v>
      </c>
      <c r="E24" s="14">
        <v>27</v>
      </c>
      <c r="F24" s="14">
        <v>5</v>
      </c>
      <c r="G24" s="14"/>
      <c r="H24" s="14"/>
      <c r="I24" s="14"/>
    </row>
    <row r="25" spans="1:9" ht="14.25" customHeight="1">
      <c r="A25" s="21"/>
      <c r="B25" s="21" t="s">
        <v>82</v>
      </c>
      <c r="C25" s="431" t="s">
        <v>75</v>
      </c>
      <c r="D25" s="13"/>
      <c r="E25" s="14">
        <v>19</v>
      </c>
      <c r="F25" s="14">
        <v>38</v>
      </c>
      <c r="G25" s="14">
        <v>41</v>
      </c>
      <c r="H25" s="14">
        <v>42</v>
      </c>
      <c r="I25" s="14">
        <v>46</v>
      </c>
    </row>
    <row r="26" spans="1:9" ht="14.25" customHeight="1">
      <c r="A26" s="21" t="s">
        <v>136</v>
      </c>
      <c r="B26" s="21"/>
      <c r="C26" s="431" t="s">
        <v>75</v>
      </c>
      <c r="D26" s="13">
        <v>4</v>
      </c>
      <c r="E26" s="14">
        <v>2</v>
      </c>
      <c r="F26" s="14">
        <v>1</v>
      </c>
      <c r="G26" s="14"/>
      <c r="H26" s="14"/>
      <c r="I26" s="14"/>
    </row>
    <row r="27" spans="1:9" ht="14.25" customHeight="1">
      <c r="A27" s="21" t="s">
        <v>137</v>
      </c>
      <c r="B27" s="21"/>
      <c r="C27" s="431" t="s">
        <v>75</v>
      </c>
      <c r="D27" s="13">
        <v>11</v>
      </c>
      <c r="E27" s="14">
        <v>4</v>
      </c>
      <c r="F27" s="14">
        <v>1</v>
      </c>
      <c r="G27" s="14"/>
      <c r="H27" s="14"/>
      <c r="I27" s="14"/>
    </row>
    <row r="28" spans="1:9" ht="14.25" customHeight="1">
      <c r="A28" s="21" t="s">
        <v>138</v>
      </c>
      <c r="B28" s="21"/>
      <c r="C28" s="431" t="s">
        <v>75</v>
      </c>
      <c r="D28" s="13">
        <v>43</v>
      </c>
      <c r="E28" s="14">
        <v>24</v>
      </c>
      <c r="F28" s="14">
        <v>4</v>
      </c>
      <c r="G28" s="14"/>
      <c r="H28" s="14"/>
      <c r="I28" s="14"/>
    </row>
    <row r="29" spans="1:9" ht="14.25" customHeight="1">
      <c r="A29" s="21"/>
      <c r="B29" s="21" t="s">
        <v>139</v>
      </c>
      <c r="C29" s="431" t="s">
        <v>75</v>
      </c>
      <c r="D29" s="13"/>
      <c r="E29" s="14">
        <v>25</v>
      </c>
      <c r="F29" s="14">
        <v>45</v>
      </c>
      <c r="G29" s="14">
        <v>49</v>
      </c>
      <c r="H29" s="14">
        <v>51</v>
      </c>
      <c r="I29" s="14">
        <v>60</v>
      </c>
    </row>
    <row r="30" spans="1:9" ht="14.25" customHeight="1">
      <c r="A30" s="18" t="s">
        <v>140</v>
      </c>
      <c r="B30" s="21"/>
      <c r="C30" s="431" t="s">
        <v>75</v>
      </c>
      <c r="D30" s="19"/>
      <c r="E30" s="20"/>
      <c r="F30" s="20"/>
      <c r="G30" s="20"/>
      <c r="H30" s="20"/>
      <c r="I30" s="20"/>
    </row>
    <row r="31" spans="1:9" ht="14.25" customHeight="1">
      <c r="A31" s="18" t="s">
        <v>141</v>
      </c>
      <c r="B31" s="21"/>
      <c r="C31" s="431" t="s">
        <v>75</v>
      </c>
      <c r="D31" s="19">
        <v>1</v>
      </c>
      <c r="E31" s="20">
        <v>1</v>
      </c>
      <c r="F31" s="20">
        <v>1</v>
      </c>
      <c r="G31" s="20"/>
      <c r="H31" s="20"/>
      <c r="I31" s="20"/>
    </row>
    <row r="32" spans="1:9" ht="14.25" customHeight="1">
      <c r="A32" s="18" t="s">
        <v>142</v>
      </c>
      <c r="B32" s="21"/>
      <c r="C32" s="431" t="s">
        <v>75</v>
      </c>
      <c r="D32" s="19">
        <v>30</v>
      </c>
      <c r="E32" s="20">
        <v>8</v>
      </c>
      <c r="F32" s="20">
        <v>1</v>
      </c>
      <c r="G32" s="20"/>
      <c r="H32" s="20"/>
      <c r="I32" s="20"/>
    </row>
    <row r="33" spans="1:9" ht="14.25" customHeight="1">
      <c r="A33" s="18" t="s">
        <v>143</v>
      </c>
      <c r="B33" s="21"/>
      <c r="C33" s="431" t="s">
        <v>77</v>
      </c>
      <c r="D33" s="19">
        <v>112</v>
      </c>
      <c r="E33" s="20">
        <v>49</v>
      </c>
      <c r="F33" s="20">
        <v>17</v>
      </c>
      <c r="G33" s="20">
        <v>6</v>
      </c>
      <c r="H33" s="20">
        <v>3</v>
      </c>
      <c r="I33" s="20"/>
    </row>
    <row r="34" spans="1:9" ht="14.25" customHeight="1">
      <c r="A34" s="18" t="s">
        <v>144</v>
      </c>
      <c r="B34" s="21"/>
      <c r="C34" s="431" t="s">
        <v>75</v>
      </c>
      <c r="D34" s="19">
        <v>39</v>
      </c>
      <c r="E34" s="20">
        <v>7</v>
      </c>
      <c r="F34" s="20">
        <v>0</v>
      </c>
      <c r="G34" s="20"/>
      <c r="H34" s="20"/>
      <c r="I34" s="20"/>
    </row>
    <row r="35" spans="1:9" ht="14.25" customHeight="1">
      <c r="A35" s="18"/>
      <c r="B35" s="21" t="s">
        <v>115</v>
      </c>
      <c r="C35" s="431" t="s">
        <v>75</v>
      </c>
      <c r="D35" s="19">
        <v>37</v>
      </c>
      <c r="E35" s="20">
        <v>71</v>
      </c>
      <c r="F35" s="20">
        <v>72</v>
      </c>
      <c r="G35" s="20">
        <v>60</v>
      </c>
      <c r="H35" s="20">
        <v>71</v>
      </c>
      <c r="I35" s="20">
        <v>59</v>
      </c>
    </row>
    <row r="36" spans="1:9" ht="14.25" customHeight="1">
      <c r="A36" s="18" t="s">
        <v>145</v>
      </c>
      <c r="B36" s="21"/>
      <c r="C36" s="431" t="s">
        <v>75</v>
      </c>
      <c r="D36" s="19">
        <v>8</v>
      </c>
      <c r="E36" s="20">
        <v>0</v>
      </c>
      <c r="F36" s="20">
        <v>0</v>
      </c>
      <c r="G36" s="20"/>
      <c r="H36" s="20"/>
      <c r="I36" s="20"/>
    </row>
    <row r="37" spans="1:9" ht="14.25" customHeight="1">
      <c r="A37" s="18"/>
      <c r="B37" s="18" t="s">
        <v>146</v>
      </c>
      <c r="C37" s="432" t="s">
        <v>75</v>
      </c>
      <c r="D37" s="19">
        <v>15</v>
      </c>
      <c r="E37" s="20">
        <v>45</v>
      </c>
      <c r="F37" s="20">
        <v>39</v>
      </c>
      <c r="G37" s="20">
        <v>51</v>
      </c>
      <c r="H37" s="20">
        <v>26</v>
      </c>
      <c r="I37" s="20">
        <v>18</v>
      </c>
    </row>
    <row r="38" spans="1:9" ht="14.25" customHeight="1">
      <c r="A38" s="18" t="s">
        <v>147</v>
      </c>
      <c r="B38" s="21"/>
      <c r="C38" s="431" t="s">
        <v>75</v>
      </c>
      <c r="D38" s="19">
        <v>19</v>
      </c>
      <c r="E38" s="20">
        <v>7</v>
      </c>
      <c r="F38" s="20">
        <v>5</v>
      </c>
      <c r="G38" s="20"/>
      <c r="H38" s="20"/>
      <c r="I38" s="20"/>
    </row>
    <row r="39" spans="1:9" ht="14.25" customHeight="1">
      <c r="A39" s="18" t="s">
        <v>148</v>
      </c>
      <c r="B39" s="21"/>
      <c r="C39" s="431" t="s">
        <v>77</v>
      </c>
      <c r="D39" s="13">
        <v>39</v>
      </c>
      <c r="E39" s="14">
        <v>15</v>
      </c>
      <c r="F39" s="14">
        <v>5</v>
      </c>
      <c r="G39" s="14"/>
      <c r="H39" s="14"/>
      <c r="I39" s="14"/>
    </row>
    <row r="40" spans="1:9" ht="14.25" customHeight="1">
      <c r="A40" s="21"/>
      <c r="B40" s="21" t="s">
        <v>147</v>
      </c>
      <c r="C40" s="431" t="s">
        <v>75</v>
      </c>
      <c r="D40" s="13"/>
      <c r="E40" s="14">
        <v>22</v>
      </c>
      <c r="F40" s="14">
        <v>22</v>
      </c>
      <c r="G40" s="14">
        <v>20</v>
      </c>
      <c r="H40" s="14">
        <v>16</v>
      </c>
      <c r="I40" s="14">
        <v>31</v>
      </c>
    </row>
    <row r="41" spans="1:9" ht="14.25" customHeight="1">
      <c r="A41" s="21"/>
      <c r="B41" s="21" t="s">
        <v>148</v>
      </c>
      <c r="C41" s="431" t="s">
        <v>77</v>
      </c>
      <c r="D41" s="13"/>
      <c r="E41" s="14">
        <v>26</v>
      </c>
      <c r="F41" s="14">
        <v>37</v>
      </c>
      <c r="G41" s="14">
        <v>42</v>
      </c>
      <c r="H41" s="14">
        <v>44</v>
      </c>
      <c r="I41" s="14">
        <v>38</v>
      </c>
    </row>
    <row r="42" spans="1:9" ht="14.25" customHeight="1">
      <c r="A42" s="21" t="s">
        <v>149</v>
      </c>
      <c r="B42" s="21"/>
      <c r="C42" s="431" t="s">
        <v>75</v>
      </c>
      <c r="D42" s="13">
        <v>7</v>
      </c>
      <c r="E42" s="14">
        <v>3</v>
      </c>
      <c r="F42" s="14"/>
      <c r="G42" s="14"/>
      <c r="H42" s="14"/>
      <c r="I42" s="14"/>
    </row>
    <row r="43" spans="1:9" ht="14.25" customHeight="1">
      <c r="A43" s="21"/>
      <c r="B43" s="21" t="s">
        <v>150</v>
      </c>
      <c r="C43" s="431" t="s">
        <v>75</v>
      </c>
      <c r="D43" s="13"/>
      <c r="E43" s="14">
        <v>1</v>
      </c>
      <c r="F43" s="14">
        <v>7</v>
      </c>
      <c r="G43" s="14">
        <v>3</v>
      </c>
      <c r="H43" s="14">
        <v>1</v>
      </c>
      <c r="I43" s="14">
        <v>2</v>
      </c>
    </row>
    <row r="44" spans="1:9" ht="14.25" customHeight="1">
      <c r="A44" s="21" t="s">
        <v>101</v>
      </c>
      <c r="B44" s="21"/>
      <c r="C44" s="431" t="s">
        <v>75</v>
      </c>
      <c r="D44" s="13">
        <v>24</v>
      </c>
      <c r="E44" s="14">
        <v>11</v>
      </c>
      <c r="F44" s="14">
        <v>3</v>
      </c>
      <c r="G44" s="14"/>
      <c r="H44" s="14"/>
      <c r="I44" s="14"/>
    </row>
    <row r="45" spans="1:9" ht="14.25" customHeight="1">
      <c r="A45" s="21" t="s">
        <v>102</v>
      </c>
      <c r="B45" s="21"/>
      <c r="C45" s="431" t="s">
        <v>77</v>
      </c>
      <c r="D45" s="13">
        <v>20</v>
      </c>
      <c r="E45" s="14">
        <v>6</v>
      </c>
      <c r="F45" s="14">
        <v>1</v>
      </c>
      <c r="G45" s="14">
        <v>1</v>
      </c>
      <c r="H45" s="14"/>
      <c r="I45" s="14"/>
    </row>
    <row r="46" spans="1:9" ht="14.25" customHeight="1">
      <c r="A46" s="21"/>
      <c r="B46" s="21" t="s">
        <v>105</v>
      </c>
      <c r="C46" s="431" t="s">
        <v>75</v>
      </c>
      <c r="D46" s="13"/>
      <c r="E46" s="14">
        <v>49</v>
      </c>
      <c r="F46" s="14">
        <v>65</v>
      </c>
      <c r="G46" s="14">
        <v>94</v>
      </c>
      <c r="H46" s="14">
        <v>68</v>
      </c>
      <c r="I46" s="14">
        <v>51</v>
      </c>
    </row>
    <row r="47" spans="1:9" ht="14.25" customHeight="1">
      <c r="A47" s="21"/>
      <c r="B47" s="21" t="s">
        <v>106</v>
      </c>
      <c r="C47" s="431" t="s">
        <v>77</v>
      </c>
      <c r="D47" s="13"/>
      <c r="E47" s="14">
        <v>66</v>
      </c>
      <c r="F47" s="14">
        <v>85</v>
      </c>
      <c r="G47" s="14">
        <v>102</v>
      </c>
      <c r="H47" s="14">
        <v>83</v>
      </c>
      <c r="I47" s="14">
        <v>74</v>
      </c>
    </row>
    <row r="48" spans="1:9" ht="14.25" customHeight="1">
      <c r="A48" s="21" t="s">
        <v>116</v>
      </c>
      <c r="B48" s="21"/>
      <c r="C48" s="431" t="s">
        <v>75</v>
      </c>
      <c r="D48" s="13">
        <v>43</v>
      </c>
      <c r="E48" s="14">
        <v>10</v>
      </c>
      <c r="F48" s="14">
        <v>1</v>
      </c>
      <c r="G48" s="14">
        <v>1</v>
      </c>
      <c r="H48" s="14"/>
      <c r="I48" s="14"/>
    </row>
    <row r="49" spans="1:9" ht="14.25" customHeight="1">
      <c r="A49" s="21"/>
      <c r="B49" s="21" t="s">
        <v>116</v>
      </c>
      <c r="C49" s="431" t="s">
        <v>75</v>
      </c>
      <c r="D49" s="13">
        <v>110</v>
      </c>
      <c r="E49" s="14">
        <v>144</v>
      </c>
      <c r="F49" s="14">
        <v>141</v>
      </c>
      <c r="G49" s="14">
        <v>132</v>
      </c>
      <c r="H49" s="14">
        <v>140</v>
      </c>
      <c r="I49" s="14">
        <v>153</v>
      </c>
    </row>
    <row r="50" spans="1:9" ht="14.25" customHeight="1">
      <c r="A50" s="21" t="s">
        <v>151</v>
      </c>
      <c r="B50" s="21"/>
      <c r="C50" s="431" t="s">
        <v>75</v>
      </c>
      <c r="D50" s="13">
        <v>15</v>
      </c>
      <c r="E50" s="14">
        <v>9</v>
      </c>
      <c r="F50" s="14">
        <v>1</v>
      </c>
      <c r="G50" s="14"/>
      <c r="H50" s="14"/>
      <c r="I50" s="14"/>
    </row>
    <row r="51" spans="1:9" ht="14.25" customHeight="1">
      <c r="A51" s="21"/>
      <c r="B51" s="21" t="s">
        <v>151</v>
      </c>
      <c r="C51" s="431" t="s">
        <v>75</v>
      </c>
      <c r="D51" s="13"/>
      <c r="E51" s="14">
        <v>0</v>
      </c>
      <c r="F51" s="14">
        <v>5</v>
      </c>
      <c r="G51" s="14">
        <v>6</v>
      </c>
      <c r="H51" s="14">
        <v>5</v>
      </c>
      <c r="I51" s="14">
        <v>2</v>
      </c>
    </row>
    <row r="52" spans="1:9" ht="14.25" customHeight="1">
      <c r="A52" s="21" t="s">
        <v>152</v>
      </c>
      <c r="B52" s="21"/>
      <c r="C52" s="431" t="s">
        <v>75</v>
      </c>
      <c r="D52" s="13">
        <v>3</v>
      </c>
      <c r="E52" s="14">
        <v>1</v>
      </c>
      <c r="F52" s="14"/>
      <c r="G52" s="14"/>
      <c r="H52" s="14"/>
      <c r="I52" s="14"/>
    </row>
    <row r="53" spans="1:9" ht="14.25" customHeight="1">
      <c r="A53" s="21"/>
      <c r="B53" s="21" t="s">
        <v>152</v>
      </c>
      <c r="C53" s="431" t="s">
        <v>75</v>
      </c>
      <c r="D53" s="13">
        <v>4</v>
      </c>
      <c r="E53" s="14">
        <v>10</v>
      </c>
      <c r="F53" s="14">
        <v>14</v>
      </c>
      <c r="G53" s="14">
        <v>24</v>
      </c>
      <c r="H53" s="14">
        <v>25</v>
      </c>
      <c r="I53" s="14">
        <v>13</v>
      </c>
    </row>
    <row r="54" spans="1:9" ht="14.25" customHeight="1">
      <c r="A54" s="21"/>
      <c r="B54" s="229" t="s">
        <v>159</v>
      </c>
      <c r="C54" s="433" t="s">
        <v>75</v>
      </c>
      <c r="D54" s="13"/>
      <c r="E54" s="14"/>
      <c r="F54" s="14"/>
      <c r="G54" s="14">
        <v>12</v>
      </c>
      <c r="H54" s="14">
        <v>21</v>
      </c>
      <c r="I54" s="14">
        <v>25</v>
      </c>
    </row>
    <row r="55" spans="1:9" ht="14.25" customHeight="1">
      <c r="A55" s="21" t="s">
        <v>153</v>
      </c>
      <c r="B55" s="21"/>
      <c r="C55" s="431" t="s">
        <v>75</v>
      </c>
      <c r="D55" s="13"/>
      <c r="E55" s="14"/>
      <c r="F55" s="14"/>
      <c r="G55" s="14"/>
      <c r="H55" s="14"/>
      <c r="I55" s="14"/>
    </row>
    <row r="56" spans="1:9" ht="14.25" customHeight="1">
      <c r="A56" s="21"/>
      <c r="B56" s="21" t="s">
        <v>153</v>
      </c>
      <c r="C56" s="431" t="s">
        <v>75</v>
      </c>
      <c r="D56" s="13">
        <v>2</v>
      </c>
      <c r="E56" s="14">
        <v>3</v>
      </c>
      <c r="F56" s="14">
        <v>8</v>
      </c>
      <c r="G56" s="14">
        <v>6</v>
      </c>
      <c r="H56" s="14">
        <v>3</v>
      </c>
      <c r="I56" s="14">
        <v>1</v>
      </c>
    </row>
    <row r="57" spans="1:9" ht="14.25" customHeight="1">
      <c r="A57" s="21" t="s">
        <v>98</v>
      </c>
      <c r="B57" s="21"/>
      <c r="C57" s="431" t="s">
        <v>75</v>
      </c>
      <c r="D57" s="14">
        <v>1</v>
      </c>
      <c r="E57" s="14"/>
      <c r="F57" s="14"/>
      <c r="G57" s="14"/>
      <c r="H57" s="14"/>
      <c r="I57" s="14"/>
    </row>
    <row r="58" spans="1:9" ht="14.25" customHeight="1">
      <c r="A58" s="21"/>
      <c r="B58" s="21" t="s">
        <v>100</v>
      </c>
      <c r="C58" s="431" t="s">
        <v>75</v>
      </c>
      <c r="D58" s="14"/>
      <c r="E58" s="14">
        <v>3</v>
      </c>
      <c r="F58" s="14">
        <v>3</v>
      </c>
      <c r="G58" s="14">
        <v>4</v>
      </c>
      <c r="H58" s="14">
        <v>4</v>
      </c>
      <c r="I58" s="14">
        <v>8</v>
      </c>
    </row>
    <row r="59" spans="1:9" ht="14.25" customHeight="1">
      <c r="A59" s="21"/>
      <c r="B59" s="21" t="s">
        <v>154</v>
      </c>
      <c r="C59" s="431" t="s">
        <v>75</v>
      </c>
      <c r="D59" s="14"/>
      <c r="E59" s="14"/>
      <c r="F59" s="14">
        <v>37</v>
      </c>
      <c r="G59" s="14">
        <v>21</v>
      </c>
      <c r="H59" s="14">
        <v>20</v>
      </c>
      <c r="I59" s="14">
        <v>27</v>
      </c>
    </row>
    <row r="60" spans="1:9" ht="14.25" customHeight="1">
      <c r="A60" s="21"/>
      <c r="B60" s="21" t="s">
        <v>155</v>
      </c>
      <c r="C60" s="431" t="s">
        <v>75</v>
      </c>
      <c r="D60" s="14"/>
      <c r="E60" s="14"/>
      <c r="F60" s="14">
        <v>55</v>
      </c>
      <c r="G60" s="14">
        <v>102</v>
      </c>
      <c r="H60" s="14">
        <v>74</v>
      </c>
      <c r="I60" s="14">
        <v>52</v>
      </c>
    </row>
    <row r="61" spans="1:9" ht="14.25" customHeight="1">
      <c r="A61" s="21"/>
      <c r="B61" s="21" t="s">
        <v>189</v>
      </c>
      <c r="C61" s="431" t="s">
        <v>75</v>
      </c>
      <c r="D61" s="14"/>
      <c r="E61" s="14"/>
      <c r="F61" s="14"/>
      <c r="G61" s="14"/>
      <c r="H61" s="14"/>
      <c r="I61" s="14">
        <v>21</v>
      </c>
    </row>
  </sheetData>
  <pageMargins left="0.7" right="0.7" top="0.78740157499999996" bottom="0.78740157499999996" header="0" footer="0"/>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52ABC-5A30-4B9B-B5A3-3558DCF319E8}">
  <sheetPr>
    <tabColor rgb="FFFFFF00"/>
    <pageSetUpPr fitToPage="1"/>
  </sheetPr>
  <dimension ref="A1:J62"/>
  <sheetViews>
    <sheetView topLeftCell="A4" workbookViewId="0">
      <selection activeCell="G15" sqref="G15"/>
    </sheetView>
  </sheetViews>
  <sheetFormatPr defaultColWidth="12.58203125" defaultRowHeight="15" customHeight="1"/>
  <cols>
    <col min="1" max="1" width="35" customWidth="1"/>
    <col min="2" max="2" width="36" customWidth="1"/>
    <col min="3" max="3" width="13.33203125" customWidth="1"/>
    <col min="4" max="9" width="8.58203125" bestFit="1" customWidth="1"/>
    <col min="10" max="10" width="8.5" customWidth="1"/>
    <col min="11" max="21" width="7.58203125" customWidth="1"/>
  </cols>
  <sheetData>
    <row r="1" spans="1:10" ht="14.25" customHeight="1">
      <c r="A1" s="22" t="s">
        <v>190</v>
      </c>
      <c r="B1" s="11"/>
      <c r="F1" s="7"/>
      <c r="G1" s="7"/>
      <c r="H1" s="7"/>
      <c r="I1" s="7"/>
    </row>
    <row r="2" spans="1:10" ht="14.25" customHeight="1">
      <c r="A2" s="11"/>
      <c r="B2" s="11"/>
      <c r="F2" s="7"/>
      <c r="G2" s="7"/>
      <c r="H2" s="7"/>
      <c r="I2" s="7"/>
    </row>
    <row r="3" spans="1:10" ht="14.25" customHeight="1">
      <c r="A3" s="3" t="s">
        <v>69</v>
      </c>
      <c r="B3" s="9" t="s">
        <v>70</v>
      </c>
      <c r="C3" s="8" t="s">
        <v>71</v>
      </c>
      <c r="D3" s="8" t="s">
        <v>59</v>
      </c>
      <c r="E3" s="8" t="s">
        <v>52</v>
      </c>
      <c r="F3" s="8" t="s">
        <v>53</v>
      </c>
      <c r="G3" s="8" t="s">
        <v>54</v>
      </c>
      <c r="H3" s="8" t="s">
        <v>55</v>
      </c>
      <c r="I3" s="8" t="s">
        <v>56</v>
      </c>
      <c r="J3" s="8" t="s">
        <v>123</v>
      </c>
    </row>
    <row r="4" spans="1:10" ht="14.25" customHeight="1">
      <c r="A4" s="17"/>
      <c r="B4" s="21"/>
      <c r="C4" s="8" t="s">
        <v>72</v>
      </c>
      <c r="D4" s="2"/>
      <c r="E4" s="2"/>
      <c r="F4" s="14"/>
      <c r="G4" s="14"/>
      <c r="H4" s="14"/>
      <c r="I4" s="14"/>
      <c r="J4" s="14"/>
    </row>
    <row r="5" spans="1:10" ht="14.25" customHeight="1">
      <c r="A5" s="17"/>
      <c r="B5" s="21"/>
      <c r="C5" s="8" t="s">
        <v>128</v>
      </c>
      <c r="D5" s="2"/>
      <c r="E5" s="2"/>
      <c r="F5" s="14"/>
      <c r="G5" s="14"/>
      <c r="H5" s="14"/>
      <c r="I5" s="14"/>
      <c r="J5" s="14"/>
    </row>
    <row r="6" spans="1:10" ht="14.25" customHeight="1">
      <c r="A6" s="21" t="s">
        <v>85</v>
      </c>
      <c r="B6" s="21"/>
      <c r="C6" s="14" t="s">
        <v>75</v>
      </c>
      <c r="D6" s="14">
        <v>49</v>
      </c>
      <c r="E6" s="14">
        <v>45</v>
      </c>
      <c r="F6" s="13">
        <v>33</v>
      </c>
      <c r="G6" s="14">
        <v>7</v>
      </c>
      <c r="H6" s="14">
        <v>0</v>
      </c>
      <c r="I6" s="14">
        <v>0</v>
      </c>
      <c r="J6" s="14">
        <v>0</v>
      </c>
    </row>
    <row r="7" spans="1:10" ht="14.25" customHeight="1">
      <c r="A7" s="21" t="s">
        <v>86</v>
      </c>
      <c r="B7" s="21"/>
      <c r="C7" s="14" t="s">
        <v>77</v>
      </c>
      <c r="D7" s="14">
        <v>65</v>
      </c>
      <c r="E7" s="14">
        <v>60</v>
      </c>
      <c r="F7" s="13">
        <v>47</v>
      </c>
      <c r="G7" s="14">
        <v>17</v>
      </c>
      <c r="H7" s="14">
        <v>3</v>
      </c>
      <c r="I7" s="14">
        <v>1</v>
      </c>
      <c r="J7" s="14">
        <v>0</v>
      </c>
    </row>
    <row r="8" spans="1:10" ht="14.25" customHeight="1">
      <c r="A8" s="21"/>
      <c r="B8" s="21" t="s">
        <v>87</v>
      </c>
      <c r="C8" s="14" t="s">
        <v>75</v>
      </c>
      <c r="D8" s="14"/>
      <c r="E8" s="14"/>
      <c r="F8" s="13"/>
      <c r="G8" s="14">
        <v>28</v>
      </c>
      <c r="H8" s="14">
        <v>16</v>
      </c>
      <c r="I8" s="14">
        <v>41</v>
      </c>
      <c r="J8" s="14">
        <v>32</v>
      </c>
    </row>
    <row r="9" spans="1:10" ht="14.25" customHeight="1">
      <c r="A9" s="21"/>
      <c r="B9" s="21" t="s">
        <v>88</v>
      </c>
      <c r="C9" s="14" t="s">
        <v>77</v>
      </c>
      <c r="D9" s="14"/>
      <c r="E9" s="14"/>
      <c r="F9" s="13"/>
      <c r="G9" s="14">
        <v>33</v>
      </c>
      <c r="H9" s="14">
        <v>35</v>
      </c>
      <c r="I9" s="14">
        <v>46</v>
      </c>
      <c r="J9" s="14">
        <v>49</v>
      </c>
    </row>
    <row r="10" spans="1:10" ht="14.25" customHeight="1">
      <c r="A10" s="21" t="s">
        <v>129</v>
      </c>
      <c r="B10" s="21"/>
      <c r="C10" s="14" t="s">
        <v>75</v>
      </c>
      <c r="D10" s="14">
        <v>79</v>
      </c>
      <c r="E10" s="14">
        <v>73</v>
      </c>
      <c r="F10" s="13">
        <v>42</v>
      </c>
      <c r="G10" s="14">
        <v>13</v>
      </c>
      <c r="H10" s="14">
        <v>1</v>
      </c>
      <c r="I10" s="14">
        <v>0</v>
      </c>
      <c r="J10" s="14">
        <v>0</v>
      </c>
    </row>
    <row r="11" spans="1:10" ht="14.25" customHeight="1">
      <c r="A11" s="21" t="s">
        <v>130</v>
      </c>
      <c r="B11" s="21"/>
      <c r="C11" s="14" t="s">
        <v>77</v>
      </c>
      <c r="D11" s="14">
        <v>72</v>
      </c>
      <c r="E11" s="14">
        <v>68</v>
      </c>
      <c r="F11" s="13">
        <v>29</v>
      </c>
      <c r="G11" s="14">
        <v>12</v>
      </c>
      <c r="H11" s="14">
        <v>3</v>
      </c>
      <c r="I11" s="14">
        <v>0</v>
      </c>
      <c r="J11" s="14">
        <v>1</v>
      </c>
    </row>
    <row r="12" spans="1:10" ht="14.25" customHeight="1">
      <c r="A12" s="21"/>
      <c r="B12" s="21" t="s">
        <v>129</v>
      </c>
      <c r="C12" s="14" t="s">
        <v>75</v>
      </c>
      <c r="D12" s="14"/>
      <c r="E12" s="14"/>
      <c r="F12" s="13">
        <v>25</v>
      </c>
      <c r="G12" s="14">
        <v>65</v>
      </c>
      <c r="H12" s="14">
        <v>69</v>
      </c>
      <c r="I12" s="14">
        <v>46</v>
      </c>
      <c r="J12" s="14">
        <v>40</v>
      </c>
    </row>
    <row r="13" spans="1:10" ht="14.25" customHeight="1">
      <c r="A13" s="21"/>
      <c r="B13" s="21" t="s">
        <v>130</v>
      </c>
      <c r="C13" s="14" t="s">
        <v>77</v>
      </c>
      <c r="D13" s="14"/>
      <c r="E13" s="14"/>
      <c r="F13" s="13">
        <v>39</v>
      </c>
      <c r="G13" s="14">
        <v>100</v>
      </c>
      <c r="H13" s="14">
        <v>86</v>
      </c>
      <c r="I13" s="14">
        <v>65</v>
      </c>
      <c r="J13" s="14">
        <v>71</v>
      </c>
    </row>
    <row r="14" spans="1:10" ht="14.25" customHeight="1">
      <c r="A14" s="21" t="s">
        <v>131</v>
      </c>
      <c r="B14" s="21"/>
      <c r="C14" s="14" t="s">
        <v>75</v>
      </c>
      <c r="D14" s="14">
        <v>61</v>
      </c>
      <c r="E14" s="14">
        <v>61</v>
      </c>
      <c r="F14" s="13">
        <v>48</v>
      </c>
      <c r="G14" s="14">
        <v>23</v>
      </c>
      <c r="H14" s="14">
        <v>5</v>
      </c>
      <c r="I14" s="14">
        <v>1</v>
      </c>
      <c r="J14" s="14">
        <v>0</v>
      </c>
    </row>
    <row r="15" spans="1:10" ht="14.25" customHeight="1">
      <c r="A15" s="21"/>
      <c r="B15" s="21" t="s">
        <v>132</v>
      </c>
      <c r="C15" s="14" t="s">
        <v>75</v>
      </c>
      <c r="D15" s="14"/>
      <c r="E15" s="14"/>
      <c r="F15" s="13"/>
      <c r="G15" s="14">
        <v>17</v>
      </c>
      <c r="H15" s="14">
        <v>25</v>
      </c>
      <c r="I15" s="14">
        <v>30</v>
      </c>
      <c r="J15" s="14">
        <v>34</v>
      </c>
    </row>
    <row r="16" spans="1:10" ht="14.25" customHeight="1">
      <c r="A16" s="21" t="s">
        <v>74</v>
      </c>
      <c r="B16" s="21"/>
      <c r="C16" s="14" t="s">
        <v>75</v>
      </c>
      <c r="D16" s="14">
        <v>29</v>
      </c>
      <c r="E16" s="14">
        <v>34</v>
      </c>
      <c r="F16" s="13">
        <v>36</v>
      </c>
      <c r="G16" s="14">
        <v>13</v>
      </c>
      <c r="H16" s="14">
        <v>0</v>
      </c>
      <c r="I16" s="14">
        <v>0</v>
      </c>
      <c r="J16" s="14">
        <v>0</v>
      </c>
    </row>
    <row r="17" spans="1:10" ht="14.25" customHeight="1">
      <c r="A17" s="21" t="s">
        <v>76</v>
      </c>
      <c r="B17" s="21"/>
      <c r="C17" s="14" t="s">
        <v>77</v>
      </c>
      <c r="D17" s="14">
        <v>37</v>
      </c>
      <c r="E17" s="14">
        <v>32</v>
      </c>
      <c r="F17" s="13">
        <v>30</v>
      </c>
      <c r="G17" s="14">
        <v>10</v>
      </c>
      <c r="H17" s="14">
        <v>2</v>
      </c>
      <c r="I17" s="14">
        <v>0</v>
      </c>
      <c r="J17" s="14">
        <v>0</v>
      </c>
    </row>
    <row r="18" spans="1:10" ht="14.25" customHeight="1">
      <c r="A18" s="21" t="s">
        <v>133</v>
      </c>
      <c r="B18" s="21"/>
      <c r="C18" s="14" t="s">
        <v>75</v>
      </c>
      <c r="D18" s="14">
        <v>10</v>
      </c>
      <c r="E18" s="14">
        <v>15</v>
      </c>
      <c r="F18" s="13">
        <v>18</v>
      </c>
      <c r="G18" s="14">
        <v>10</v>
      </c>
      <c r="H18" s="14">
        <v>1</v>
      </c>
      <c r="I18" s="14">
        <v>0</v>
      </c>
      <c r="J18" s="14">
        <v>0</v>
      </c>
    </row>
    <row r="19" spans="1:10" ht="14.25" customHeight="1">
      <c r="A19" s="21"/>
      <c r="B19" s="21" t="s">
        <v>109</v>
      </c>
      <c r="C19" s="14" t="s">
        <v>75</v>
      </c>
      <c r="D19" s="14"/>
      <c r="E19" s="14"/>
      <c r="F19" s="13"/>
      <c r="G19" s="14">
        <v>25</v>
      </c>
      <c r="H19" s="14">
        <v>40</v>
      </c>
      <c r="I19" s="14">
        <v>45</v>
      </c>
      <c r="J19" s="14">
        <v>43</v>
      </c>
    </row>
    <row r="20" spans="1:10" ht="14.25" customHeight="1">
      <c r="A20" s="21"/>
      <c r="B20" s="21" t="s">
        <v>110</v>
      </c>
      <c r="C20" s="14" t="s">
        <v>77</v>
      </c>
      <c r="D20" s="14"/>
      <c r="E20" s="14"/>
      <c r="F20" s="13"/>
      <c r="G20" s="14">
        <v>29</v>
      </c>
      <c r="H20" s="14">
        <v>33</v>
      </c>
      <c r="I20" s="14">
        <v>37</v>
      </c>
      <c r="J20" s="14">
        <v>44</v>
      </c>
    </row>
    <row r="21" spans="1:10" ht="14.25" customHeight="1">
      <c r="A21" s="21" t="s">
        <v>121</v>
      </c>
      <c r="B21" s="21"/>
      <c r="C21" s="14" t="s">
        <v>75</v>
      </c>
      <c r="D21" s="14">
        <v>26</v>
      </c>
      <c r="E21" s="14">
        <v>14</v>
      </c>
      <c r="F21" s="13">
        <v>17</v>
      </c>
      <c r="G21" s="14">
        <v>5</v>
      </c>
      <c r="H21" s="14">
        <v>2</v>
      </c>
      <c r="I21" s="14">
        <v>0</v>
      </c>
      <c r="J21" s="14">
        <v>0</v>
      </c>
    </row>
    <row r="22" spans="1:10" ht="14.25" customHeight="1">
      <c r="A22" s="21"/>
      <c r="B22" s="21" t="s">
        <v>121</v>
      </c>
      <c r="C22" s="14" t="s">
        <v>75</v>
      </c>
      <c r="D22" s="14"/>
      <c r="E22" s="14"/>
      <c r="F22" s="13"/>
      <c r="G22" s="14">
        <v>20</v>
      </c>
      <c r="H22" s="14">
        <v>19</v>
      </c>
      <c r="I22" s="14">
        <v>22</v>
      </c>
      <c r="J22" s="14">
        <v>12</v>
      </c>
    </row>
    <row r="23" spans="1:10" ht="14.25" customHeight="1">
      <c r="A23" s="21" t="s">
        <v>134</v>
      </c>
      <c r="B23" s="21"/>
      <c r="C23" s="14" t="s">
        <v>75</v>
      </c>
      <c r="D23" s="14">
        <v>29</v>
      </c>
      <c r="E23" s="14">
        <v>25</v>
      </c>
      <c r="F23" s="13">
        <v>22</v>
      </c>
      <c r="G23" s="14">
        <v>7</v>
      </c>
      <c r="H23" s="14">
        <v>3</v>
      </c>
      <c r="I23" s="14">
        <v>0</v>
      </c>
      <c r="J23" s="14">
        <v>0</v>
      </c>
    </row>
    <row r="24" spans="1:10" ht="14.25" customHeight="1">
      <c r="A24" s="21" t="s">
        <v>135</v>
      </c>
      <c r="B24" s="21"/>
      <c r="C24" s="14" t="s">
        <v>75</v>
      </c>
      <c r="D24" s="14">
        <v>20</v>
      </c>
      <c r="E24" s="14">
        <v>21</v>
      </c>
      <c r="F24" s="13">
        <v>12</v>
      </c>
      <c r="G24" s="14">
        <v>5</v>
      </c>
      <c r="H24" s="14">
        <v>0</v>
      </c>
      <c r="I24" s="14">
        <v>0</v>
      </c>
      <c r="J24" s="14">
        <v>0</v>
      </c>
    </row>
    <row r="25" spans="1:10" ht="14.25" customHeight="1">
      <c r="A25" s="21"/>
      <c r="B25" s="21" t="s">
        <v>78</v>
      </c>
      <c r="C25" s="14" t="s">
        <v>75</v>
      </c>
      <c r="D25" s="14"/>
      <c r="E25" s="14"/>
      <c r="F25" s="13"/>
      <c r="G25" s="14">
        <v>24</v>
      </c>
      <c r="H25" s="14">
        <v>34</v>
      </c>
      <c r="I25" s="14">
        <v>39</v>
      </c>
      <c r="J25" s="14">
        <v>31</v>
      </c>
    </row>
    <row r="26" spans="1:10" ht="14.25" customHeight="1">
      <c r="A26" s="21" t="s">
        <v>81</v>
      </c>
      <c r="B26" s="21"/>
      <c r="C26" s="14" t="s">
        <v>75</v>
      </c>
      <c r="D26" s="14">
        <v>37</v>
      </c>
      <c r="E26" s="14">
        <v>56</v>
      </c>
      <c r="F26" s="13">
        <v>58</v>
      </c>
      <c r="G26" s="14">
        <v>27</v>
      </c>
      <c r="H26" s="14">
        <v>5</v>
      </c>
      <c r="I26" s="14">
        <v>0</v>
      </c>
      <c r="J26" s="14">
        <v>0</v>
      </c>
    </row>
    <row r="27" spans="1:10" ht="14.25" customHeight="1">
      <c r="A27" s="21"/>
      <c r="B27" s="21" t="s">
        <v>82</v>
      </c>
      <c r="C27" s="14" t="s">
        <v>75</v>
      </c>
      <c r="D27" s="14"/>
      <c r="E27" s="14"/>
      <c r="F27" s="13"/>
      <c r="G27" s="14">
        <v>19</v>
      </c>
      <c r="H27" s="14">
        <v>38</v>
      </c>
      <c r="I27" s="14">
        <v>41</v>
      </c>
      <c r="J27" s="14">
        <v>42</v>
      </c>
    </row>
    <row r="28" spans="1:10" ht="14.25" customHeight="1">
      <c r="A28" s="21" t="s">
        <v>136</v>
      </c>
      <c r="B28" s="21"/>
      <c r="C28" s="14" t="s">
        <v>75</v>
      </c>
      <c r="D28" s="14">
        <v>1</v>
      </c>
      <c r="E28" s="14">
        <v>5</v>
      </c>
      <c r="F28" s="13">
        <v>4</v>
      </c>
      <c r="G28" s="14">
        <v>2</v>
      </c>
      <c r="H28" s="14">
        <v>1</v>
      </c>
      <c r="I28" s="14">
        <v>0</v>
      </c>
      <c r="J28" s="14">
        <v>0</v>
      </c>
    </row>
    <row r="29" spans="1:10" ht="14.25" customHeight="1">
      <c r="A29" s="21" t="s">
        <v>137</v>
      </c>
      <c r="B29" s="21"/>
      <c r="C29" s="14" t="s">
        <v>75</v>
      </c>
      <c r="D29" s="14">
        <v>17</v>
      </c>
      <c r="E29" s="14">
        <v>13</v>
      </c>
      <c r="F29" s="13">
        <v>11</v>
      </c>
      <c r="G29" s="14">
        <v>4</v>
      </c>
      <c r="H29" s="14">
        <v>1</v>
      </c>
      <c r="I29" s="14">
        <v>0</v>
      </c>
      <c r="J29" s="14">
        <v>0</v>
      </c>
    </row>
    <row r="30" spans="1:10" ht="14.25" customHeight="1">
      <c r="A30" s="21" t="s">
        <v>138</v>
      </c>
      <c r="B30" s="21"/>
      <c r="C30" s="14" t="s">
        <v>75</v>
      </c>
      <c r="D30" s="14">
        <v>45</v>
      </c>
      <c r="E30" s="14">
        <v>47</v>
      </c>
      <c r="F30" s="13">
        <v>43</v>
      </c>
      <c r="G30" s="14">
        <v>24</v>
      </c>
      <c r="H30" s="14">
        <v>4</v>
      </c>
      <c r="I30" s="14">
        <v>0</v>
      </c>
      <c r="J30" s="14">
        <v>0</v>
      </c>
    </row>
    <row r="31" spans="1:10" ht="14.25" customHeight="1">
      <c r="A31" s="21"/>
      <c r="B31" s="21" t="s">
        <v>139</v>
      </c>
      <c r="C31" s="14" t="s">
        <v>75</v>
      </c>
      <c r="D31" s="14"/>
      <c r="E31" s="14"/>
      <c r="F31" s="13"/>
      <c r="G31" s="14">
        <v>25</v>
      </c>
      <c r="H31" s="14">
        <v>45</v>
      </c>
      <c r="I31" s="14">
        <v>49</v>
      </c>
      <c r="J31" s="14">
        <v>51</v>
      </c>
    </row>
    <row r="32" spans="1:10" ht="14.25" customHeight="1">
      <c r="A32" s="18" t="s">
        <v>140</v>
      </c>
      <c r="B32" s="21"/>
      <c r="C32" s="20" t="s">
        <v>75</v>
      </c>
      <c r="D32" s="16"/>
      <c r="E32" s="10"/>
      <c r="F32" s="19"/>
      <c r="G32" s="20"/>
      <c r="H32" s="20"/>
      <c r="I32" s="20">
        <v>0</v>
      </c>
      <c r="J32" s="20">
        <v>0</v>
      </c>
    </row>
    <row r="33" spans="1:10" ht="14.25" customHeight="1">
      <c r="A33" s="18" t="s">
        <v>141</v>
      </c>
      <c r="B33" s="21"/>
      <c r="C33" s="20" t="s">
        <v>75</v>
      </c>
      <c r="D33" s="20">
        <v>3</v>
      </c>
      <c r="E33" s="20">
        <v>6</v>
      </c>
      <c r="F33" s="19">
        <v>1</v>
      </c>
      <c r="G33" s="20">
        <v>1</v>
      </c>
      <c r="H33" s="20">
        <v>1</v>
      </c>
      <c r="I33" s="20">
        <v>0</v>
      </c>
      <c r="J33" s="20">
        <v>0</v>
      </c>
    </row>
    <row r="34" spans="1:10" ht="14.25" customHeight="1">
      <c r="A34" s="18" t="s">
        <v>142</v>
      </c>
      <c r="B34" s="21"/>
      <c r="C34" s="20" t="s">
        <v>75</v>
      </c>
      <c r="D34" s="20">
        <v>34</v>
      </c>
      <c r="E34" s="20">
        <v>29</v>
      </c>
      <c r="F34" s="19">
        <v>30</v>
      </c>
      <c r="G34" s="20">
        <v>8</v>
      </c>
      <c r="H34" s="20">
        <v>1</v>
      </c>
      <c r="I34" s="20">
        <v>0</v>
      </c>
      <c r="J34" s="20">
        <v>0</v>
      </c>
    </row>
    <row r="35" spans="1:10" ht="14.25" customHeight="1">
      <c r="A35" s="18" t="s">
        <v>143</v>
      </c>
      <c r="B35" s="21"/>
      <c r="C35" s="20" t="s">
        <v>77</v>
      </c>
      <c r="D35" s="20">
        <v>88</v>
      </c>
      <c r="E35" s="20">
        <v>101</v>
      </c>
      <c r="F35" s="19">
        <v>112</v>
      </c>
      <c r="G35" s="20">
        <v>49</v>
      </c>
      <c r="H35" s="20">
        <v>17</v>
      </c>
      <c r="I35" s="20">
        <v>6</v>
      </c>
      <c r="J35" s="20">
        <v>3</v>
      </c>
    </row>
    <row r="36" spans="1:10" ht="14.25" customHeight="1">
      <c r="A36" s="18" t="s">
        <v>144</v>
      </c>
      <c r="B36" s="21"/>
      <c r="C36" s="20" t="s">
        <v>75</v>
      </c>
      <c r="D36" s="20">
        <v>62</v>
      </c>
      <c r="E36" s="20">
        <v>81</v>
      </c>
      <c r="F36" s="19">
        <v>39</v>
      </c>
      <c r="G36" s="20">
        <v>7</v>
      </c>
      <c r="H36" s="20">
        <v>0</v>
      </c>
      <c r="I36" s="20">
        <v>0</v>
      </c>
      <c r="J36" s="20">
        <v>0</v>
      </c>
    </row>
    <row r="37" spans="1:10" ht="14.25" customHeight="1">
      <c r="A37" s="18"/>
      <c r="B37" s="21" t="s">
        <v>115</v>
      </c>
      <c r="C37" s="20" t="s">
        <v>75</v>
      </c>
      <c r="D37" s="20"/>
      <c r="E37" s="20"/>
      <c r="F37" s="19">
        <v>37</v>
      </c>
      <c r="G37" s="20">
        <v>71</v>
      </c>
      <c r="H37" s="20">
        <v>72</v>
      </c>
      <c r="I37" s="20">
        <v>60</v>
      </c>
      <c r="J37" s="20">
        <v>71</v>
      </c>
    </row>
    <row r="38" spans="1:10" ht="14.25" customHeight="1">
      <c r="A38" s="18" t="s">
        <v>145</v>
      </c>
      <c r="B38" s="21"/>
      <c r="C38" s="20" t="s">
        <v>75</v>
      </c>
      <c r="D38" s="20">
        <v>35</v>
      </c>
      <c r="E38" s="20">
        <v>24</v>
      </c>
      <c r="F38" s="19">
        <v>8</v>
      </c>
      <c r="G38" s="20">
        <v>0</v>
      </c>
      <c r="H38" s="20">
        <v>0</v>
      </c>
      <c r="I38" s="20">
        <v>0</v>
      </c>
      <c r="J38" s="20">
        <v>0</v>
      </c>
    </row>
    <row r="39" spans="1:10" ht="14.25" customHeight="1">
      <c r="A39" s="18"/>
      <c r="B39" s="18" t="s">
        <v>146</v>
      </c>
      <c r="C39" s="20" t="s">
        <v>75</v>
      </c>
      <c r="D39" s="20"/>
      <c r="E39" s="20"/>
      <c r="F39" s="19">
        <v>15</v>
      </c>
      <c r="G39" s="20">
        <v>45</v>
      </c>
      <c r="H39" s="20">
        <v>39</v>
      </c>
      <c r="I39" s="20">
        <v>51</v>
      </c>
      <c r="J39" s="20">
        <v>26</v>
      </c>
    </row>
    <row r="40" spans="1:10" ht="14.25" customHeight="1">
      <c r="A40" s="18" t="s">
        <v>147</v>
      </c>
      <c r="B40" s="21"/>
      <c r="C40" s="20" t="s">
        <v>75</v>
      </c>
      <c r="D40" s="20">
        <v>19</v>
      </c>
      <c r="E40" s="20">
        <v>21</v>
      </c>
      <c r="F40" s="19">
        <v>19</v>
      </c>
      <c r="G40" s="20">
        <v>7</v>
      </c>
      <c r="H40" s="20">
        <v>5</v>
      </c>
      <c r="I40" s="20">
        <v>0</v>
      </c>
      <c r="J40" s="20">
        <v>0</v>
      </c>
    </row>
    <row r="41" spans="1:10" ht="14.25" customHeight="1">
      <c r="A41" s="18" t="s">
        <v>148</v>
      </c>
      <c r="B41" s="21"/>
      <c r="C41" s="14" t="s">
        <v>77</v>
      </c>
      <c r="D41" s="14">
        <v>21</v>
      </c>
      <c r="E41" s="14">
        <v>25</v>
      </c>
      <c r="F41" s="13">
        <v>39</v>
      </c>
      <c r="G41" s="14">
        <v>15</v>
      </c>
      <c r="H41" s="14">
        <v>5</v>
      </c>
      <c r="I41" s="14">
        <v>0</v>
      </c>
      <c r="J41" s="14">
        <v>0</v>
      </c>
    </row>
    <row r="42" spans="1:10" ht="14.25" customHeight="1">
      <c r="A42" s="21"/>
      <c r="B42" s="21" t="s">
        <v>147</v>
      </c>
      <c r="C42" s="14" t="s">
        <v>75</v>
      </c>
      <c r="D42" s="14"/>
      <c r="E42" s="14"/>
      <c r="F42" s="13"/>
      <c r="G42" s="14">
        <v>22</v>
      </c>
      <c r="H42" s="14">
        <v>22</v>
      </c>
      <c r="I42" s="14">
        <v>20</v>
      </c>
      <c r="J42" s="14">
        <v>16</v>
      </c>
    </row>
    <row r="43" spans="1:10" ht="14.25" customHeight="1">
      <c r="A43" s="21"/>
      <c r="B43" s="21" t="s">
        <v>148</v>
      </c>
      <c r="C43" s="14" t="s">
        <v>77</v>
      </c>
      <c r="D43" s="14"/>
      <c r="E43" s="14"/>
      <c r="F43" s="13"/>
      <c r="G43" s="14">
        <v>26</v>
      </c>
      <c r="H43" s="14">
        <v>37</v>
      </c>
      <c r="I43" s="14">
        <v>42</v>
      </c>
      <c r="J43" s="14">
        <v>44</v>
      </c>
    </row>
    <row r="44" spans="1:10" ht="14.25" customHeight="1">
      <c r="A44" s="21" t="s">
        <v>149</v>
      </c>
      <c r="B44" s="21"/>
      <c r="C44" s="14" t="s">
        <v>75</v>
      </c>
      <c r="D44" s="14">
        <v>5</v>
      </c>
      <c r="E44" s="14">
        <v>8</v>
      </c>
      <c r="F44" s="13">
        <v>7</v>
      </c>
      <c r="G44" s="14">
        <v>3</v>
      </c>
      <c r="H44" s="14">
        <v>0</v>
      </c>
      <c r="I44" s="14">
        <v>0</v>
      </c>
      <c r="J44" s="14">
        <v>0</v>
      </c>
    </row>
    <row r="45" spans="1:10" ht="14.25" customHeight="1">
      <c r="A45" s="21"/>
      <c r="B45" s="21" t="s">
        <v>150</v>
      </c>
      <c r="C45" s="14" t="s">
        <v>75</v>
      </c>
      <c r="D45" s="14"/>
      <c r="E45" s="14"/>
      <c r="F45" s="13"/>
      <c r="G45" s="14">
        <v>1</v>
      </c>
      <c r="H45" s="14">
        <v>7</v>
      </c>
      <c r="I45" s="14">
        <v>3</v>
      </c>
      <c r="J45" s="14">
        <v>1</v>
      </c>
    </row>
    <row r="46" spans="1:10" ht="14.25" customHeight="1">
      <c r="A46" s="21" t="s">
        <v>101</v>
      </c>
      <c r="B46" s="21"/>
      <c r="C46" s="14" t="s">
        <v>75</v>
      </c>
      <c r="D46" s="14">
        <v>20</v>
      </c>
      <c r="E46" s="14">
        <v>23</v>
      </c>
      <c r="F46" s="13">
        <v>24</v>
      </c>
      <c r="G46" s="14">
        <v>11</v>
      </c>
      <c r="H46" s="14">
        <v>3</v>
      </c>
      <c r="I46" s="14">
        <v>0</v>
      </c>
      <c r="J46" s="14">
        <v>0</v>
      </c>
    </row>
    <row r="47" spans="1:10" ht="14.25" customHeight="1">
      <c r="A47" s="21" t="s">
        <v>102</v>
      </c>
      <c r="B47" s="21"/>
      <c r="C47" s="14" t="s">
        <v>77</v>
      </c>
      <c r="D47" s="14">
        <v>27</v>
      </c>
      <c r="E47" s="14">
        <v>30</v>
      </c>
      <c r="F47" s="13">
        <v>20</v>
      </c>
      <c r="G47" s="14">
        <v>6</v>
      </c>
      <c r="H47" s="14">
        <v>1</v>
      </c>
      <c r="I47" s="14">
        <v>1</v>
      </c>
      <c r="J47" s="14">
        <v>0</v>
      </c>
    </row>
    <row r="48" spans="1:10" ht="14.25" customHeight="1">
      <c r="A48" s="21"/>
      <c r="B48" s="21" t="s">
        <v>105</v>
      </c>
      <c r="C48" s="14" t="s">
        <v>75</v>
      </c>
      <c r="D48" s="14"/>
      <c r="E48" s="14"/>
      <c r="F48" s="13"/>
      <c r="G48" s="14">
        <v>49</v>
      </c>
      <c r="H48" s="14">
        <v>65</v>
      </c>
      <c r="I48" s="14">
        <v>94</v>
      </c>
      <c r="J48" s="14">
        <v>68</v>
      </c>
    </row>
    <row r="49" spans="1:10" ht="14.25" customHeight="1">
      <c r="A49" s="21"/>
      <c r="B49" s="21" t="s">
        <v>106</v>
      </c>
      <c r="C49" s="14" t="s">
        <v>77</v>
      </c>
      <c r="D49" s="14"/>
      <c r="E49" s="14"/>
      <c r="F49" s="13"/>
      <c r="G49" s="14">
        <v>66</v>
      </c>
      <c r="H49" s="14">
        <v>85</v>
      </c>
      <c r="I49" s="14">
        <v>102</v>
      </c>
      <c r="J49" s="14">
        <v>83</v>
      </c>
    </row>
    <row r="50" spans="1:10" ht="14.25" customHeight="1">
      <c r="A50" s="21" t="s">
        <v>116</v>
      </c>
      <c r="B50" s="21"/>
      <c r="C50" s="14" t="s">
        <v>75</v>
      </c>
      <c r="D50" s="14">
        <v>108</v>
      </c>
      <c r="E50" s="14">
        <v>95</v>
      </c>
      <c r="F50" s="13">
        <v>43</v>
      </c>
      <c r="G50" s="14">
        <v>10</v>
      </c>
      <c r="H50" s="14">
        <v>1</v>
      </c>
      <c r="I50" s="14">
        <v>1</v>
      </c>
      <c r="J50" s="14">
        <v>0</v>
      </c>
    </row>
    <row r="51" spans="1:10" ht="14.25" customHeight="1">
      <c r="A51" s="21"/>
      <c r="B51" s="21" t="s">
        <v>116</v>
      </c>
      <c r="C51" s="14" t="s">
        <v>75</v>
      </c>
      <c r="D51" s="14"/>
      <c r="E51" s="14"/>
      <c r="F51" s="13">
        <v>110</v>
      </c>
      <c r="G51" s="14">
        <v>144</v>
      </c>
      <c r="H51" s="14">
        <v>141</v>
      </c>
      <c r="I51" s="14">
        <v>132</v>
      </c>
      <c r="J51" s="14">
        <v>140</v>
      </c>
    </row>
    <row r="52" spans="1:10" ht="14.25" customHeight="1">
      <c r="A52" s="21" t="s">
        <v>151</v>
      </c>
      <c r="B52" s="21"/>
      <c r="C52" s="14" t="s">
        <v>75</v>
      </c>
      <c r="D52" s="14">
        <v>12</v>
      </c>
      <c r="E52" s="14">
        <v>15</v>
      </c>
      <c r="F52" s="13">
        <v>15</v>
      </c>
      <c r="G52" s="14">
        <v>9</v>
      </c>
      <c r="H52" s="14">
        <v>1</v>
      </c>
      <c r="I52" s="14">
        <v>0</v>
      </c>
      <c r="J52" s="14">
        <v>0</v>
      </c>
    </row>
    <row r="53" spans="1:10" ht="14.25" customHeight="1">
      <c r="A53" s="21"/>
      <c r="B53" s="21" t="s">
        <v>151</v>
      </c>
      <c r="C53" s="14" t="s">
        <v>75</v>
      </c>
      <c r="D53" s="14"/>
      <c r="E53" s="14"/>
      <c r="F53" s="13"/>
      <c r="G53" s="14">
        <v>0</v>
      </c>
      <c r="H53" s="14">
        <v>5</v>
      </c>
      <c r="I53" s="14">
        <v>6</v>
      </c>
      <c r="J53" s="14">
        <v>5</v>
      </c>
    </row>
    <row r="54" spans="1:10" ht="14.25" customHeight="1">
      <c r="A54" s="21" t="s">
        <v>152</v>
      </c>
      <c r="B54" s="21"/>
      <c r="C54" s="14" t="s">
        <v>75</v>
      </c>
      <c r="D54" s="14">
        <v>7</v>
      </c>
      <c r="E54" s="14">
        <v>9</v>
      </c>
      <c r="F54" s="13">
        <v>3</v>
      </c>
      <c r="G54" s="14">
        <v>1</v>
      </c>
      <c r="H54" s="14">
        <v>0</v>
      </c>
      <c r="I54" s="14">
        <v>0</v>
      </c>
      <c r="J54" s="14">
        <v>0</v>
      </c>
    </row>
    <row r="55" spans="1:10" ht="14.25" customHeight="1">
      <c r="A55" s="21"/>
      <c r="B55" s="21" t="s">
        <v>152</v>
      </c>
      <c r="C55" s="14" t="s">
        <v>75</v>
      </c>
      <c r="D55" s="2"/>
      <c r="E55" s="14"/>
      <c r="F55" s="13">
        <v>4</v>
      </c>
      <c r="G55" s="14">
        <v>10</v>
      </c>
      <c r="H55" s="14">
        <v>14</v>
      </c>
      <c r="I55" s="14">
        <v>24</v>
      </c>
      <c r="J55" s="14">
        <v>25</v>
      </c>
    </row>
    <row r="56" spans="1:10" ht="14.25" customHeight="1">
      <c r="A56" s="21"/>
      <c r="B56" s="229" t="s">
        <v>159</v>
      </c>
      <c r="C56" s="14" t="s">
        <v>75</v>
      </c>
      <c r="D56" s="2"/>
      <c r="E56" s="14"/>
      <c r="F56" s="13"/>
      <c r="G56" s="14"/>
      <c r="H56" s="14"/>
      <c r="I56" s="14">
        <v>12</v>
      </c>
      <c r="J56" s="14">
        <v>21</v>
      </c>
    </row>
    <row r="57" spans="1:10" ht="14.25" customHeight="1">
      <c r="A57" s="21" t="s">
        <v>153</v>
      </c>
      <c r="B57" s="21"/>
      <c r="C57" s="14" t="s">
        <v>75</v>
      </c>
      <c r="D57" s="2"/>
      <c r="E57" s="14">
        <v>1</v>
      </c>
      <c r="F57" s="13"/>
      <c r="G57" s="14">
        <v>0</v>
      </c>
      <c r="H57" s="14">
        <v>0</v>
      </c>
      <c r="I57" s="14">
        <v>0</v>
      </c>
      <c r="J57" s="14">
        <v>0</v>
      </c>
    </row>
    <row r="58" spans="1:10" ht="14.25" customHeight="1">
      <c r="A58" s="21"/>
      <c r="B58" s="21" t="s">
        <v>153</v>
      </c>
      <c r="C58" s="136"/>
      <c r="D58" s="2"/>
      <c r="E58" s="2"/>
      <c r="F58" s="13">
        <v>2</v>
      </c>
      <c r="G58" s="14">
        <v>3</v>
      </c>
      <c r="H58" s="14">
        <v>8</v>
      </c>
      <c r="I58" s="14">
        <v>6</v>
      </c>
      <c r="J58" s="14">
        <v>3</v>
      </c>
    </row>
    <row r="59" spans="1:10" ht="14.25" customHeight="1">
      <c r="A59" s="21" t="s">
        <v>98</v>
      </c>
      <c r="B59" s="21"/>
      <c r="C59" s="14" t="s">
        <v>75</v>
      </c>
      <c r="D59" s="2"/>
      <c r="E59" s="2"/>
      <c r="F59" s="14">
        <v>1</v>
      </c>
      <c r="G59" s="14">
        <v>0</v>
      </c>
      <c r="H59" s="14">
        <v>0</v>
      </c>
      <c r="I59" s="14">
        <v>0</v>
      </c>
      <c r="J59" s="14">
        <v>0</v>
      </c>
    </row>
    <row r="60" spans="1:10" ht="14.25" customHeight="1">
      <c r="A60" s="21"/>
      <c r="B60" s="21" t="s">
        <v>100</v>
      </c>
      <c r="C60" s="14" t="s">
        <v>75</v>
      </c>
      <c r="D60" s="2"/>
      <c r="E60" s="2"/>
      <c r="F60" s="14"/>
      <c r="G60" s="14">
        <v>3</v>
      </c>
      <c r="H60" s="14">
        <v>3</v>
      </c>
      <c r="I60" s="14">
        <v>4</v>
      </c>
      <c r="J60" s="14">
        <v>4</v>
      </c>
    </row>
    <row r="61" spans="1:10" ht="14.25" customHeight="1">
      <c r="A61" s="21"/>
      <c r="B61" s="21" t="s">
        <v>154</v>
      </c>
      <c r="C61" s="14" t="s">
        <v>75</v>
      </c>
      <c r="D61" s="2"/>
      <c r="E61" s="2"/>
      <c r="F61" s="14"/>
      <c r="G61" s="14"/>
      <c r="H61" s="14">
        <v>37</v>
      </c>
      <c r="I61" s="14">
        <v>21</v>
      </c>
      <c r="J61" s="14">
        <v>20</v>
      </c>
    </row>
    <row r="62" spans="1:10" ht="14.25" customHeight="1">
      <c r="A62" s="21"/>
      <c r="B62" s="21" t="s">
        <v>155</v>
      </c>
      <c r="C62" s="14" t="s">
        <v>75</v>
      </c>
      <c r="D62" s="2"/>
      <c r="E62" s="2"/>
      <c r="F62" s="14"/>
      <c r="G62" s="14"/>
      <c r="H62" s="14">
        <v>55</v>
      </c>
      <c r="I62" s="14">
        <v>102</v>
      </c>
      <c r="J62" s="14">
        <v>74</v>
      </c>
    </row>
  </sheetData>
  <pageMargins left="0.7" right="0.7" top="0.78740157499999996" bottom="0.78740157499999996" header="0" footer="0"/>
  <pageSetup paperSize="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7BA5-FEAC-4258-AD30-BA9FB9C4E3AA}">
  <sheetPr>
    <tabColor rgb="FFFFC000"/>
  </sheetPr>
  <dimension ref="A1:C25"/>
  <sheetViews>
    <sheetView workbookViewId="0">
      <selection activeCell="C25" sqref="B22:C25"/>
    </sheetView>
  </sheetViews>
  <sheetFormatPr defaultColWidth="12.58203125" defaultRowHeight="15" customHeight="1"/>
  <cols>
    <col min="1" max="1" width="72.58203125" customWidth="1"/>
    <col min="2" max="3" width="17.08203125" customWidth="1"/>
    <col min="4" max="24" width="7.58203125" customWidth="1"/>
  </cols>
  <sheetData>
    <row r="1" spans="1:3" ht="15" customHeight="1">
      <c r="A1" s="81" t="s">
        <v>191</v>
      </c>
    </row>
    <row r="2" spans="1:3" ht="14.25" customHeight="1"/>
    <row r="3" spans="1:3" ht="14.25" customHeight="1">
      <c r="A3" s="51" t="s">
        <v>70</v>
      </c>
      <c r="B3" s="63" t="s">
        <v>161</v>
      </c>
      <c r="C3" s="63" t="s">
        <v>162</v>
      </c>
    </row>
    <row r="4" spans="1:3" ht="14.25" customHeight="1">
      <c r="A4" s="389" t="s">
        <v>163</v>
      </c>
      <c r="B4" s="82">
        <v>2</v>
      </c>
      <c r="C4" s="82">
        <v>0</v>
      </c>
    </row>
    <row r="5" spans="1:3" ht="14.25" customHeight="1">
      <c r="A5" s="389" t="s">
        <v>164</v>
      </c>
      <c r="B5" s="82">
        <v>0</v>
      </c>
      <c r="C5" s="82">
        <v>0</v>
      </c>
    </row>
    <row r="6" spans="1:3" ht="14.25" customHeight="1">
      <c r="A6" s="389" t="s">
        <v>165</v>
      </c>
      <c r="B6" s="82">
        <v>11</v>
      </c>
      <c r="C6" s="82">
        <v>0</v>
      </c>
    </row>
    <row r="7" spans="1:3" ht="14.25" customHeight="1">
      <c r="A7" s="390" t="s">
        <v>166</v>
      </c>
      <c r="B7" s="82">
        <v>5</v>
      </c>
      <c r="C7" s="82">
        <v>0</v>
      </c>
    </row>
    <row r="8" spans="1:3" ht="14.25" customHeight="1">
      <c r="A8" s="389" t="s">
        <v>167</v>
      </c>
      <c r="B8" s="82">
        <v>24</v>
      </c>
      <c r="C8" s="82">
        <v>7</v>
      </c>
    </row>
    <row r="9" spans="1:3" ht="14.25" customHeight="1">
      <c r="A9" s="389" t="s">
        <v>168</v>
      </c>
      <c r="B9" s="82">
        <v>5</v>
      </c>
      <c r="C9" s="82">
        <v>0</v>
      </c>
    </row>
    <row r="10" spans="1:3" ht="14.25" customHeight="1">
      <c r="A10" s="389" t="s">
        <v>169</v>
      </c>
      <c r="B10" s="82">
        <v>33</v>
      </c>
      <c r="C10" s="82">
        <v>0</v>
      </c>
    </row>
    <row r="11" spans="1:3" ht="14.25" customHeight="1">
      <c r="A11" s="389" t="s">
        <v>170</v>
      </c>
      <c r="B11" s="82">
        <v>7</v>
      </c>
      <c r="C11" s="82">
        <v>1</v>
      </c>
    </row>
    <row r="12" spans="1:3" ht="14.25" customHeight="1">
      <c r="A12" s="389" t="s">
        <v>171</v>
      </c>
      <c r="B12" s="82">
        <v>18</v>
      </c>
      <c r="C12" s="82">
        <v>3</v>
      </c>
    </row>
    <row r="13" spans="1:3" ht="14.25" customHeight="1">
      <c r="A13" s="389" t="s">
        <v>172</v>
      </c>
      <c r="B13" s="82">
        <v>0</v>
      </c>
      <c r="C13" s="82">
        <v>0</v>
      </c>
    </row>
    <row r="14" spans="1:3" ht="14.25" customHeight="1">
      <c r="A14" s="389" t="s">
        <v>173</v>
      </c>
      <c r="B14" s="82">
        <v>28</v>
      </c>
      <c r="C14" s="82">
        <v>4</v>
      </c>
    </row>
    <row r="15" spans="1:3" ht="14.25" customHeight="1">
      <c r="A15" s="389" t="s">
        <v>174</v>
      </c>
      <c r="B15" s="28">
        <v>5</v>
      </c>
      <c r="C15" s="28">
        <v>0</v>
      </c>
    </row>
    <row r="16" spans="1:3" ht="14.25" customHeight="1">
      <c r="A16" s="389" t="s">
        <v>175</v>
      </c>
      <c r="B16" s="28">
        <v>18</v>
      </c>
      <c r="C16" s="28">
        <v>4</v>
      </c>
    </row>
    <row r="17" spans="1:3" ht="14.25" customHeight="1">
      <c r="A17" s="389" t="s">
        <v>176</v>
      </c>
      <c r="B17" s="28">
        <v>0</v>
      </c>
      <c r="C17" s="28">
        <v>0</v>
      </c>
    </row>
    <row r="18" spans="1:3" ht="14.25" customHeight="1">
      <c r="A18" s="389" t="s">
        <v>177</v>
      </c>
      <c r="B18" s="28">
        <v>18</v>
      </c>
      <c r="C18" s="28">
        <v>0</v>
      </c>
    </row>
    <row r="19" spans="1:3" ht="14.25" customHeight="1">
      <c r="A19" s="389" t="s">
        <v>178</v>
      </c>
      <c r="B19" s="28">
        <v>2</v>
      </c>
      <c r="C19" s="28">
        <v>0</v>
      </c>
    </row>
    <row r="20" spans="1:3" ht="14.25" customHeight="1">
      <c r="A20" s="391"/>
      <c r="B20" s="123"/>
      <c r="C20" s="124"/>
    </row>
    <row r="21" spans="1:3" ht="14.25" customHeight="1">
      <c r="A21" s="33" t="s">
        <v>179</v>
      </c>
      <c r="B21" s="60" t="s">
        <v>161</v>
      </c>
      <c r="C21" s="60" t="s">
        <v>162</v>
      </c>
    </row>
    <row r="22" spans="1:3" ht="14.25" customHeight="1">
      <c r="A22" s="49" t="s">
        <v>180</v>
      </c>
      <c r="B22" s="82">
        <v>6</v>
      </c>
      <c r="C22" s="82">
        <v>3</v>
      </c>
    </row>
    <row r="23" spans="1:3" ht="14.25" customHeight="1">
      <c r="A23" s="49" t="s">
        <v>181</v>
      </c>
      <c r="B23" s="82">
        <v>7</v>
      </c>
      <c r="C23" s="82">
        <v>0</v>
      </c>
    </row>
    <row r="24" spans="1:3" ht="14.25" customHeight="1">
      <c r="A24" s="49" t="s">
        <v>182</v>
      </c>
      <c r="B24" s="82">
        <v>10</v>
      </c>
      <c r="C24" s="82">
        <v>1</v>
      </c>
    </row>
    <row r="25" spans="1:3" ht="14.25" customHeight="1">
      <c r="A25" s="49" t="s">
        <v>183</v>
      </c>
      <c r="B25" s="82">
        <v>26</v>
      </c>
      <c r="C25" s="82">
        <v>2</v>
      </c>
    </row>
  </sheetData>
  <pageMargins left="0.7" right="0.7" top="0.78740157499999996" bottom="0.78740157499999996" header="0" footer="0"/>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
  <sheetViews>
    <sheetView workbookViewId="0"/>
  </sheetViews>
  <sheetFormatPr defaultColWidth="12.58203125" defaultRowHeight="15" customHeight="1"/>
  <cols>
    <col min="1" max="1" width="31.33203125" customWidth="1"/>
    <col min="2" max="17" width="7.58203125" customWidth="1"/>
  </cols>
  <sheetData>
    <row r="1" spans="1:6" ht="15" customHeight="1">
      <c r="A1" s="1" t="s">
        <v>192</v>
      </c>
    </row>
    <row r="2" spans="1:6" ht="14.25" customHeight="1"/>
    <row r="3" spans="1:6" ht="14.25" customHeight="1">
      <c r="A3" s="51" t="s">
        <v>193</v>
      </c>
      <c r="B3" s="63">
        <v>2017</v>
      </c>
      <c r="C3" s="60">
        <v>2018</v>
      </c>
      <c r="D3" s="60">
        <v>2019</v>
      </c>
      <c r="E3" s="60">
        <v>2020</v>
      </c>
      <c r="F3" s="60">
        <v>2021</v>
      </c>
    </row>
    <row r="4" spans="1:6" ht="14.25" customHeight="1">
      <c r="A4" s="49" t="s">
        <v>194</v>
      </c>
      <c r="B4" s="49"/>
      <c r="C4" s="35"/>
      <c r="D4" s="35"/>
      <c r="E4" s="35"/>
      <c r="F4" s="35"/>
    </row>
    <row r="5" spans="1:6" ht="14.25" customHeight="1">
      <c r="A5" s="49" t="s">
        <v>195</v>
      </c>
      <c r="B5" s="28">
        <v>50</v>
      </c>
      <c r="C5" s="46">
        <v>76</v>
      </c>
      <c r="D5" s="29">
        <v>76</v>
      </c>
      <c r="E5" s="47">
        <v>60</v>
      </c>
      <c r="F5" s="28">
        <v>65</v>
      </c>
    </row>
    <row r="6" spans="1:6" ht="14.25" customHeight="1">
      <c r="A6" s="49" t="s">
        <v>194</v>
      </c>
      <c r="B6" s="49"/>
      <c r="C6" s="35"/>
      <c r="D6" s="29"/>
      <c r="E6" s="65"/>
      <c r="F6" s="28"/>
    </row>
    <row r="7" spans="1:6" ht="14.25" customHeight="1">
      <c r="A7" s="49" t="s">
        <v>196</v>
      </c>
      <c r="B7" s="28">
        <v>14</v>
      </c>
      <c r="C7" s="46">
        <v>16</v>
      </c>
      <c r="D7" s="29">
        <v>10</v>
      </c>
      <c r="E7" s="47">
        <v>7</v>
      </c>
      <c r="F7" s="28">
        <v>11</v>
      </c>
    </row>
    <row r="8" spans="1:6" ht="14.25" customHeight="1">
      <c r="A8" s="66" t="s">
        <v>9</v>
      </c>
      <c r="B8" s="62">
        <f t="shared" ref="B8:E8" si="0">SUM(B5:B7)</f>
        <v>64</v>
      </c>
      <c r="C8" s="62">
        <f t="shared" si="0"/>
        <v>92</v>
      </c>
      <c r="D8" s="62">
        <f t="shared" si="0"/>
        <v>86</v>
      </c>
      <c r="E8" s="62">
        <f t="shared" si="0"/>
        <v>67</v>
      </c>
      <c r="F8" s="62">
        <v>76</v>
      </c>
    </row>
  </sheetData>
  <pageMargins left="0.7" right="0.7" top="0.78740157499999996" bottom="0.78740157499999996" header="0" footer="0"/>
  <pageSetup paperSize="9"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31D27-A85B-443C-A52B-2A48062CFB5B}">
  <sheetPr>
    <tabColor rgb="FFFFC000"/>
  </sheetPr>
  <dimension ref="A1:G8"/>
  <sheetViews>
    <sheetView workbookViewId="0">
      <selection activeCell="C25" sqref="B22:C25"/>
    </sheetView>
  </sheetViews>
  <sheetFormatPr defaultColWidth="12.58203125" defaultRowHeight="15" customHeight="1"/>
  <cols>
    <col min="1" max="1" width="31.33203125" customWidth="1"/>
    <col min="2" max="17" width="7.58203125" customWidth="1"/>
  </cols>
  <sheetData>
    <row r="1" spans="1:7" ht="15" customHeight="1">
      <c r="A1" s="1" t="s">
        <v>197</v>
      </c>
    </row>
    <row r="2" spans="1:7" ht="14.25" customHeight="1"/>
    <row r="3" spans="1:7" ht="14.25" customHeight="1">
      <c r="A3" s="51" t="s">
        <v>193</v>
      </c>
      <c r="B3" s="63">
        <v>2017</v>
      </c>
      <c r="C3" s="60">
        <v>2018</v>
      </c>
      <c r="D3" s="60">
        <v>2019</v>
      </c>
      <c r="E3" s="60">
        <v>2020</v>
      </c>
      <c r="F3" s="60">
        <v>2021</v>
      </c>
      <c r="G3" s="63">
        <v>2022</v>
      </c>
    </row>
    <row r="4" spans="1:7" ht="14.25" customHeight="1">
      <c r="A4" s="49" t="s">
        <v>194</v>
      </c>
      <c r="B4" s="49"/>
      <c r="C4" s="35"/>
      <c r="D4" s="35"/>
      <c r="E4" s="35"/>
      <c r="F4" s="35"/>
      <c r="G4" s="49"/>
    </row>
    <row r="5" spans="1:7" ht="14.25" customHeight="1">
      <c r="A5" s="49" t="s">
        <v>195</v>
      </c>
      <c r="B5" s="28">
        <v>50</v>
      </c>
      <c r="C5" s="46">
        <v>76</v>
      </c>
      <c r="D5" s="29">
        <v>76</v>
      </c>
      <c r="E5" s="47">
        <v>60</v>
      </c>
      <c r="F5" s="28">
        <v>65</v>
      </c>
      <c r="G5" s="28">
        <v>51</v>
      </c>
    </row>
    <row r="6" spans="1:7" ht="14.25" customHeight="1">
      <c r="A6" s="49" t="s">
        <v>194</v>
      </c>
      <c r="B6" s="49"/>
      <c r="C6" s="35"/>
      <c r="D6" s="29"/>
      <c r="E6" s="65"/>
      <c r="F6" s="28"/>
      <c r="G6" s="28"/>
    </row>
    <row r="7" spans="1:7" ht="14.25" customHeight="1">
      <c r="A7" s="49" t="s">
        <v>196</v>
      </c>
      <c r="B7" s="28">
        <v>14</v>
      </c>
      <c r="C7" s="46">
        <v>16</v>
      </c>
      <c r="D7" s="29">
        <v>10</v>
      </c>
      <c r="E7" s="47">
        <v>7</v>
      </c>
      <c r="F7" s="28">
        <v>11</v>
      </c>
      <c r="G7" s="28">
        <v>7</v>
      </c>
    </row>
    <row r="8" spans="1:7" ht="14.25" customHeight="1">
      <c r="A8" s="66" t="s">
        <v>9</v>
      </c>
      <c r="B8" s="62">
        <f t="shared" ref="B8:E8" si="0">SUM(B5:B7)</f>
        <v>64</v>
      </c>
      <c r="C8" s="62">
        <f t="shared" si="0"/>
        <v>92</v>
      </c>
      <c r="D8" s="62">
        <f t="shared" si="0"/>
        <v>86</v>
      </c>
      <c r="E8" s="62">
        <f t="shared" si="0"/>
        <v>67</v>
      </c>
      <c r="F8" s="62">
        <v>76</v>
      </c>
      <c r="G8" s="62">
        <v>58</v>
      </c>
    </row>
  </sheetData>
  <pageMargins left="0.7" right="0.7" top="0.78740157499999996" bottom="0.78740157499999996" header="0" footer="0"/>
  <pageSetup paperSize="9"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5"/>
  <sheetViews>
    <sheetView workbookViewId="0"/>
  </sheetViews>
  <sheetFormatPr defaultColWidth="12.58203125" defaultRowHeight="15" customHeight="1"/>
  <cols>
    <col min="1" max="1" width="25.08203125" customWidth="1"/>
    <col min="2" max="15" width="7.58203125" customWidth="1"/>
  </cols>
  <sheetData>
    <row r="1" spans="1:6" ht="14.25" customHeight="1">
      <c r="A1" s="1" t="s">
        <v>198</v>
      </c>
    </row>
    <row r="2" spans="1:6" ht="14.25" customHeight="1"/>
    <row r="3" spans="1:6" ht="14.25" customHeight="1">
      <c r="A3" s="3" t="s">
        <v>193</v>
      </c>
      <c r="B3" s="8">
        <v>2017</v>
      </c>
      <c r="C3" s="8">
        <v>2018</v>
      </c>
      <c r="D3" s="8">
        <v>2019</v>
      </c>
      <c r="E3" s="8">
        <v>2020</v>
      </c>
      <c r="F3" s="8">
        <v>2021</v>
      </c>
    </row>
    <row r="4" spans="1:6" ht="14.25" customHeight="1">
      <c r="A4" s="2" t="s">
        <v>199</v>
      </c>
      <c r="B4" s="14">
        <v>174</v>
      </c>
      <c r="C4" s="14">
        <v>190</v>
      </c>
      <c r="D4" s="42">
        <v>197</v>
      </c>
      <c r="E4" s="43">
        <v>225</v>
      </c>
      <c r="F4" s="14">
        <v>239</v>
      </c>
    </row>
    <row r="5" spans="1:6" ht="14.25" customHeight="1">
      <c r="A5" s="2" t="s">
        <v>200</v>
      </c>
      <c r="B5" s="14">
        <v>31</v>
      </c>
      <c r="C5" s="14">
        <v>30</v>
      </c>
      <c r="D5" s="42">
        <v>29</v>
      </c>
      <c r="E5" s="43">
        <v>12</v>
      </c>
      <c r="F5" s="14">
        <v>25</v>
      </c>
    </row>
  </sheetData>
  <pageMargins left="0.7" right="0.7" top="0.78740157499999996" bottom="0.78740157499999996"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
  <sheetViews>
    <sheetView workbookViewId="0">
      <selection activeCell="B27" sqref="B27"/>
    </sheetView>
  </sheetViews>
  <sheetFormatPr defaultColWidth="12.58203125" defaultRowHeight="15" customHeight="1"/>
  <cols>
    <col min="1" max="1" width="20.08203125" customWidth="1"/>
    <col min="2" max="12" width="10.58203125" customWidth="1"/>
    <col min="13" max="13" width="11.5" customWidth="1"/>
    <col min="14" max="29" width="7.58203125" customWidth="1"/>
  </cols>
  <sheetData>
    <row r="1" spans="1:13" ht="14.25" customHeight="1">
      <c r="A1" s="5" t="s">
        <v>25</v>
      </c>
      <c r="B1" s="1"/>
      <c r="C1" s="6"/>
      <c r="D1" s="6"/>
    </row>
    <row r="2" spans="1:13" ht="14.25" customHeight="1">
      <c r="M2" s="383"/>
    </row>
    <row r="3" spans="1:13" ht="30" customHeight="1">
      <c r="A3" s="59" t="s">
        <v>1</v>
      </c>
      <c r="B3" s="459" t="s">
        <v>2</v>
      </c>
      <c r="C3" s="460"/>
      <c r="D3" s="461"/>
      <c r="E3" s="459" t="s">
        <v>3</v>
      </c>
      <c r="F3" s="460"/>
      <c r="G3" s="461"/>
      <c r="H3" s="459" t="s">
        <v>4</v>
      </c>
      <c r="I3" s="460"/>
      <c r="J3" s="461"/>
      <c r="K3" s="459" t="s">
        <v>5</v>
      </c>
      <c r="L3" s="461"/>
      <c r="M3" s="56" t="s">
        <v>6</v>
      </c>
    </row>
    <row r="4" spans="1:13" ht="14.25" customHeight="1">
      <c r="A4" s="53"/>
      <c r="B4" s="54" t="s">
        <v>7</v>
      </c>
      <c r="C4" s="54" t="s">
        <v>8</v>
      </c>
      <c r="D4" s="54" t="s">
        <v>9</v>
      </c>
      <c r="E4" s="54" t="s">
        <v>7</v>
      </c>
      <c r="F4" s="54" t="s">
        <v>8</v>
      </c>
      <c r="G4" s="54" t="s">
        <v>9</v>
      </c>
      <c r="H4" s="54" t="s">
        <v>7</v>
      </c>
      <c r="I4" s="54" t="s">
        <v>8</v>
      </c>
      <c r="J4" s="54" t="s">
        <v>9</v>
      </c>
      <c r="K4" s="54" t="s">
        <v>7</v>
      </c>
      <c r="L4" s="54" t="s">
        <v>8</v>
      </c>
      <c r="M4" s="384"/>
    </row>
    <row r="5" spans="1:13" ht="14.25" customHeight="1">
      <c r="A5" s="51" t="s">
        <v>10</v>
      </c>
      <c r="B5" s="28"/>
      <c r="C5" s="28"/>
      <c r="D5" s="28"/>
      <c r="E5" s="28"/>
      <c r="F5" s="28"/>
      <c r="G5" s="28"/>
      <c r="H5" s="28"/>
      <c r="I5" s="28"/>
      <c r="J5" s="28"/>
      <c r="K5" s="28"/>
      <c r="L5" s="28"/>
      <c r="M5" s="384"/>
    </row>
    <row r="6" spans="1:13" ht="14.25" customHeight="1">
      <c r="A6" s="31">
        <v>1</v>
      </c>
      <c r="B6" s="82">
        <v>1072</v>
      </c>
      <c r="C6" s="82">
        <v>183</v>
      </c>
      <c r="D6" s="82">
        <f>B6+C6</f>
        <v>1255</v>
      </c>
      <c r="E6" s="82">
        <v>376</v>
      </c>
      <c r="F6" s="82">
        <v>68</v>
      </c>
      <c r="G6" s="82">
        <f>E6+F6</f>
        <v>444</v>
      </c>
      <c r="H6" s="82">
        <v>32</v>
      </c>
      <c r="I6" s="82">
        <v>15</v>
      </c>
      <c r="J6" s="82">
        <f>SUM(H6:I6)</f>
        <v>47</v>
      </c>
      <c r="K6" s="82">
        <f>B6+E6+H6</f>
        <v>1480</v>
      </c>
      <c r="L6" s="82">
        <f>C6+F6+I6</f>
        <v>266</v>
      </c>
      <c r="M6" s="62">
        <f>K6+L6</f>
        <v>1746</v>
      </c>
    </row>
    <row r="7" spans="1:13" ht="14.25" customHeight="1">
      <c r="A7" s="31">
        <v>2</v>
      </c>
      <c r="B7" s="82">
        <v>600</v>
      </c>
      <c r="C7" s="82">
        <v>40</v>
      </c>
      <c r="D7" s="82">
        <f t="shared" ref="D7:D14" si="0">B7+C7</f>
        <v>640</v>
      </c>
      <c r="E7" s="82">
        <v>308</v>
      </c>
      <c r="F7" s="82">
        <v>37</v>
      </c>
      <c r="G7" s="82">
        <f>E7+F7</f>
        <v>345</v>
      </c>
      <c r="H7" s="82">
        <v>23</v>
      </c>
      <c r="I7" s="82">
        <v>19</v>
      </c>
      <c r="J7" s="82">
        <f t="shared" ref="J7:J17" si="1">SUM(H7:I7)</f>
        <v>42</v>
      </c>
      <c r="K7" s="82">
        <f t="shared" ref="K7:K10" si="2">B7+E7+H7</f>
        <v>931</v>
      </c>
      <c r="L7" s="82">
        <f t="shared" ref="L7:L10" si="3">C7+F7+I7</f>
        <v>96</v>
      </c>
      <c r="M7" s="62">
        <f t="shared" ref="M7:M9" si="4">K7+L7</f>
        <v>1027</v>
      </c>
    </row>
    <row r="8" spans="1:13" ht="14.25" customHeight="1">
      <c r="A8" s="31">
        <v>3</v>
      </c>
      <c r="B8" s="82">
        <v>404</v>
      </c>
      <c r="C8" s="82">
        <v>28</v>
      </c>
      <c r="D8" s="82">
        <f t="shared" si="0"/>
        <v>432</v>
      </c>
      <c r="E8" s="28"/>
      <c r="F8" s="28"/>
      <c r="G8" s="82"/>
      <c r="H8" s="82">
        <v>28</v>
      </c>
      <c r="I8" s="82">
        <v>21</v>
      </c>
      <c r="J8" s="82">
        <f t="shared" si="1"/>
        <v>49</v>
      </c>
      <c r="K8" s="82">
        <f t="shared" si="2"/>
        <v>432</v>
      </c>
      <c r="L8" s="82">
        <f t="shared" si="3"/>
        <v>49</v>
      </c>
      <c r="M8" s="62">
        <f t="shared" si="4"/>
        <v>481</v>
      </c>
    </row>
    <row r="9" spans="1:13" ht="14.25" customHeight="1">
      <c r="A9" s="31">
        <v>4</v>
      </c>
      <c r="B9" s="28"/>
      <c r="C9" s="28"/>
      <c r="D9" s="82"/>
      <c r="E9" s="28"/>
      <c r="F9" s="28"/>
      <c r="G9" s="82"/>
      <c r="H9" s="82">
        <v>43</v>
      </c>
      <c r="I9" s="82">
        <v>17</v>
      </c>
      <c r="J9" s="82">
        <f t="shared" si="1"/>
        <v>60</v>
      </c>
      <c r="K9" s="82">
        <f t="shared" si="2"/>
        <v>43</v>
      </c>
      <c r="L9" s="82">
        <f t="shared" si="3"/>
        <v>17</v>
      </c>
      <c r="M9" s="62">
        <f t="shared" si="4"/>
        <v>60</v>
      </c>
    </row>
    <row r="10" spans="1:13" ht="14.25" customHeight="1">
      <c r="A10" s="31" t="s">
        <v>9</v>
      </c>
      <c r="B10" s="83">
        <v>2076</v>
      </c>
      <c r="C10" s="83">
        <v>251</v>
      </c>
      <c r="D10" s="83">
        <f t="shared" si="0"/>
        <v>2327</v>
      </c>
      <c r="E10" s="83">
        <v>684</v>
      </c>
      <c r="F10" s="83">
        <v>105</v>
      </c>
      <c r="G10" s="83">
        <f>E10+F10</f>
        <v>789</v>
      </c>
      <c r="H10" s="83">
        <f>SUM(H6:H9)</f>
        <v>126</v>
      </c>
      <c r="I10" s="83">
        <f>SUM(I6:I9)</f>
        <v>72</v>
      </c>
      <c r="J10" s="83">
        <f t="shared" si="1"/>
        <v>198</v>
      </c>
      <c r="K10" s="83">
        <f t="shared" si="2"/>
        <v>2886</v>
      </c>
      <c r="L10" s="83">
        <f t="shared" si="3"/>
        <v>428</v>
      </c>
      <c r="M10" s="62">
        <f>K10+L10</f>
        <v>3314</v>
      </c>
    </row>
    <row r="11" spans="1:13" ht="14.25" customHeight="1">
      <c r="A11" s="58" t="s">
        <v>11</v>
      </c>
      <c r="B11" s="28"/>
      <c r="C11" s="28"/>
      <c r="D11" s="82"/>
      <c r="E11" s="28"/>
      <c r="F11" s="28"/>
      <c r="G11" s="82"/>
      <c r="H11" s="28"/>
      <c r="I11" s="28"/>
      <c r="J11" s="82"/>
      <c r="K11" s="28"/>
      <c r="L11" s="28"/>
      <c r="M11" s="62"/>
    </row>
    <row r="12" spans="1:13" ht="14.25" customHeight="1">
      <c r="A12" s="31">
        <v>1</v>
      </c>
      <c r="B12" s="82">
        <v>483</v>
      </c>
      <c r="C12" s="82">
        <v>16</v>
      </c>
      <c r="D12" s="82">
        <f t="shared" si="0"/>
        <v>499</v>
      </c>
      <c r="E12" s="82">
        <v>171</v>
      </c>
      <c r="F12" s="82">
        <v>6</v>
      </c>
      <c r="G12" s="82">
        <f>E12+F12</f>
        <v>177</v>
      </c>
      <c r="H12" s="82">
        <v>11</v>
      </c>
      <c r="I12" s="82">
        <v>1</v>
      </c>
      <c r="J12" s="82">
        <f t="shared" si="1"/>
        <v>12</v>
      </c>
      <c r="K12" s="82">
        <f>B12+E12+H12</f>
        <v>665</v>
      </c>
      <c r="L12" s="82">
        <f>C12+F12+I12</f>
        <v>23</v>
      </c>
      <c r="M12" s="62">
        <f>K12+L12</f>
        <v>688</v>
      </c>
    </row>
    <row r="13" spans="1:13" ht="14.25" customHeight="1">
      <c r="A13" s="31">
        <v>2</v>
      </c>
      <c r="B13" s="82">
        <v>205</v>
      </c>
      <c r="C13" s="82">
        <v>7</v>
      </c>
      <c r="D13" s="82">
        <f t="shared" si="0"/>
        <v>212</v>
      </c>
      <c r="E13" s="82">
        <v>129</v>
      </c>
      <c r="F13" s="82">
        <v>1</v>
      </c>
      <c r="G13" s="82">
        <f>E13+F13</f>
        <v>130</v>
      </c>
      <c r="H13" s="82">
        <v>8</v>
      </c>
      <c r="I13" s="82">
        <v>0</v>
      </c>
      <c r="J13" s="82">
        <f t="shared" si="1"/>
        <v>8</v>
      </c>
      <c r="K13" s="82">
        <f t="shared" ref="K13:K15" si="5">B13+E13+H13</f>
        <v>342</v>
      </c>
      <c r="L13" s="82">
        <f t="shared" ref="L13:L16" si="6">C13+F13+I13</f>
        <v>8</v>
      </c>
      <c r="M13" s="62">
        <f t="shared" ref="M13:M16" si="7">K13+L13</f>
        <v>350</v>
      </c>
    </row>
    <row r="14" spans="1:13" ht="14.25" customHeight="1">
      <c r="A14" s="31">
        <v>3</v>
      </c>
      <c r="B14" s="82">
        <v>114</v>
      </c>
      <c r="C14" s="82">
        <v>4</v>
      </c>
      <c r="D14" s="82">
        <f t="shared" si="0"/>
        <v>118</v>
      </c>
      <c r="E14" s="28"/>
      <c r="F14" s="28"/>
      <c r="G14" s="82"/>
      <c r="H14" s="82">
        <v>8</v>
      </c>
      <c r="I14" s="28">
        <v>0</v>
      </c>
      <c r="J14" s="82">
        <f t="shared" si="1"/>
        <v>8</v>
      </c>
      <c r="K14" s="82">
        <f t="shared" si="5"/>
        <v>122</v>
      </c>
      <c r="L14" s="82">
        <f t="shared" si="6"/>
        <v>4</v>
      </c>
      <c r="M14" s="62">
        <f t="shared" si="7"/>
        <v>126</v>
      </c>
    </row>
    <row r="15" spans="1:13" ht="14.25" customHeight="1">
      <c r="A15" s="31">
        <v>4</v>
      </c>
      <c r="B15" s="28"/>
      <c r="C15" s="28"/>
      <c r="D15" s="82"/>
      <c r="E15" s="28"/>
      <c r="F15" s="28"/>
      <c r="G15" s="82"/>
      <c r="H15" s="82">
        <v>13</v>
      </c>
      <c r="I15" s="28">
        <v>0</v>
      </c>
      <c r="J15" s="82">
        <f t="shared" si="1"/>
        <v>13</v>
      </c>
      <c r="K15" s="82">
        <f t="shared" si="5"/>
        <v>13</v>
      </c>
      <c r="L15" s="82">
        <f t="shared" si="6"/>
        <v>0</v>
      </c>
      <c r="M15" s="62">
        <f t="shared" si="7"/>
        <v>13</v>
      </c>
    </row>
    <row r="16" spans="1:13" ht="14.25" customHeight="1">
      <c r="A16" s="49" t="s">
        <v>9</v>
      </c>
      <c r="B16" s="83">
        <v>802</v>
      </c>
      <c r="C16" s="83">
        <v>27</v>
      </c>
      <c r="D16" s="83">
        <v>829</v>
      </c>
      <c r="E16" s="83">
        <v>300</v>
      </c>
      <c r="F16" s="83">
        <v>7</v>
      </c>
      <c r="G16" s="83">
        <f>E16+F16</f>
        <v>307</v>
      </c>
      <c r="H16" s="83">
        <f>SUM(H12:H15)</f>
        <v>40</v>
      </c>
      <c r="I16" s="83">
        <f>SUM(I12:I15)</f>
        <v>1</v>
      </c>
      <c r="J16" s="83">
        <f t="shared" si="1"/>
        <v>41</v>
      </c>
      <c r="K16" s="83">
        <f>B16+E16+H16</f>
        <v>1142</v>
      </c>
      <c r="L16" s="83">
        <f t="shared" si="6"/>
        <v>35</v>
      </c>
      <c r="M16" s="62">
        <f t="shared" si="7"/>
        <v>1177</v>
      </c>
    </row>
    <row r="17" spans="1:13" s="52" customFormat="1" ht="43.5">
      <c r="A17" s="55" t="s">
        <v>12</v>
      </c>
      <c r="B17" s="62">
        <f>B10+B16</f>
        <v>2878</v>
      </c>
      <c r="C17" s="62">
        <f t="shared" ref="C17" si="8">C10+C16</f>
        <v>278</v>
      </c>
      <c r="D17" s="62">
        <f>D10+D16</f>
        <v>3156</v>
      </c>
      <c r="E17" s="62">
        <f>E16+E10</f>
        <v>984</v>
      </c>
      <c r="F17" s="62">
        <f>F16+F10</f>
        <v>112</v>
      </c>
      <c r="G17" s="83">
        <f>E17+F17</f>
        <v>1096</v>
      </c>
      <c r="H17" s="62">
        <f>SUM(H10,H16)</f>
        <v>166</v>
      </c>
      <c r="I17" s="62">
        <f>SUM(I10,I16)</f>
        <v>73</v>
      </c>
      <c r="J17" s="83">
        <f t="shared" si="1"/>
        <v>239</v>
      </c>
      <c r="K17" s="62">
        <f>K16+K10</f>
        <v>4028</v>
      </c>
      <c r="L17" s="62">
        <f t="shared" ref="L17" si="9">L16+L10</f>
        <v>463</v>
      </c>
      <c r="M17" s="62">
        <f>M16+M10</f>
        <v>4491</v>
      </c>
    </row>
  </sheetData>
  <mergeCells count="4">
    <mergeCell ref="B3:D3"/>
    <mergeCell ref="E3:G3"/>
    <mergeCell ref="H3:J3"/>
    <mergeCell ref="K3:L3"/>
  </mergeCells>
  <pageMargins left="0.7" right="0.7" top="0.78740157499999996" bottom="0.78740157499999996" header="0" footer="0"/>
  <pageSetup paperSize="9"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BBECA-659A-447C-B8DE-ADF3BC627134}">
  <sheetPr>
    <tabColor rgb="FFFFC000"/>
  </sheetPr>
  <dimension ref="A1:G5"/>
  <sheetViews>
    <sheetView workbookViewId="0">
      <selection activeCell="C25" sqref="B22:C25"/>
    </sheetView>
  </sheetViews>
  <sheetFormatPr defaultColWidth="12.58203125" defaultRowHeight="15" customHeight="1"/>
  <cols>
    <col min="1" max="1" width="25.08203125" customWidth="1"/>
    <col min="2" max="15" width="7.58203125" customWidth="1"/>
  </cols>
  <sheetData>
    <row r="1" spans="1:7" ht="14.25" customHeight="1">
      <c r="A1" s="1" t="s">
        <v>201</v>
      </c>
    </row>
    <row r="2" spans="1:7" ht="14.25" customHeight="1"/>
    <row r="3" spans="1:7" ht="14.25" customHeight="1">
      <c r="A3" s="3" t="s">
        <v>193</v>
      </c>
      <c r="B3" s="8">
        <v>2017</v>
      </c>
      <c r="C3" s="8">
        <v>2018</v>
      </c>
      <c r="D3" s="8">
        <v>2019</v>
      </c>
      <c r="E3" s="8">
        <v>2020</v>
      </c>
      <c r="F3" s="8">
        <v>2021</v>
      </c>
      <c r="G3" s="8">
        <v>2022</v>
      </c>
    </row>
    <row r="4" spans="1:7" ht="14.25" customHeight="1">
      <c r="A4" s="2" t="s">
        <v>199</v>
      </c>
      <c r="B4" s="14">
        <v>174</v>
      </c>
      <c r="C4" s="14">
        <v>190</v>
      </c>
      <c r="D4" s="42">
        <v>197</v>
      </c>
      <c r="E4" s="43">
        <v>225</v>
      </c>
      <c r="F4" s="14">
        <v>239</v>
      </c>
      <c r="G4" s="14">
        <v>225</v>
      </c>
    </row>
    <row r="5" spans="1:7" ht="14.25" customHeight="1">
      <c r="A5" s="2" t="s">
        <v>200</v>
      </c>
      <c r="B5" s="14">
        <v>31</v>
      </c>
      <c r="C5" s="14">
        <v>30</v>
      </c>
      <c r="D5" s="42">
        <v>29</v>
      </c>
      <c r="E5" s="43">
        <v>12</v>
      </c>
      <c r="F5" s="14">
        <v>25</v>
      </c>
      <c r="G5" s="14">
        <v>25</v>
      </c>
    </row>
  </sheetData>
  <pageMargins left="0.7" right="0.7" top="0.78740157499999996" bottom="0.78740157499999996" header="0" footer="0"/>
  <pageSetup paperSize="9"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FFAF0-DC35-4714-A94B-E3A24485C126}">
  <dimension ref="A1:F953"/>
  <sheetViews>
    <sheetView workbookViewId="0">
      <selection activeCell="A3" sqref="A3"/>
    </sheetView>
  </sheetViews>
  <sheetFormatPr defaultColWidth="7.58203125" defaultRowHeight="14.5"/>
  <cols>
    <col min="1" max="1" width="113.58203125" style="112" customWidth="1"/>
    <col min="2" max="2" width="17.58203125" style="112" customWidth="1"/>
    <col min="3" max="3" width="19.83203125" style="113" customWidth="1"/>
    <col min="4" max="4" width="17" style="113" customWidth="1"/>
    <col min="5" max="5" width="57" style="112" customWidth="1"/>
    <col min="6" max="6" width="21" style="114" customWidth="1"/>
    <col min="7" max="16384" width="7.58203125" style="115"/>
  </cols>
  <sheetData>
    <row r="1" spans="1:5">
      <c r="A1" s="120" t="s">
        <v>202</v>
      </c>
      <c r="B1" s="114"/>
      <c r="C1" s="117"/>
      <c r="D1" s="117"/>
      <c r="E1" s="114"/>
    </row>
    <row r="2" spans="1:5">
      <c r="A2" s="120"/>
      <c r="B2" s="114"/>
      <c r="C2" s="117"/>
      <c r="D2" s="117"/>
      <c r="E2" s="114"/>
    </row>
    <row r="3" spans="1:5" s="118" customFormat="1" ht="29">
      <c r="A3" s="194" t="s">
        <v>203</v>
      </c>
      <c r="B3" s="106" t="s">
        <v>204</v>
      </c>
      <c r="C3" s="106" t="s">
        <v>205</v>
      </c>
      <c r="D3" s="106" t="s">
        <v>206</v>
      </c>
      <c r="E3" s="119" t="s">
        <v>207</v>
      </c>
    </row>
    <row r="4" spans="1:5" ht="29">
      <c r="A4" s="104" t="s">
        <v>208</v>
      </c>
      <c r="B4" s="105" t="s">
        <v>209</v>
      </c>
      <c r="C4" s="105" t="s">
        <v>210</v>
      </c>
      <c r="D4" s="106" t="s">
        <v>211</v>
      </c>
      <c r="E4" s="392"/>
    </row>
    <row r="5" spans="1:5" ht="29">
      <c r="A5" s="104" t="s">
        <v>212</v>
      </c>
      <c r="B5" s="105" t="s">
        <v>213</v>
      </c>
      <c r="C5" s="105" t="s">
        <v>210</v>
      </c>
      <c r="D5" s="106" t="s">
        <v>211</v>
      </c>
      <c r="E5" s="392"/>
    </row>
    <row r="6" spans="1:5" ht="29">
      <c r="A6" s="104" t="s">
        <v>214</v>
      </c>
      <c r="B6" s="105" t="s">
        <v>213</v>
      </c>
      <c r="C6" s="105" t="s">
        <v>210</v>
      </c>
      <c r="D6" s="106" t="s">
        <v>215</v>
      </c>
      <c r="E6" s="392"/>
    </row>
    <row r="7" spans="1:5" ht="29">
      <c r="A7" s="104" t="s">
        <v>216</v>
      </c>
      <c r="B7" s="105" t="s">
        <v>213</v>
      </c>
      <c r="C7" s="105" t="s">
        <v>210</v>
      </c>
      <c r="D7" s="106" t="s">
        <v>217</v>
      </c>
      <c r="E7" s="392"/>
    </row>
    <row r="8" spans="1:5" ht="29">
      <c r="A8" s="104" t="s">
        <v>218</v>
      </c>
      <c r="B8" s="105" t="s">
        <v>213</v>
      </c>
      <c r="C8" s="105" t="s">
        <v>210</v>
      </c>
      <c r="D8" s="106" t="s">
        <v>217</v>
      </c>
      <c r="E8" s="392"/>
    </row>
    <row r="9" spans="1:5" ht="29">
      <c r="A9" s="104" t="s">
        <v>219</v>
      </c>
      <c r="B9" s="105" t="s">
        <v>220</v>
      </c>
      <c r="C9" s="107" t="s">
        <v>210</v>
      </c>
      <c r="D9" s="106" t="s">
        <v>215</v>
      </c>
      <c r="E9" s="392"/>
    </row>
    <row r="10" spans="1:5" ht="43.5">
      <c r="A10" s="104" t="s">
        <v>221</v>
      </c>
      <c r="B10" s="105" t="s">
        <v>222</v>
      </c>
      <c r="C10" s="107" t="s">
        <v>210</v>
      </c>
      <c r="D10" s="106" t="s">
        <v>223</v>
      </c>
      <c r="E10" s="392"/>
    </row>
    <row r="11" spans="1:5" ht="29">
      <c r="A11" s="104" t="s">
        <v>224</v>
      </c>
      <c r="B11" s="105" t="s">
        <v>220</v>
      </c>
      <c r="C11" s="107" t="s">
        <v>210</v>
      </c>
      <c r="D11" s="106" t="s">
        <v>215</v>
      </c>
      <c r="E11" s="392"/>
    </row>
    <row r="12" spans="1:5" ht="29">
      <c r="A12" s="104" t="s">
        <v>225</v>
      </c>
      <c r="B12" s="105" t="s">
        <v>220</v>
      </c>
      <c r="C12" s="107" t="s">
        <v>210</v>
      </c>
      <c r="D12" s="106" t="s">
        <v>217</v>
      </c>
      <c r="E12" s="392"/>
    </row>
    <row r="13" spans="1:5" ht="29">
      <c r="A13" s="104" t="s">
        <v>226</v>
      </c>
      <c r="B13" s="105" t="s">
        <v>220</v>
      </c>
      <c r="C13" s="107" t="s">
        <v>210</v>
      </c>
      <c r="D13" s="106" t="s">
        <v>215</v>
      </c>
      <c r="E13" s="392"/>
    </row>
    <row r="14" spans="1:5" ht="29">
      <c r="A14" s="104" t="s">
        <v>227</v>
      </c>
      <c r="B14" s="105" t="s">
        <v>220</v>
      </c>
      <c r="C14" s="107" t="s">
        <v>210</v>
      </c>
      <c r="D14" s="106" t="s">
        <v>228</v>
      </c>
      <c r="E14" s="392"/>
    </row>
    <row r="15" spans="1:5" ht="43.5">
      <c r="A15" s="104" t="s">
        <v>229</v>
      </c>
      <c r="B15" s="105" t="s">
        <v>220</v>
      </c>
      <c r="C15" s="107" t="s">
        <v>210</v>
      </c>
      <c r="D15" s="106" t="s">
        <v>228</v>
      </c>
      <c r="E15" s="392"/>
    </row>
    <row r="16" spans="1:5" ht="43.5">
      <c r="A16" s="104" t="s">
        <v>230</v>
      </c>
      <c r="B16" s="105" t="s">
        <v>222</v>
      </c>
      <c r="C16" s="107" t="s">
        <v>210</v>
      </c>
      <c r="D16" s="106" t="s">
        <v>211</v>
      </c>
      <c r="E16" s="392"/>
    </row>
    <row r="17" spans="1:5" ht="43.5">
      <c r="A17" s="104" t="s">
        <v>231</v>
      </c>
      <c r="B17" s="107" t="s">
        <v>232</v>
      </c>
      <c r="C17" s="107" t="s">
        <v>210</v>
      </c>
      <c r="D17" s="106" t="s">
        <v>215</v>
      </c>
      <c r="E17" s="392"/>
    </row>
    <row r="18" spans="1:5" ht="29">
      <c r="A18" s="104" t="s">
        <v>233</v>
      </c>
      <c r="B18" s="105" t="s">
        <v>220</v>
      </c>
      <c r="C18" s="107" t="s">
        <v>210</v>
      </c>
      <c r="D18" s="106" t="s">
        <v>228</v>
      </c>
      <c r="E18" s="392"/>
    </row>
    <row r="19" spans="1:5" ht="43.5">
      <c r="A19" s="104" t="s">
        <v>234</v>
      </c>
      <c r="B19" s="105" t="s">
        <v>220</v>
      </c>
      <c r="C19" s="107" t="s">
        <v>210</v>
      </c>
      <c r="D19" s="106" t="s">
        <v>235</v>
      </c>
      <c r="E19" s="392"/>
    </row>
    <row r="20" spans="1:5" ht="29">
      <c r="A20" s="104" t="s">
        <v>236</v>
      </c>
      <c r="B20" s="105" t="s">
        <v>220</v>
      </c>
      <c r="C20" s="107" t="s">
        <v>210</v>
      </c>
      <c r="D20" s="106" t="s">
        <v>211</v>
      </c>
      <c r="E20" s="392"/>
    </row>
    <row r="21" spans="1:5" ht="43.5">
      <c r="A21" s="104" t="s">
        <v>237</v>
      </c>
      <c r="B21" s="105" t="s">
        <v>238</v>
      </c>
      <c r="C21" s="107" t="s">
        <v>210</v>
      </c>
      <c r="D21" s="106" t="s">
        <v>228</v>
      </c>
      <c r="E21" s="392"/>
    </row>
    <row r="22" spans="1:5" ht="29">
      <c r="A22" s="104" t="s">
        <v>239</v>
      </c>
      <c r="B22" s="105" t="s">
        <v>220</v>
      </c>
      <c r="C22" s="107" t="s">
        <v>210</v>
      </c>
      <c r="D22" s="106" t="s">
        <v>228</v>
      </c>
      <c r="E22" s="392"/>
    </row>
    <row r="23" spans="1:5" ht="29">
      <c r="A23" s="104" t="s">
        <v>240</v>
      </c>
      <c r="B23" s="105" t="s">
        <v>220</v>
      </c>
      <c r="C23" s="107" t="s">
        <v>210</v>
      </c>
      <c r="D23" s="106" t="s">
        <v>211</v>
      </c>
      <c r="E23" s="392"/>
    </row>
    <row r="24" spans="1:5" ht="43.5">
      <c r="A24" s="104" t="s">
        <v>241</v>
      </c>
      <c r="B24" s="105" t="s">
        <v>220</v>
      </c>
      <c r="C24" s="107" t="s">
        <v>210</v>
      </c>
      <c r="D24" s="106" t="s">
        <v>235</v>
      </c>
      <c r="E24" s="392"/>
    </row>
    <row r="25" spans="1:5" ht="43.5">
      <c r="A25" s="104" t="s">
        <v>242</v>
      </c>
      <c r="B25" s="105" t="s">
        <v>220</v>
      </c>
      <c r="C25" s="107" t="s">
        <v>210</v>
      </c>
      <c r="D25" s="106" t="s">
        <v>228</v>
      </c>
      <c r="E25" s="392"/>
    </row>
    <row r="26" spans="1:5" ht="43.5">
      <c r="A26" s="104" t="s">
        <v>243</v>
      </c>
      <c r="B26" s="105" t="s">
        <v>220</v>
      </c>
      <c r="C26" s="107" t="s">
        <v>210</v>
      </c>
      <c r="D26" s="106" t="s">
        <v>215</v>
      </c>
      <c r="E26" s="392"/>
    </row>
    <row r="27" spans="1:5" ht="29">
      <c r="A27" s="104" t="s">
        <v>244</v>
      </c>
      <c r="B27" s="105" t="s">
        <v>220</v>
      </c>
      <c r="C27" s="107" t="s">
        <v>210</v>
      </c>
      <c r="D27" s="106" t="s">
        <v>215</v>
      </c>
      <c r="E27" s="392"/>
    </row>
    <row r="28" spans="1:5" ht="29">
      <c r="A28" s="104" t="s">
        <v>245</v>
      </c>
      <c r="B28" s="105" t="s">
        <v>220</v>
      </c>
      <c r="C28" s="107" t="s">
        <v>210</v>
      </c>
      <c r="D28" s="106" t="s">
        <v>215</v>
      </c>
      <c r="E28" s="392"/>
    </row>
    <row r="29" spans="1:5" ht="43.5">
      <c r="A29" s="104" t="s">
        <v>246</v>
      </c>
      <c r="B29" s="105" t="s">
        <v>220</v>
      </c>
      <c r="C29" s="107" t="s">
        <v>210</v>
      </c>
      <c r="D29" s="106" t="s">
        <v>235</v>
      </c>
      <c r="E29" s="392"/>
    </row>
    <row r="30" spans="1:5" ht="29">
      <c r="A30" s="104" t="s">
        <v>247</v>
      </c>
      <c r="B30" s="105" t="s">
        <v>220</v>
      </c>
      <c r="C30" s="107" t="s">
        <v>210</v>
      </c>
      <c r="D30" s="106" t="s">
        <v>211</v>
      </c>
      <c r="E30" s="392"/>
    </row>
    <row r="31" spans="1:5" ht="29">
      <c r="A31" s="104" t="s">
        <v>248</v>
      </c>
      <c r="B31" s="105" t="s">
        <v>222</v>
      </c>
      <c r="C31" s="107" t="s">
        <v>210</v>
      </c>
      <c r="D31" s="106" t="s">
        <v>211</v>
      </c>
      <c r="E31" s="392"/>
    </row>
    <row r="32" spans="1:5" ht="43.5">
      <c r="A32" s="104" t="s">
        <v>249</v>
      </c>
      <c r="B32" s="105" t="s">
        <v>220</v>
      </c>
      <c r="C32" s="107" t="s">
        <v>210</v>
      </c>
      <c r="D32" s="106" t="s">
        <v>215</v>
      </c>
      <c r="E32" s="392"/>
    </row>
    <row r="33" spans="1:5" ht="29">
      <c r="A33" s="104" t="s">
        <v>250</v>
      </c>
      <c r="B33" s="105" t="s">
        <v>220</v>
      </c>
      <c r="C33" s="107" t="s">
        <v>210</v>
      </c>
      <c r="D33" s="106" t="s">
        <v>215</v>
      </c>
      <c r="E33" s="392"/>
    </row>
    <row r="34" spans="1:5" ht="43.5">
      <c r="A34" s="104" t="s">
        <v>251</v>
      </c>
      <c r="B34" s="105" t="s">
        <v>220</v>
      </c>
      <c r="C34" s="107" t="s">
        <v>210</v>
      </c>
      <c r="D34" s="106" t="s">
        <v>215</v>
      </c>
      <c r="E34" s="392"/>
    </row>
    <row r="35" spans="1:5" ht="29">
      <c r="A35" s="104" t="s">
        <v>252</v>
      </c>
      <c r="B35" s="105" t="s">
        <v>220</v>
      </c>
      <c r="C35" s="107" t="s">
        <v>210</v>
      </c>
      <c r="D35" s="106" t="s">
        <v>217</v>
      </c>
      <c r="E35" s="392"/>
    </row>
    <row r="36" spans="1:5" ht="43.5">
      <c r="A36" s="104" t="s">
        <v>253</v>
      </c>
      <c r="B36" s="105" t="s">
        <v>220</v>
      </c>
      <c r="C36" s="107" t="s">
        <v>210</v>
      </c>
      <c r="D36" s="106" t="s">
        <v>215</v>
      </c>
      <c r="E36" s="392"/>
    </row>
    <row r="37" spans="1:5" ht="29">
      <c r="A37" s="104" t="s">
        <v>254</v>
      </c>
      <c r="B37" s="105" t="s">
        <v>220</v>
      </c>
      <c r="C37" s="107" t="s">
        <v>210</v>
      </c>
      <c r="D37" s="106" t="s">
        <v>215</v>
      </c>
      <c r="E37" s="392"/>
    </row>
    <row r="38" spans="1:5" ht="29">
      <c r="A38" s="104" t="s">
        <v>255</v>
      </c>
      <c r="B38" s="105" t="s">
        <v>220</v>
      </c>
      <c r="C38" s="107" t="s">
        <v>210</v>
      </c>
      <c r="D38" s="106" t="s">
        <v>217</v>
      </c>
      <c r="E38" s="392"/>
    </row>
    <row r="39" spans="1:5" ht="29">
      <c r="A39" s="104" t="s">
        <v>256</v>
      </c>
      <c r="B39" s="105" t="s">
        <v>220</v>
      </c>
      <c r="C39" s="107" t="s">
        <v>210</v>
      </c>
      <c r="D39" s="106" t="s">
        <v>228</v>
      </c>
      <c r="E39" s="392"/>
    </row>
    <row r="40" spans="1:5" ht="29">
      <c r="A40" s="104" t="s">
        <v>257</v>
      </c>
      <c r="B40" s="105" t="s">
        <v>220</v>
      </c>
      <c r="C40" s="107" t="s">
        <v>210</v>
      </c>
      <c r="D40" s="106" t="s">
        <v>217</v>
      </c>
      <c r="E40" s="392"/>
    </row>
    <row r="41" spans="1:5" ht="29">
      <c r="A41" s="104" t="s">
        <v>258</v>
      </c>
      <c r="B41" s="105" t="s">
        <v>220</v>
      </c>
      <c r="C41" s="107" t="s">
        <v>210</v>
      </c>
      <c r="D41" s="106" t="s">
        <v>211</v>
      </c>
      <c r="E41" s="392"/>
    </row>
    <row r="42" spans="1:5" ht="29">
      <c r="A42" s="104" t="s">
        <v>259</v>
      </c>
      <c r="B42" s="105" t="s">
        <v>220</v>
      </c>
      <c r="C42" s="107" t="s">
        <v>210</v>
      </c>
      <c r="D42" s="106" t="s">
        <v>217</v>
      </c>
      <c r="E42" s="392"/>
    </row>
    <row r="43" spans="1:5" ht="29">
      <c r="A43" s="104" t="s">
        <v>260</v>
      </c>
      <c r="B43" s="105" t="s">
        <v>220</v>
      </c>
      <c r="C43" s="107" t="s">
        <v>210</v>
      </c>
      <c r="D43" s="106" t="s">
        <v>223</v>
      </c>
      <c r="E43" s="392"/>
    </row>
    <row r="44" spans="1:5" ht="29">
      <c r="A44" s="104" t="s">
        <v>261</v>
      </c>
      <c r="B44" s="105" t="s">
        <v>262</v>
      </c>
      <c r="C44" s="107" t="s">
        <v>210</v>
      </c>
      <c r="D44" s="106" t="s">
        <v>235</v>
      </c>
      <c r="E44" s="392"/>
    </row>
    <row r="45" spans="1:5" ht="29">
      <c r="A45" s="104" t="s">
        <v>263</v>
      </c>
      <c r="B45" s="105" t="s">
        <v>264</v>
      </c>
      <c r="C45" s="107" t="s">
        <v>210</v>
      </c>
      <c r="D45" s="106" t="s">
        <v>211</v>
      </c>
      <c r="E45" s="392"/>
    </row>
    <row r="46" spans="1:5" ht="29">
      <c r="A46" s="104" t="s">
        <v>265</v>
      </c>
      <c r="B46" s="105" t="s">
        <v>266</v>
      </c>
      <c r="C46" s="107" t="s">
        <v>210</v>
      </c>
      <c r="D46" s="106" t="s">
        <v>215</v>
      </c>
      <c r="E46" s="392"/>
    </row>
    <row r="47" spans="1:5" ht="58">
      <c r="A47" s="104" t="s">
        <v>267</v>
      </c>
      <c r="B47" s="105" t="s">
        <v>264</v>
      </c>
      <c r="C47" s="107" t="s">
        <v>210</v>
      </c>
      <c r="D47" s="106" t="s">
        <v>215</v>
      </c>
      <c r="E47" s="392"/>
    </row>
    <row r="48" spans="1:5" ht="29">
      <c r="A48" s="104" t="s">
        <v>268</v>
      </c>
      <c r="B48" s="105" t="s">
        <v>266</v>
      </c>
      <c r="C48" s="107" t="s">
        <v>210</v>
      </c>
      <c r="D48" s="106" t="s">
        <v>215</v>
      </c>
      <c r="E48" s="392"/>
    </row>
    <row r="49" spans="1:5" ht="29">
      <c r="A49" s="104" t="s">
        <v>269</v>
      </c>
      <c r="B49" s="105" t="s">
        <v>264</v>
      </c>
      <c r="C49" s="107" t="s">
        <v>210</v>
      </c>
      <c r="D49" s="106" t="s">
        <v>223</v>
      </c>
      <c r="E49" s="392"/>
    </row>
    <row r="50" spans="1:5" ht="43.5">
      <c r="A50" s="104" t="s">
        <v>270</v>
      </c>
      <c r="B50" s="105" t="s">
        <v>266</v>
      </c>
      <c r="C50" s="107" t="s">
        <v>210</v>
      </c>
      <c r="D50" s="106" t="s">
        <v>215</v>
      </c>
      <c r="E50" s="392"/>
    </row>
    <row r="51" spans="1:5" ht="43.5">
      <c r="A51" s="104" t="s">
        <v>271</v>
      </c>
      <c r="B51" s="105" t="s">
        <v>266</v>
      </c>
      <c r="C51" s="107" t="s">
        <v>210</v>
      </c>
      <c r="D51" s="106" t="s">
        <v>215</v>
      </c>
      <c r="E51" s="392"/>
    </row>
    <row r="52" spans="1:5" ht="43.5">
      <c r="A52" s="104" t="s">
        <v>272</v>
      </c>
      <c r="B52" s="105" t="s">
        <v>266</v>
      </c>
      <c r="C52" s="107" t="s">
        <v>210</v>
      </c>
      <c r="D52" s="106" t="s">
        <v>228</v>
      </c>
      <c r="E52" s="392"/>
    </row>
    <row r="53" spans="1:5" ht="29">
      <c r="A53" s="104" t="s">
        <v>273</v>
      </c>
      <c r="B53" s="105" t="s">
        <v>266</v>
      </c>
      <c r="C53" s="107" t="s">
        <v>210</v>
      </c>
      <c r="D53" s="106" t="s">
        <v>211</v>
      </c>
      <c r="E53" s="392"/>
    </row>
    <row r="54" spans="1:5" ht="29">
      <c r="A54" s="104" t="s">
        <v>274</v>
      </c>
      <c r="B54" s="105" t="s">
        <v>266</v>
      </c>
      <c r="C54" s="107" t="s">
        <v>210</v>
      </c>
      <c r="D54" s="106" t="s">
        <v>217</v>
      </c>
      <c r="E54" s="392"/>
    </row>
    <row r="55" spans="1:5" ht="43.5">
      <c r="A55" s="104" t="s">
        <v>275</v>
      </c>
      <c r="B55" s="105" t="s">
        <v>266</v>
      </c>
      <c r="C55" s="107" t="s">
        <v>210</v>
      </c>
      <c r="D55" s="106" t="s">
        <v>228</v>
      </c>
      <c r="E55" s="392"/>
    </row>
    <row r="56" spans="1:5" ht="29">
      <c r="A56" s="104" t="s">
        <v>276</v>
      </c>
      <c r="B56" s="105" t="s">
        <v>266</v>
      </c>
      <c r="C56" s="107" t="s">
        <v>210</v>
      </c>
      <c r="D56" s="106" t="s">
        <v>215</v>
      </c>
      <c r="E56" s="392"/>
    </row>
    <row r="57" spans="1:5" ht="29">
      <c r="A57" s="104" t="s">
        <v>277</v>
      </c>
      <c r="B57" s="105" t="s">
        <v>278</v>
      </c>
      <c r="C57" s="107" t="s">
        <v>210</v>
      </c>
      <c r="D57" s="106" t="s">
        <v>217</v>
      </c>
      <c r="E57" s="392"/>
    </row>
    <row r="58" spans="1:5" ht="29">
      <c r="A58" s="104" t="s">
        <v>279</v>
      </c>
      <c r="B58" s="105" t="s">
        <v>266</v>
      </c>
      <c r="C58" s="107" t="s">
        <v>210</v>
      </c>
      <c r="D58" s="106" t="s">
        <v>217</v>
      </c>
      <c r="E58" s="392"/>
    </row>
    <row r="59" spans="1:5" ht="43.5">
      <c r="A59" s="104" t="s">
        <v>280</v>
      </c>
      <c r="B59" s="105" t="s">
        <v>266</v>
      </c>
      <c r="C59" s="107" t="s">
        <v>210</v>
      </c>
      <c r="D59" s="106" t="s">
        <v>215</v>
      </c>
      <c r="E59" s="392"/>
    </row>
    <row r="60" spans="1:5" ht="43.5">
      <c r="A60" s="104" t="s">
        <v>281</v>
      </c>
      <c r="B60" s="105" t="s">
        <v>266</v>
      </c>
      <c r="C60" s="107" t="s">
        <v>210</v>
      </c>
      <c r="D60" s="106" t="s">
        <v>215</v>
      </c>
      <c r="E60" s="392"/>
    </row>
    <row r="61" spans="1:5" ht="43.5">
      <c r="A61" s="104" t="s">
        <v>282</v>
      </c>
      <c r="B61" s="105" t="s">
        <v>266</v>
      </c>
      <c r="C61" s="107" t="s">
        <v>210</v>
      </c>
      <c r="D61" s="106" t="s">
        <v>217</v>
      </c>
      <c r="E61" s="392"/>
    </row>
    <row r="62" spans="1:5" ht="58">
      <c r="A62" s="104" t="s">
        <v>283</v>
      </c>
      <c r="B62" s="105" t="s">
        <v>284</v>
      </c>
      <c r="C62" s="107" t="s">
        <v>210</v>
      </c>
      <c r="D62" s="106" t="s">
        <v>215</v>
      </c>
      <c r="E62" s="392"/>
    </row>
    <row r="63" spans="1:5" ht="43.5">
      <c r="A63" s="104" t="s">
        <v>285</v>
      </c>
      <c r="B63" s="105" t="s">
        <v>266</v>
      </c>
      <c r="C63" s="107" t="s">
        <v>210</v>
      </c>
      <c r="D63" s="106" t="s">
        <v>215</v>
      </c>
      <c r="E63" s="392"/>
    </row>
    <row r="64" spans="1:5" ht="29">
      <c r="A64" s="104" t="s">
        <v>286</v>
      </c>
      <c r="B64" s="105" t="s">
        <v>266</v>
      </c>
      <c r="C64" s="107" t="s">
        <v>210</v>
      </c>
      <c r="D64" s="106" t="s">
        <v>215</v>
      </c>
      <c r="E64" s="392"/>
    </row>
    <row r="65" spans="1:5" ht="29">
      <c r="A65" s="104" t="s">
        <v>287</v>
      </c>
      <c r="B65" s="105" t="s">
        <v>266</v>
      </c>
      <c r="C65" s="107" t="s">
        <v>210</v>
      </c>
      <c r="D65" s="106" t="s">
        <v>217</v>
      </c>
      <c r="E65" s="392"/>
    </row>
    <row r="66" spans="1:5" ht="43.5">
      <c r="A66" s="104" t="s">
        <v>288</v>
      </c>
      <c r="B66" s="105" t="s">
        <v>266</v>
      </c>
      <c r="C66" s="107" t="s">
        <v>210</v>
      </c>
      <c r="D66" s="106" t="s">
        <v>228</v>
      </c>
      <c r="E66" s="392"/>
    </row>
    <row r="67" spans="1:5" ht="29">
      <c r="A67" s="104" t="s">
        <v>289</v>
      </c>
      <c r="B67" s="105" t="s">
        <v>266</v>
      </c>
      <c r="C67" s="107" t="s">
        <v>210</v>
      </c>
      <c r="D67" s="106" t="s">
        <v>215</v>
      </c>
      <c r="E67" s="392"/>
    </row>
    <row r="68" spans="1:5" ht="29">
      <c r="A68" s="104" t="s">
        <v>290</v>
      </c>
      <c r="B68" s="105" t="s">
        <v>266</v>
      </c>
      <c r="C68" s="107" t="s">
        <v>210</v>
      </c>
      <c r="D68" s="106" t="s">
        <v>215</v>
      </c>
      <c r="E68" s="392"/>
    </row>
    <row r="69" spans="1:5" ht="29">
      <c r="A69" s="104" t="s">
        <v>291</v>
      </c>
      <c r="B69" s="105" t="s">
        <v>266</v>
      </c>
      <c r="C69" s="107" t="s">
        <v>210</v>
      </c>
      <c r="D69" s="106" t="s">
        <v>215</v>
      </c>
      <c r="E69" s="392"/>
    </row>
    <row r="70" spans="1:5" ht="29">
      <c r="A70" s="104" t="s">
        <v>292</v>
      </c>
      <c r="B70" s="105" t="s">
        <v>266</v>
      </c>
      <c r="C70" s="107" t="s">
        <v>210</v>
      </c>
      <c r="D70" s="106" t="s">
        <v>211</v>
      </c>
      <c r="E70" s="392"/>
    </row>
    <row r="71" spans="1:5" ht="29">
      <c r="A71" s="104" t="s">
        <v>293</v>
      </c>
      <c r="B71" s="105" t="s">
        <v>266</v>
      </c>
      <c r="C71" s="107" t="s">
        <v>210</v>
      </c>
      <c r="D71" s="106" t="s">
        <v>215</v>
      </c>
      <c r="E71" s="392"/>
    </row>
    <row r="72" spans="1:5" ht="43.5">
      <c r="A72" s="104" t="s">
        <v>294</v>
      </c>
      <c r="B72" s="105" t="s">
        <v>266</v>
      </c>
      <c r="C72" s="107" t="s">
        <v>210</v>
      </c>
      <c r="D72" s="106" t="s">
        <v>211</v>
      </c>
      <c r="E72" s="392"/>
    </row>
    <row r="73" spans="1:5" ht="29">
      <c r="A73" s="104" t="s">
        <v>295</v>
      </c>
      <c r="B73" s="105" t="s">
        <v>296</v>
      </c>
      <c r="C73" s="107" t="s">
        <v>210</v>
      </c>
      <c r="D73" s="106" t="s">
        <v>223</v>
      </c>
      <c r="E73" s="392"/>
    </row>
    <row r="74" spans="1:5" ht="29">
      <c r="A74" s="104" t="s">
        <v>297</v>
      </c>
      <c r="B74" s="105" t="s">
        <v>266</v>
      </c>
      <c r="C74" s="107" t="s">
        <v>210</v>
      </c>
      <c r="D74" s="106" t="s">
        <v>235</v>
      </c>
      <c r="E74" s="392"/>
    </row>
    <row r="75" spans="1:5" ht="43.5">
      <c r="A75" s="104" t="s">
        <v>298</v>
      </c>
      <c r="B75" s="105" t="s">
        <v>266</v>
      </c>
      <c r="C75" s="107" t="s">
        <v>210</v>
      </c>
      <c r="D75" s="106" t="s">
        <v>215</v>
      </c>
      <c r="E75" s="392"/>
    </row>
    <row r="76" spans="1:5" ht="43.5">
      <c r="A76" s="104" t="s">
        <v>299</v>
      </c>
      <c r="B76" s="105" t="s">
        <v>300</v>
      </c>
      <c r="C76" s="105" t="s">
        <v>210</v>
      </c>
      <c r="D76" s="106" t="s">
        <v>228</v>
      </c>
      <c r="E76" s="392"/>
    </row>
    <row r="77" spans="1:5" ht="43.5">
      <c r="A77" s="104" t="s">
        <v>301</v>
      </c>
      <c r="B77" s="105" t="s">
        <v>300</v>
      </c>
      <c r="C77" s="105" t="s">
        <v>210</v>
      </c>
      <c r="D77" s="106" t="s">
        <v>211</v>
      </c>
      <c r="E77" s="392"/>
    </row>
    <row r="78" spans="1:5" ht="43.5">
      <c r="A78" s="104" t="s">
        <v>302</v>
      </c>
      <c r="B78" s="105" t="s">
        <v>300</v>
      </c>
      <c r="C78" s="105" t="s">
        <v>210</v>
      </c>
      <c r="D78" s="106" t="s">
        <v>215</v>
      </c>
      <c r="E78" s="392"/>
    </row>
    <row r="79" spans="1:5" ht="43.5">
      <c r="A79" s="104" t="s">
        <v>303</v>
      </c>
      <c r="B79" s="105" t="s">
        <v>300</v>
      </c>
      <c r="C79" s="105" t="s">
        <v>210</v>
      </c>
      <c r="D79" s="106" t="s">
        <v>215</v>
      </c>
      <c r="E79" s="392"/>
    </row>
    <row r="80" spans="1:5" ht="43.5">
      <c r="A80" s="104" t="s">
        <v>304</v>
      </c>
      <c r="B80" s="105" t="s">
        <v>300</v>
      </c>
      <c r="C80" s="105" t="s">
        <v>210</v>
      </c>
      <c r="D80" s="106" t="s">
        <v>215</v>
      </c>
      <c r="E80" s="392"/>
    </row>
    <row r="81" spans="1:5" ht="58">
      <c r="A81" s="104" t="s">
        <v>305</v>
      </c>
      <c r="B81" s="105" t="s">
        <v>300</v>
      </c>
      <c r="C81" s="105" t="s">
        <v>210</v>
      </c>
      <c r="D81" s="106" t="s">
        <v>215</v>
      </c>
      <c r="E81" s="392"/>
    </row>
    <row r="82" spans="1:5" ht="43.5">
      <c r="A82" s="104" t="s">
        <v>306</v>
      </c>
      <c r="B82" s="105" t="s">
        <v>300</v>
      </c>
      <c r="C82" s="105" t="s">
        <v>210</v>
      </c>
      <c r="D82" s="106" t="s">
        <v>215</v>
      </c>
      <c r="E82" s="392"/>
    </row>
    <row r="83" spans="1:5" ht="43.5">
      <c r="A83" s="104" t="s">
        <v>307</v>
      </c>
      <c r="B83" s="105" t="s">
        <v>300</v>
      </c>
      <c r="C83" s="105" t="s">
        <v>210</v>
      </c>
      <c r="D83" s="106" t="s">
        <v>228</v>
      </c>
      <c r="E83" s="392"/>
    </row>
    <row r="84" spans="1:5" ht="43.5">
      <c r="A84" s="104" t="s">
        <v>308</v>
      </c>
      <c r="B84" s="105" t="s">
        <v>300</v>
      </c>
      <c r="C84" s="105" t="s">
        <v>210</v>
      </c>
      <c r="D84" s="106" t="s">
        <v>228</v>
      </c>
      <c r="E84" s="392"/>
    </row>
    <row r="85" spans="1:5" ht="43.5">
      <c r="A85" s="104" t="s">
        <v>309</v>
      </c>
      <c r="B85" s="105" t="s">
        <v>300</v>
      </c>
      <c r="C85" s="105" t="s">
        <v>210</v>
      </c>
      <c r="D85" s="106" t="s">
        <v>228</v>
      </c>
      <c r="E85" s="392"/>
    </row>
    <row r="86" spans="1:5" ht="43.5">
      <c r="A86" s="104" t="s">
        <v>310</v>
      </c>
      <c r="B86" s="105" t="s">
        <v>300</v>
      </c>
      <c r="C86" s="105" t="s">
        <v>210</v>
      </c>
      <c r="D86" s="106" t="s">
        <v>215</v>
      </c>
      <c r="E86" s="392"/>
    </row>
    <row r="87" spans="1:5" ht="43.5">
      <c r="A87" s="104" t="s">
        <v>311</v>
      </c>
      <c r="B87" s="105" t="s">
        <v>300</v>
      </c>
      <c r="C87" s="105" t="s">
        <v>210</v>
      </c>
      <c r="D87" s="106" t="s">
        <v>215</v>
      </c>
      <c r="E87" s="392"/>
    </row>
    <row r="88" spans="1:5" ht="58">
      <c r="A88" s="104" t="s">
        <v>312</v>
      </c>
      <c r="B88" s="105" t="s">
        <v>300</v>
      </c>
      <c r="C88" s="105" t="s">
        <v>210</v>
      </c>
      <c r="D88" s="106" t="s">
        <v>215</v>
      </c>
      <c r="E88" s="392"/>
    </row>
    <row r="89" spans="1:5" ht="43.5">
      <c r="A89" s="104" t="s">
        <v>313</v>
      </c>
      <c r="B89" s="105" t="s">
        <v>300</v>
      </c>
      <c r="C89" s="105" t="s">
        <v>210</v>
      </c>
      <c r="D89" s="106" t="s">
        <v>228</v>
      </c>
      <c r="E89" s="392"/>
    </row>
    <row r="90" spans="1:5" ht="58">
      <c r="A90" s="104" t="s">
        <v>314</v>
      </c>
      <c r="B90" s="105" t="s">
        <v>300</v>
      </c>
      <c r="C90" s="105" t="s">
        <v>210</v>
      </c>
      <c r="D90" s="106" t="s">
        <v>215</v>
      </c>
      <c r="E90" s="392"/>
    </row>
    <row r="91" spans="1:5" ht="43.5">
      <c r="A91" s="104" t="s">
        <v>315</v>
      </c>
      <c r="B91" s="105" t="s">
        <v>300</v>
      </c>
      <c r="C91" s="105" t="s">
        <v>210</v>
      </c>
      <c r="D91" s="106" t="s">
        <v>215</v>
      </c>
      <c r="E91" s="392"/>
    </row>
    <row r="92" spans="1:5" ht="43.5">
      <c r="A92" s="104" t="s">
        <v>316</v>
      </c>
      <c r="B92" s="105" t="s">
        <v>300</v>
      </c>
      <c r="C92" s="105" t="s">
        <v>210</v>
      </c>
      <c r="D92" s="106" t="s">
        <v>228</v>
      </c>
      <c r="E92" s="392"/>
    </row>
    <row r="93" spans="1:5" ht="58">
      <c r="A93" s="104" t="s">
        <v>317</v>
      </c>
      <c r="B93" s="105" t="s">
        <v>300</v>
      </c>
      <c r="C93" s="105" t="s">
        <v>210</v>
      </c>
      <c r="D93" s="106" t="s">
        <v>223</v>
      </c>
      <c r="E93" s="392"/>
    </row>
    <row r="94" spans="1:5" ht="29">
      <c r="A94" s="104" t="s">
        <v>318</v>
      </c>
      <c r="B94" s="105" t="s">
        <v>300</v>
      </c>
      <c r="C94" s="105" t="s">
        <v>210</v>
      </c>
      <c r="D94" s="106" t="s">
        <v>217</v>
      </c>
      <c r="E94" s="392"/>
    </row>
    <row r="95" spans="1:5" ht="29">
      <c r="A95" s="104" t="s">
        <v>319</v>
      </c>
      <c r="B95" s="105" t="s">
        <v>320</v>
      </c>
      <c r="C95" s="105" t="s">
        <v>210</v>
      </c>
      <c r="D95" s="106" t="s">
        <v>211</v>
      </c>
      <c r="E95" s="392"/>
    </row>
    <row r="96" spans="1:5" ht="43.5">
      <c r="A96" s="104" t="s">
        <v>321</v>
      </c>
      <c r="B96" s="105" t="s">
        <v>300</v>
      </c>
      <c r="C96" s="105" t="s">
        <v>210</v>
      </c>
      <c r="D96" s="106" t="s">
        <v>228</v>
      </c>
      <c r="E96" s="392"/>
    </row>
    <row r="97" spans="1:5" ht="29">
      <c r="A97" s="104" t="s">
        <v>322</v>
      </c>
      <c r="B97" s="105" t="s">
        <v>300</v>
      </c>
      <c r="C97" s="105" t="s">
        <v>210</v>
      </c>
      <c r="D97" s="106" t="s">
        <v>215</v>
      </c>
      <c r="E97" s="392"/>
    </row>
    <row r="98" spans="1:5" ht="43.5">
      <c r="A98" s="104" t="s">
        <v>323</v>
      </c>
      <c r="B98" s="105" t="s">
        <v>300</v>
      </c>
      <c r="C98" s="105" t="s">
        <v>210</v>
      </c>
      <c r="D98" s="106" t="s">
        <v>228</v>
      </c>
      <c r="E98" s="392"/>
    </row>
    <row r="99" spans="1:5" ht="43.5">
      <c r="A99" s="104" t="s">
        <v>324</v>
      </c>
      <c r="B99" s="105" t="s">
        <v>300</v>
      </c>
      <c r="C99" s="105" t="s">
        <v>210</v>
      </c>
      <c r="D99" s="106" t="s">
        <v>211</v>
      </c>
      <c r="E99" s="392"/>
    </row>
    <row r="100" spans="1:5" ht="29">
      <c r="A100" s="104" t="s">
        <v>325</v>
      </c>
      <c r="B100" s="105" t="s">
        <v>300</v>
      </c>
      <c r="C100" s="105" t="s">
        <v>210</v>
      </c>
      <c r="D100" s="106" t="s">
        <v>211</v>
      </c>
      <c r="E100" s="392"/>
    </row>
    <row r="101" spans="1:5" ht="43.5">
      <c r="A101" s="104" t="s">
        <v>326</v>
      </c>
      <c r="B101" s="105" t="s">
        <v>327</v>
      </c>
      <c r="C101" s="105" t="s">
        <v>210</v>
      </c>
      <c r="D101" s="106" t="s">
        <v>228</v>
      </c>
      <c r="E101" s="392"/>
    </row>
    <row r="102" spans="1:5" ht="43.5">
      <c r="A102" s="104" t="s">
        <v>328</v>
      </c>
      <c r="B102" s="105" t="s">
        <v>300</v>
      </c>
      <c r="C102" s="105" t="s">
        <v>210</v>
      </c>
      <c r="D102" s="106" t="s">
        <v>215</v>
      </c>
      <c r="E102" s="392"/>
    </row>
    <row r="103" spans="1:5" ht="58">
      <c r="A103" s="104" t="s">
        <v>329</v>
      </c>
      <c r="B103" s="105" t="s">
        <v>300</v>
      </c>
      <c r="C103" s="105" t="s">
        <v>210</v>
      </c>
      <c r="D103" s="106" t="s">
        <v>215</v>
      </c>
      <c r="E103" s="392"/>
    </row>
    <row r="104" spans="1:5" ht="43.5">
      <c r="A104" s="104" t="s">
        <v>330</v>
      </c>
      <c r="B104" s="105" t="s">
        <v>300</v>
      </c>
      <c r="C104" s="105" t="s">
        <v>210</v>
      </c>
      <c r="D104" s="106" t="s">
        <v>211</v>
      </c>
      <c r="E104" s="392"/>
    </row>
    <row r="105" spans="1:5" ht="58">
      <c r="A105" s="104" t="s">
        <v>331</v>
      </c>
      <c r="B105" s="105" t="s">
        <v>300</v>
      </c>
      <c r="C105" s="105" t="s">
        <v>210</v>
      </c>
      <c r="D105" s="106" t="s">
        <v>215</v>
      </c>
      <c r="E105" s="392"/>
    </row>
    <row r="106" spans="1:5" ht="58">
      <c r="A106" s="104" t="s">
        <v>332</v>
      </c>
      <c r="B106" s="105" t="s">
        <v>300</v>
      </c>
      <c r="C106" s="105" t="s">
        <v>210</v>
      </c>
      <c r="D106" s="106" t="s">
        <v>235</v>
      </c>
      <c r="E106" s="392"/>
    </row>
    <row r="107" spans="1:5" ht="43.5">
      <c r="A107" s="104" t="s">
        <v>333</v>
      </c>
      <c r="B107" s="105" t="s">
        <v>300</v>
      </c>
      <c r="C107" s="105" t="s">
        <v>210</v>
      </c>
      <c r="D107" s="106" t="s">
        <v>215</v>
      </c>
      <c r="E107" s="392"/>
    </row>
    <row r="108" spans="1:5" ht="29">
      <c r="A108" s="104" t="s">
        <v>334</v>
      </c>
      <c r="B108" s="105" t="s">
        <v>300</v>
      </c>
      <c r="C108" s="105" t="s">
        <v>210</v>
      </c>
      <c r="D108" s="106" t="s">
        <v>223</v>
      </c>
      <c r="E108" s="392"/>
    </row>
    <row r="109" spans="1:5" ht="43.5">
      <c r="A109" s="104" t="s">
        <v>335</v>
      </c>
      <c r="B109" s="105" t="s">
        <v>300</v>
      </c>
      <c r="C109" s="105" t="s">
        <v>210</v>
      </c>
      <c r="D109" s="106" t="s">
        <v>215</v>
      </c>
      <c r="E109" s="392"/>
    </row>
    <row r="110" spans="1:5" ht="43.5">
      <c r="A110" s="104" t="s">
        <v>336</v>
      </c>
      <c r="B110" s="105" t="s">
        <v>300</v>
      </c>
      <c r="C110" s="105" t="s">
        <v>210</v>
      </c>
      <c r="D110" s="106" t="s">
        <v>211</v>
      </c>
      <c r="E110" s="392"/>
    </row>
    <row r="111" spans="1:5" ht="43.5">
      <c r="A111" s="104" t="s">
        <v>337</v>
      </c>
      <c r="B111" s="105" t="s">
        <v>300</v>
      </c>
      <c r="C111" s="105" t="s">
        <v>210</v>
      </c>
      <c r="D111" s="106" t="s">
        <v>215</v>
      </c>
      <c r="E111" s="392"/>
    </row>
    <row r="112" spans="1:5" ht="43.5">
      <c r="A112" s="104" t="s">
        <v>338</v>
      </c>
      <c r="B112" s="105" t="s">
        <v>300</v>
      </c>
      <c r="C112" s="105" t="s">
        <v>210</v>
      </c>
      <c r="D112" s="106" t="s">
        <v>215</v>
      </c>
      <c r="E112" s="392"/>
    </row>
    <row r="113" spans="1:5" ht="58">
      <c r="A113" s="104" t="s">
        <v>339</v>
      </c>
      <c r="B113" s="105" t="s">
        <v>300</v>
      </c>
      <c r="C113" s="105" t="s">
        <v>210</v>
      </c>
      <c r="D113" s="106" t="s">
        <v>228</v>
      </c>
      <c r="E113" s="392"/>
    </row>
    <row r="114" spans="1:5" ht="58">
      <c r="A114" s="104" t="s">
        <v>340</v>
      </c>
      <c r="B114" s="105" t="s">
        <v>300</v>
      </c>
      <c r="C114" s="105" t="s">
        <v>210</v>
      </c>
      <c r="D114" s="106" t="s">
        <v>215</v>
      </c>
      <c r="E114" s="392"/>
    </row>
    <row r="115" spans="1:5" ht="58">
      <c r="A115" s="104" t="s">
        <v>341</v>
      </c>
      <c r="B115" s="105" t="s">
        <v>300</v>
      </c>
      <c r="C115" s="105" t="s">
        <v>210</v>
      </c>
      <c r="D115" s="106" t="s">
        <v>215</v>
      </c>
      <c r="E115" s="392"/>
    </row>
    <row r="116" spans="1:5" ht="43.5">
      <c r="A116" s="104" t="s">
        <v>342</v>
      </c>
      <c r="B116" s="105" t="s">
        <v>300</v>
      </c>
      <c r="C116" s="105" t="s">
        <v>210</v>
      </c>
      <c r="D116" s="106" t="s">
        <v>215</v>
      </c>
      <c r="E116" s="392"/>
    </row>
    <row r="117" spans="1:5" ht="43.5">
      <c r="A117" s="104" t="s">
        <v>343</v>
      </c>
      <c r="B117" s="105" t="s">
        <v>300</v>
      </c>
      <c r="C117" s="105" t="s">
        <v>210</v>
      </c>
      <c r="D117" s="106" t="s">
        <v>228</v>
      </c>
      <c r="E117" s="392"/>
    </row>
    <row r="118" spans="1:5" ht="29">
      <c r="A118" s="104" t="s">
        <v>344</v>
      </c>
      <c r="B118" s="105" t="s">
        <v>300</v>
      </c>
      <c r="C118" s="105" t="s">
        <v>210</v>
      </c>
      <c r="D118" s="106" t="s">
        <v>235</v>
      </c>
      <c r="E118" s="392"/>
    </row>
    <row r="119" spans="1:5" ht="43.5">
      <c r="A119" s="104" t="s">
        <v>345</v>
      </c>
      <c r="B119" s="105" t="s">
        <v>300</v>
      </c>
      <c r="C119" s="105" t="s">
        <v>210</v>
      </c>
      <c r="D119" s="106" t="s">
        <v>215</v>
      </c>
      <c r="E119" s="393"/>
    </row>
    <row r="120" spans="1:5" ht="43.5">
      <c r="A120" s="104" t="s">
        <v>346</v>
      </c>
      <c r="B120" s="105" t="s">
        <v>300</v>
      </c>
      <c r="C120" s="105" t="s">
        <v>210</v>
      </c>
      <c r="D120" s="106" t="s">
        <v>211</v>
      </c>
      <c r="E120" s="392"/>
    </row>
    <row r="121" spans="1:5" ht="58">
      <c r="A121" s="104" t="s">
        <v>347</v>
      </c>
      <c r="B121" s="105" t="s">
        <v>300</v>
      </c>
      <c r="C121" s="105" t="s">
        <v>210</v>
      </c>
      <c r="D121" s="106" t="s">
        <v>215</v>
      </c>
      <c r="E121" s="392"/>
    </row>
    <row r="122" spans="1:5" ht="43.5">
      <c r="A122" s="104" t="s">
        <v>348</v>
      </c>
      <c r="B122" s="105" t="s">
        <v>300</v>
      </c>
      <c r="C122" s="105" t="s">
        <v>210</v>
      </c>
      <c r="D122" s="106" t="s">
        <v>228</v>
      </c>
      <c r="E122" s="392"/>
    </row>
    <row r="123" spans="1:5" ht="58">
      <c r="A123" s="104" t="s">
        <v>349</v>
      </c>
      <c r="B123" s="105" t="s">
        <v>300</v>
      </c>
      <c r="C123" s="105" t="s">
        <v>210</v>
      </c>
      <c r="D123" s="106" t="s">
        <v>217</v>
      </c>
      <c r="E123" s="392"/>
    </row>
    <row r="124" spans="1:5" ht="43.5">
      <c r="A124" s="104" t="s">
        <v>350</v>
      </c>
      <c r="B124" s="105" t="s">
        <v>300</v>
      </c>
      <c r="C124" s="105" t="s">
        <v>210</v>
      </c>
      <c r="D124" s="106" t="s">
        <v>215</v>
      </c>
      <c r="E124" s="392"/>
    </row>
    <row r="125" spans="1:5" ht="43.5">
      <c r="A125" s="104" t="s">
        <v>351</v>
      </c>
      <c r="B125" s="105" t="s">
        <v>300</v>
      </c>
      <c r="C125" s="105" t="s">
        <v>210</v>
      </c>
      <c r="D125" s="106" t="s">
        <v>215</v>
      </c>
      <c r="E125" s="392"/>
    </row>
    <row r="126" spans="1:5" ht="43.5">
      <c r="A126" s="104" t="s">
        <v>352</v>
      </c>
      <c r="B126" s="105" t="s">
        <v>300</v>
      </c>
      <c r="C126" s="105" t="s">
        <v>210</v>
      </c>
      <c r="D126" s="106" t="s">
        <v>215</v>
      </c>
      <c r="E126" s="392"/>
    </row>
    <row r="127" spans="1:5" ht="58">
      <c r="A127" s="104" t="s">
        <v>353</v>
      </c>
      <c r="B127" s="105" t="s">
        <v>300</v>
      </c>
      <c r="C127" s="105" t="s">
        <v>210</v>
      </c>
      <c r="D127" s="106" t="s">
        <v>223</v>
      </c>
      <c r="E127" s="392"/>
    </row>
    <row r="128" spans="1:5" ht="43.5">
      <c r="A128" s="104" t="s">
        <v>354</v>
      </c>
      <c r="B128" s="105" t="s">
        <v>300</v>
      </c>
      <c r="C128" s="105" t="s">
        <v>210</v>
      </c>
      <c r="D128" s="106" t="s">
        <v>223</v>
      </c>
      <c r="E128" s="392"/>
    </row>
    <row r="129" spans="1:5" ht="43.5">
      <c r="A129" s="104" t="s">
        <v>355</v>
      </c>
      <c r="B129" s="105" t="s">
        <v>300</v>
      </c>
      <c r="C129" s="105" t="s">
        <v>210</v>
      </c>
      <c r="D129" s="106" t="s">
        <v>215</v>
      </c>
      <c r="E129" s="392"/>
    </row>
    <row r="130" spans="1:5" ht="29">
      <c r="A130" s="104" t="s">
        <v>356</v>
      </c>
      <c r="B130" s="105" t="s">
        <v>300</v>
      </c>
      <c r="C130" s="105" t="s">
        <v>210</v>
      </c>
      <c r="D130" s="106" t="s">
        <v>223</v>
      </c>
      <c r="E130" s="392"/>
    </row>
    <row r="131" spans="1:5" ht="43.5">
      <c r="A131" s="104" t="s">
        <v>357</v>
      </c>
      <c r="B131" s="105" t="s">
        <v>300</v>
      </c>
      <c r="C131" s="105" t="s">
        <v>210</v>
      </c>
      <c r="D131" s="106" t="s">
        <v>215</v>
      </c>
      <c r="E131" s="392"/>
    </row>
    <row r="132" spans="1:5" ht="43.5">
      <c r="A132" s="104" t="s">
        <v>358</v>
      </c>
      <c r="B132" s="105" t="s">
        <v>300</v>
      </c>
      <c r="C132" s="105" t="s">
        <v>210</v>
      </c>
      <c r="D132" s="106" t="s">
        <v>211</v>
      </c>
      <c r="E132" s="392"/>
    </row>
    <row r="133" spans="1:5" ht="43.5">
      <c r="A133" s="104" t="s">
        <v>359</v>
      </c>
      <c r="B133" s="105" t="s">
        <v>300</v>
      </c>
      <c r="C133" s="105" t="s">
        <v>210</v>
      </c>
      <c r="D133" s="106" t="s">
        <v>215</v>
      </c>
      <c r="E133" s="392"/>
    </row>
    <row r="134" spans="1:5" ht="43.5">
      <c r="A134" s="104" t="s">
        <v>360</v>
      </c>
      <c r="B134" s="105" t="s">
        <v>300</v>
      </c>
      <c r="C134" s="105" t="s">
        <v>210</v>
      </c>
      <c r="D134" s="106" t="s">
        <v>215</v>
      </c>
      <c r="E134" s="392"/>
    </row>
    <row r="135" spans="1:5" ht="29">
      <c r="A135" s="104" t="s">
        <v>361</v>
      </c>
      <c r="B135" s="105" t="s">
        <v>300</v>
      </c>
      <c r="C135" s="105" t="s">
        <v>210</v>
      </c>
      <c r="D135" s="106" t="s">
        <v>215</v>
      </c>
      <c r="E135" s="392"/>
    </row>
    <row r="136" spans="1:5" ht="29">
      <c r="A136" s="104" t="s">
        <v>362</v>
      </c>
      <c r="B136" s="105" t="s">
        <v>300</v>
      </c>
      <c r="C136" s="105" t="s">
        <v>210</v>
      </c>
      <c r="D136" s="106" t="s">
        <v>228</v>
      </c>
      <c r="E136" s="392"/>
    </row>
    <row r="137" spans="1:5" ht="29">
      <c r="A137" s="104" t="s">
        <v>363</v>
      </c>
      <c r="B137" s="105" t="s">
        <v>300</v>
      </c>
      <c r="C137" s="105" t="s">
        <v>210</v>
      </c>
      <c r="D137" s="106" t="s">
        <v>215</v>
      </c>
      <c r="E137" s="392"/>
    </row>
    <row r="138" spans="1:5" ht="43.5">
      <c r="A138" s="104" t="s">
        <v>364</v>
      </c>
      <c r="B138" s="105" t="s">
        <v>300</v>
      </c>
      <c r="C138" s="105" t="s">
        <v>210</v>
      </c>
      <c r="D138" s="106" t="s">
        <v>235</v>
      </c>
      <c r="E138" s="392"/>
    </row>
    <row r="139" spans="1:5" ht="43.5">
      <c r="A139" s="104" t="s">
        <v>365</v>
      </c>
      <c r="B139" s="105" t="s">
        <v>300</v>
      </c>
      <c r="C139" s="105" t="s">
        <v>210</v>
      </c>
      <c r="D139" s="106" t="s">
        <v>215</v>
      </c>
      <c r="E139" s="393"/>
    </row>
    <row r="140" spans="1:5" ht="43.5">
      <c r="A140" s="104" t="s">
        <v>366</v>
      </c>
      <c r="B140" s="105" t="s">
        <v>300</v>
      </c>
      <c r="C140" s="105" t="s">
        <v>210</v>
      </c>
      <c r="D140" s="106" t="s">
        <v>215</v>
      </c>
      <c r="E140" s="392"/>
    </row>
    <row r="141" spans="1:5" ht="43.5">
      <c r="A141" s="104" t="s">
        <v>367</v>
      </c>
      <c r="B141" s="105" t="s">
        <v>300</v>
      </c>
      <c r="C141" s="105" t="s">
        <v>210</v>
      </c>
      <c r="D141" s="106" t="s">
        <v>228</v>
      </c>
      <c r="E141" s="392"/>
    </row>
    <row r="142" spans="1:5" ht="43.5">
      <c r="A142" s="104" t="s">
        <v>368</v>
      </c>
      <c r="B142" s="105" t="s">
        <v>300</v>
      </c>
      <c r="C142" s="105" t="s">
        <v>210</v>
      </c>
      <c r="D142" s="106" t="s">
        <v>215</v>
      </c>
      <c r="E142" s="392"/>
    </row>
    <row r="143" spans="1:5" ht="29">
      <c r="A143" s="104" t="s">
        <v>369</v>
      </c>
      <c r="B143" s="105" t="s">
        <v>300</v>
      </c>
      <c r="C143" s="105" t="s">
        <v>210</v>
      </c>
      <c r="D143" s="106" t="s">
        <v>215</v>
      </c>
      <c r="E143" s="392"/>
    </row>
    <row r="144" spans="1:5" ht="43.5">
      <c r="A144" s="104" t="s">
        <v>370</v>
      </c>
      <c r="B144" s="105" t="s">
        <v>300</v>
      </c>
      <c r="C144" s="105" t="s">
        <v>210</v>
      </c>
      <c r="D144" s="106" t="s">
        <v>223</v>
      </c>
      <c r="E144" s="392"/>
    </row>
    <row r="145" spans="1:5" ht="43.5">
      <c r="A145" s="104" t="s">
        <v>371</v>
      </c>
      <c r="B145" s="105" t="s">
        <v>300</v>
      </c>
      <c r="C145" s="105" t="s">
        <v>210</v>
      </c>
      <c r="D145" s="106" t="s">
        <v>215</v>
      </c>
      <c r="E145" s="392"/>
    </row>
    <row r="146" spans="1:5" ht="43.5">
      <c r="A146" s="104" t="s">
        <v>372</v>
      </c>
      <c r="B146" s="105" t="s">
        <v>300</v>
      </c>
      <c r="C146" s="105" t="s">
        <v>210</v>
      </c>
      <c r="D146" s="106" t="s">
        <v>215</v>
      </c>
      <c r="E146" s="392"/>
    </row>
    <row r="147" spans="1:5" ht="58">
      <c r="A147" s="104" t="s">
        <v>373</v>
      </c>
      <c r="B147" s="105" t="s">
        <v>300</v>
      </c>
      <c r="C147" s="105" t="s">
        <v>210</v>
      </c>
      <c r="D147" s="106" t="s">
        <v>223</v>
      </c>
      <c r="E147" s="392"/>
    </row>
    <row r="148" spans="1:5" ht="43.5">
      <c r="A148" s="104" t="s">
        <v>374</v>
      </c>
      <c r="B148" s="105" t="s">
        <v>327</v>
      </c>
      <c r="C148" s="105" t="s">
        <v>210</v>
      </c>
      <c r="D148" s="106" t="s">
        <v>223</v>
      </c>
      <c r="E148" s="392"/>
    </row>
    <row r="149" spans="1:5" ht="29">
      <c r="A149" s="104" t="s">
        <v>375</v>
      </c>
      <c r="B149" s="105" t="s">
        <v>376</v>
      </c>
      <c r="C149" s="107" t="s">
        <v>210</v>
      </c>
      <c r="D149" s="106" t="s">
        <v>228</v>
      </c>
      <c r="E149" s="392"/>
    </row>
    <row r="150" spans="1:5" ht="29">
      <c r="A150" s="104" t="s">
        <v>377</v>
      </c>
      <c r="B150" s="105" t="s">
        <v>378</v>
      </c>
      <c r="C150" s="107" t="s">
        <v>210</v>
      </c>
      <c r="D150" s="106" t="s">
        <v>215</v>
      </c>
      <c r="E150" s="392"/>
    </row>
    <row r="151" spans="1:5" ht="29">
      <c r="A151" s="104" t="s">
        <v>379</v>
      </c>
      <c r="B151" s="105" t="s">
        <v>376</v>
      </c>
      <c r="C151" s="107" t="s">
        <v>210</v>
      </c>
      <c r="D151" s="106" t="s">
        <v>228</v>
      </c>
      <c r="E151" s="392"/>
    </row>
    <row r="152" spans="1:5" ht="43.5">
      <c r="A152" s="104" t="s">
        <v>380</v>
      </c>
      <c r="B152" s="105" t="s">
        <v>381</v>
      </c>
      <c r="C152" s="107" t="s">
        <v>210</v>
      </c>
      <c r="D152" s="106" t="s">
        <v>215</v>
      </c>
      <c r="E152" s="392"/>
    </row>
    <row r="153" spans="1:5" ht="43.5">
      <c r="A153" s="104" t="s">
        <v>382</v>
      </c>
      <c r="B153" s="105" t="s">
        <v>381</v>
      </c>
      <c r="C153" s="107" t="s">
        <v>210</v>
      </c>
      <c r="D153" s="106" t="s">
        <v>228</v>
      </c>
      <c r="E153" s="392"/>
    </row>
    <row r="154" spans="1:5" ht="43.5">
      <c r="A154" s="104" t="s">
        <v>383</v>
      </c>
      <c r="B154" s="105" t="s">
        <v>376</v>
      </c>
      <c r="C154" s="107" t="s">
        <v>210</v>
      </c>
      <c r="D154" s="106" t="s">
        <v>228</v>
      </c>
      <c r="E154" s="392"/>
    </row>
    <row r="155" spans="1:5" ht="43.5">
      <c r="A155" s="104" t="s">
        <v>384</v>
      </c>
      <c r="B155" s="105" t="s">
        <v>381</v>
      </c>
      <c r="C155" s="107" t="s">
        <v>210</v>
      </c>
      <c r="D155" s="106" t="s">
        <v>215</v>
      </c>
      <c r="E155" s="392"/>
    </row>
    <row r="156" spans="1:5" ht="58">
      <c r="A156" s="104" t="s">
        <v>385</v>
      </c>
      <c r="B156" s="105" t="s">
        <v>378</v>
      </c>
      <c r="C156" s="107" t="s">
        <v>210</v>
      </c>
      <c r="D156" s="106" t="s">
        <v>211</v>
      </c>
      <c r="E156" s="392"/>
    </row>
    <row r="157" spans="1:5" ht="29">
      <c r="A157" s="104" t="s">
        <v>386</v>
      </c>
      <c r="B157" s="105" t="s">
        <v>381</v>
      </c>
      <c r="C157" s="107" t="s">
        <v>210</v>
      </c>
      <c r="D157" s="106" t="s">
        <v>211</v>
      </c>
      <c r="E157" s="392"/>
    </row>
    <row r="158" spans="1:5" ht="29">
      <c r="A158" s="104" t="s">
        <v>387</v>
      </c>
      <c r="B158" s="105" t="s">
        <v>376</v>
      </c>
      <c r="C158" s="107" t="s">
        <v>210</v>
      </c>
      <c r="D158" s="106" t="s">
        <v>228</v>
      </c>
      <c r="E158" s="392"/>
    </row>
    <row r="159" spans="1:5" ht="29">
      <c r="A159" s="104" t="s">
        <v>388</v>
      </c>
      <c r="B159" s="105" t="s">
        <v>376</v>
      </c>
      <c r="C159" s="107" t="s">
        <v>210</v>
      </c>
      <c r="D159" s="106" t="s">
        <v>228</v>
      </c>
      <c r="E159" s="392"/>
    </row>
    <row r="160" spans="1:5" ht="43.5">
      <c r="A160" s="104" t="s">
        <v>389</v>
      </c>
      <c r="B160" s="105" t="s">
        <v>390</v>
      </c>
      <c r="C160" s="107" t="s">
        <v>210</v>
      </c>
      <c r="D160" s="106" t="s">
        <v>235</v>
      </c>
      <c r="E160" s="392"/>
    </row>
    <row r="161" spans="1:5" ht="29">
      <c r="A161" s="104" t="s">
        <v>391</v>
      </c>
      <c r="B161" s="105" t="s">
        <v>376</v>
      </c>
      <c r="C161" s="107" t="s">
        <v>210</v>
      </c>
      <c r="D161" s="106" t="s">
        <v>215</v>
      </c>
      <c r="E161" s="392"/>
    </row>
    <row r="162" spans="1:5" ht="43.5">
      <c r="A162" s="104" t="s">
        <v>392</v>
      </c>
      <c r="B162" s="105" t="s">
        <v>378</v>
      </c>
      <c r="C162" s="107" t="s">
        <v>210</v>
      </c>
      <c r="D162" s="106" t="s">
        <v>228</v>
      </c>
      <c r="E162" s="392"/>
    </row>
    <row r="163" spans="1:5" ht="29">
      <c r="A163" s="104" t="s">
        <v>393</v>
      </c>
      <c r="B163" s="105" t="s">
        <v>381</v>
      </c>
      <c r="C163" s="107" t="s">
        <v>210</v>
      </c>
      <c r="D163" s="106" t="s">
        <v>211</v>
      </c>
      <c r="E163" s="392"/>
    </row>
    <row r="164" spans="1:5" ht="29">
      <c r="A164" s="104" t="s">
        <v>394</v>
      </c>
      <c r="B164" s="105" t="s">
        <v>376</v>
      </c>
      <c r="C164" s="107" t="s">
        <v>210</v>
      </c>
      <c r="D164" s="106" t="s">
        <v>235</v>
      </c>
      <c r="E164" s="392"/>
    </row>
    <row r="165" spans="1:5" ht="43.5">
      <c r="A165" s="104" t="s">
        <v>395</v>
      </c>
      <c r="B165" s="105" t="s">
        <v>381</v>
      </c>
      <c r="C165" s="107" t="s">
        <v>210</v>
      </c>
      <c r="D165" s="106" t="s">
        <v>211</v>
      </c>
      <c r="E165" s="392"/>
    </row>
    <row r="166" spans="1:5" ht="29">
      <c r="A166" s="104" t="s">
        <v>396</v>
      </c>
      <c r="B166" s="105" t="s">
        <v>376</v>
      </c>
      <c r="C166" s="107" t="s">
        <v>210</v>
      </c>
      <c r="D166" s="106" t="s">
        <v>235</v>
      </c>
      <c r="E166" s="392"/>
    </row>
    <row r="167" spans="1:5" ht="29">
      <c r="A167" s="104" t="s">
        <v>397</v>
      </c>
      <c r="B167" s="105" t="s">
        <v>376</v>
      </c>
      <c r="C167" s="107" t="s">
        <v>210</v>
      </c>
      <c r="D167" s="106" t="s">
        <v>228</v>
      </c>
      <c r="E167" s="392"/>
    </row>
    <row r="168" spans="1:5" ht="29">
      <c r="A168" s="104" t="s">
        <v>398</v>
      </c>
      <c r="B168" s="105" t="s">
        <v>376</v>
      </c>
      <c r="C168" s="107" t="s">
        <v>210</v>
      </c>
      <c r="D168" s="106" t="s">
        <v>215</v>
      </c>
      <c r="E168" s="392"/>
    </row>
    <row r="169" spans="1:5" ht="43.5">
      <c r="A169" s="104" t="s">
        <v>399</v>
      </c>
      <c r="B169" s="105" t="s">
        <v>376</v>
      </c>
      <c r="C169" s="107" t="s">
        <v>210</v>
      </c>
      <c r="D169" s="106" t="s">
        <v>215</v>
      </c>
      <c r="E169" s="392"/>
    </row>
    <row r="170" spans="1:5" ht="29">
      <c r="A170" s="104" t="s">
        <v>400</v>
      </c>
      <c r="B170" s="105" t="s">
        <v>376</v>
      </c>
      <c r="C170" s="107" t="s">
        <v>210</v>
      </c>
      <c r="D170" s="106" t="s">
        <v>211</v>
      </c>
      <c r="E170" s="392"/>
    </row>
    <row r="171" spans="1:5" ht="58">
      <c r="A171" s="104" t="s">
        <v>401</v>
      </c>
      <c r="B171" s="105" t="s">
        <v>402</v>
      </c>
      <c r="C171" s="105" t="s">
        <v>210</v>
      </c>
      <c r="D171" s="106" t="s">
        <v>228</v>
      </c>
      <c r="E171" s="392"/>
    </row>
    <row r="172" spans="1:5" ht="43.5">
      <c r="A172" s="104" t="s">
        <v>403</v>
      </c>
      <c r="B172" s="105" t="s">
        <v>404</v>
      </c>
      <c r="C172" s="107" t="s">
        <v>210</v>
      </c>
      <c r="D172" s="106" t="s">
        <v>211</v>
      </c>
      <c r="E172" s="392"/>
    </row>
    <row r="173" spans="1:5" ht="29">
      <c r="A173" s="104" t="s">
        <v>405</v>
      </c>
      <c r="B173" s="105" t="s">
        <v>406</v>
      </c>
      <c r="C173" s="107" t="s">
        <v>210</v>
      </c>
      <c r="D173" s="106" t="s">
        <v>211</v>
      </c>
      <c r="E173" s="392"/>
    </row>
    <row r="174" spans="1:5" ht="43.5">
      <c r="A174" s="104" t="s">
        <v>407</v>
      </c>
      <c r="B174" s="105" t="s">
        <v>402</v>
      </c>
      <c r="C174" s="107" t="s">
        <v>210</v>
      </c>
      <c r="D174" s="106" t="s">
        <v>235</v>
      </c>
      <c r="E174" s="392"/>
    </row>
    <row r="175" spans="1:5" ht="29">
      <c r="A175" s="104" t="s">
        <v>408</v>
      </c>
      <c r="B175" s="105" t="s">
        <v>402</v>
      </c>
      <c r="C175" s="107" t="s">
        <v>210</v>
      </c>
      <c r="D175" s="106" t="s">
        <v>409</v>
      </c>
      <c r="E175" s="392"/>
    </row>
    <row r="176" spans="1:5" ht="29">
      <c r="A176" s="104" t="s">
        <v>410</v>
      </c>
      <c r="B176" s="105" t="s">
        <v>402</v>
      </c>
      <c r="C176" s="107" t="s">
        <v>210</v>
      </c>
      <c r="D176" s="106" t="s">
        <v>228</v>
      </c>
      <c r="E176" s="392"/>
    </row>
    <row r="177" spans="1:5" ht="43.5">
      <c r="A177" s="104" t="s">
        <v>411</v>
      </c>
      <c r="B177" s="105" t="s">
        <v>406</v>
      </c>
      <c r="C177" s="107" t="s">
        <v>210</v>
      </c>
      <c r="D177" s="106" t="s">
        <v>215</v>
      </c>
      <c r="E177" s="392"/>
    </row>
    <row r="178" spans="1:5" ht="29">
      <c r="A178" s="104" t="s">
        <v>412</v>
      </c>
      <c r="B178" s="105" t="s">
        <v>413</v>
      </c>
      <c r="C178" s="107" t="s">
        <v>210</v>
      </c>
      <c r="D178" s="106" t="s">
        <v>211</v>
      </c>
      <c r="E178" s="392"/>
    </row>
    <row r="179" spans="1:5" ht="29">
      <c r="A179" s="104" t="s">
        <v>414</v>
      </c>
      <c r="B179" s="105" t="s">
        <v>415</v>
      </c>
      <c r="C179" s="105" t="s">
        <v>210</v>
      </c>
      <c r="D179" s="106" t="s">
        <v>215</v>
      </c>
      <c r="E179" s="392"/>
    </row>
    <row r="180" spans="1:5" ht="29">
      <c r="A180" s="104" t="s">
        <v>416</v>
      </c>
      <c r="B180" s="105" t="s">
        <v>415</v>
      </c>
      <c r="C180" s="105" t="s">
        <v>210</v>
      </c>
      <c r="D180" s="106" t="s">
        <v>215</v>
      </c>
      <c r="E180" s="392"/>
    </row>
    <row r="181" spans="1:5" ht="29">
      <c r="A181" s="104" t="s">
        <v>417</v>
      </c>
      <c r="B181" s="105" t="s">
        <v>415</v>
      </c>
      <c r="C181" s="105" t="s">
        <v>210</v>
      </c>
      <c r="D181" s="106" t="s">
        <v>215</v>
      </c>
      <c r="E181" s="392"/>
    </row>
    <row r="182" spans="1:5" ht="29">
      <c r="A182" s="104" t="s">
        <v>418</v>
      </c>
      <c r="B182" s="105" t="s">
        <v>415</v>
      </c>
      <c r="C182" s="105" t="s">
        <v>210</v>
      </c>
      <c r="D182" s="106" t="s">
        <v>235</v>
      </c>
      <c r="E182" s="392"/>
    </row>
    <row r="183" spans="1:5" ht="29">
      <c r="A183" s="104" t="s">
        <v>419</v>
      </c>
      <c r="B183" s="105" t="s">
        <v>420</v>
      </c>
      <c r="C183" s="105" t="s">
        <v>210</v>
      </c>
      <c r="D183" s="106" t="s">
        <v>215</v>
      </c>
      <c r="E183" s="392"/>
    </row>
    <row r="184" spans="1:5" ht="29">
      <c r="A184" s="104" t="s">
        <v>421</v>
      </c>
      <c r="B184" s="105" t="s">
        <v>415</v>
      </c>
      <c r="C184" s="105" t="s">
        <v>210</v>
      </c>
      <c r="D184" s="106" t="s">
        <v>211</v>
      </c>
      <c r="E184" s="392"/>
    </row>
    <row r="185" spans="1:5" ht="43.5">
      <c r="A185" s="104" t="s">
        <v>422</v>
      </c>
      <c r="B185" s="105" t="s">
        <v>415</v>
      </c>
      <c r="C185" s="105" t="s">
        <v>210</v>
      </c>
      <c r="D185" s="106" t="s">
        <v>228</v>
      </c>
      <c r="E185" s="392"/>
    </row>
    <row r="186" spans="1:5" ht="29">
      <c r="A186" s="104" t="s">
        <v>423</v>
      </c>
      <c r="B186" s="105" t="s">
        <v>415</v>
      </c>
      <c r="C186" s="105" t="s">
        <v>210</v>
      </c>
      <c r="D186" s="106" t="s">
        <v>211</v>
      </c>
      <c r="E186" s="392"/>
    </row>
    <row r="187" spans="1:5" ht="29">
      <c r="A187" s="104" t="s">
        <v>424</v>
      </c>
      <c r="B187" s="105" t="s">
        <v>415</v>
      </c>
      <c r="C187" s="105" t="s">
        <v>210</v>
      </c>
      <c r="D187" s="106" t="s">
        <v>215</v>
      </c>
      <c r="E187" s="392"/>
    </row>
    <row r="188" spans="1:5" ht="43.5">
      <c r="A188" s="104" t="s">
        <v>425</v>
      </c>
      <c r="B188" s="105" t="s">
        <v>415</v>
      </c>
      <c r="C188" s="105" t="s">
        <v>210</v>
      </c>
      <c r="D188" s="106" t="s">
        <v>215</v>
      </c>
      <c r="E188" s="392"/>
    </row>
    <row r="189" spans="1:5" ht="29">
      <c r="A189" s="104" t="s">
        <v>426</v>
      </c>
      <c r="B189" s="105" t="s">
        <v>415</v>
      </c>
      <c r="C189" s="105" t="s">
        <v>210</v>
      </c>
      <c r="D189" s="106" t="s">
        <v>215</v>
      </c>
      <c r="E189" s="392"/>
    </row>
    <row r="190" spans="1:5" ht="43.5">
      <c r="A190" s="104" t="s">
        <v>427</v>
      </c>
      <c r="B190" s="105" t="s">
        <v>415</v>
      </c>
      <c r="C190" s="105" t="s">
        <v>210</v>
      </c>
      <c r="D190" s="106" t="s">
        <v>215</v>
      </c>
      <c r="E190" s="392"/>
    </row>
    <row r="191" spans="1:5" ht="29">
      <c r="A191" s="104" t="s">
        <v>428</v>
      </c>
      <c r="B191" s="105" t="s">
        <v>415</v>
      </c>
      <c r="C191" s="105" t="s">
        <v>210</v>
      </c>
      <c r="D191" s="106" t="s">
        <v>215</v>
      </c>
      <c r="E191" s="392"/>
    </row>
    <row r="192" spans="1:5" ht="43.5">
      <c r="A192" s="104" t="s">
        <v>429</v>
      </c>
      <c r="B192" s="105" t="s">
        <v>430</v>
      </c>
      <c r="C192" s="105" t="s">
        <v>210</v>
      </c>
      <c r="D192" s="106" t="s">
        <v>215</v>
      </c>
      <c r="E192" s="392"/>
    </row>
    <row r="193" spans="1:5" ht="29">
      <c r="A193" s="104" t="s">
        <v>431</v>
      </c>
      <c r="B193" s="105" t="s">
        <v>432</v>
      </c>
      <c r="C193" s="105" t="s">
        <v>210</v>
      </c>
      <c r="D193" s="106" t="s">
        <v>215</v>
      </c>
      <c r="E193" s="392"/>
    </row>
    <row r="194" spans="1:5" ht="29">
      <c r="A194" s="104" t="s">
        <v>433</v>
      </c>
      <c r="B194" s="105" t="s">
        <v>415</v>
      </c>
      <c r="C194" s="105" t="s">
        <v>210</v>
      </c>
      <c r="D194" s="106" t="s">
        <v>215</v>
      </c>
      <c r="E194" s="392"/>
    </row>
    <row r="195" spans="1:5" ht="29">
      <c r="A195" s="104" t="s">
        <v>434</v>
      </c>
      <c r="B195" s="105" t="s">
        <v>415</v>
      </c>
      <c r="C195" s="105" t="s">
        <v>210</v>
      </c>
      <c r="D195" s="106" t="s">
        <v>223</v>
      </c>
      <c r="E195" s="392"/>
    </row>
    <row r="196" spans="1:5" ht="29">
      <c r="A196" s="104" t="s">
        <v>435</v>
      </c>
      <c r="B196" s="105" t="s">
        <v>415</v>
      </c>
      <c r="C196" s="105" t="s">
        <v>210</v>
      </c>
      <c r="D196" s="106" t="s">
        <v>215</v>
      </c>
      <c r="E196" s="392"/>
    </row>
    <row r="197" spans="1:5" ht="43.5">
      <c r="A197" s="104" t="s">
        <v>436</v>
      </c>
      <c r="B197" s="105" t="s">
        <v>437</v>
      </c>
      <c r="C197" s="105" t="s">
        <v>210</v>
      </c>
      <c r="D197" s="106" t="s">
        <v>235</v>
      </c>
      <c r="E197" s="392"/>
    </row>
    <row r="198" spans="1:5" ht="43.5">
      <c r="A198" s="104" t="s">
        <v>438</v>
      </c>
      <c r="B198" s="105" t="s">
        <v>437</v>
      </c>
      <c r="C198" s="105" t="s">
        <v>210</v>
      </c>
      <c r="D198" s="106" t="s">
        <v>215</v>
      </c>
      <c r="E198" s="392"/>
    </row>
    <row r="199" spans="1:5" ht="29">
      <c r="A199" s="104" t="s">
        <v>439</v>
      </c>
      <c r="B199" s="105" t="s">
        <v>437</v>
      </c>
      <c r="C199" s="105" t="s">
        <v>210</v>
      </c>
      <c r="D199" s="106" t="s">
        <v>211</v>
      </c>
      <c r="E199" s="392"/>
    </row>
    <row r="200" spans="1:5" ht="29">
      <c r="A200" s="104" t="s">
        <v>440</v>
      </c>
      <c r="B200" s="105" t="s">
        <v>437</v>
      </c>
      <c r="C200" s="105" t="s">
        <v>210</v>
      </c>
      <c r="D200" s="106" t="s">
        <v>228</v>
      </c>
      <c r="E200" s="392"/>
    </row>
    <row r="201" spans="1:5" ht="29">
      <c r="A201" s="104" t="s">
        <v>441</v>
      </c>
      <c r="B201" s="105" t="s">
        <v>437</v>
      </c>
      <c r="C201" s="105" t="s">
        <v>210</v>
      </c>
      <c r="D201" s="106" t="s">
        <v>215</v>
      </c>
      <c r="E201" s="392"/>
    </row>
    <row r="202" spans="1:5" ht="43.5">
      <c r="A202" s="104" t="s">
        <v>442</v>
      </c>
      <c r="B202" s="105" t="s">
        <v>443</v>
      </c>
      <c r="C202" s="105" t="s">
        <v>210</v>
      </c>
      <c r="D202" s="106" t="s">
        <v>228</v>
      </c>
      <c r="E202" s="392"/>
    </row>
    <row r="203" spans="1:5" ht="43.5">
      <c r="A203" s="104" t="s">
        <v>444</v>
      </c>
      <c r="B203" s="105" t="s">
        <v>445</v>
      </c>
      <c r="C203" s="105" t="s">
        <v>210</v>
      </c>
      <c r="D203" s="106" t="s">
        <v>215</v>
      </c>
      <c r="E203" s="392"/>
    </row>
    <row r="204" spans="1:5" ht="43.5">
      <c r="A204" s="104" t="s">
        <v>446</v>
      </c>
      <c r="B204" s="105" t="s">
        <v>437</v>
      </c>
      <c r="C204" s="105" t="s">
        <v>210</v>
      </c>
      <c r="D204" s="106" t="s">
        <v>215</v>
      </c>
      <c r="E204" s="392"/>
    </row>
    <row r="205" spans="1:5" ht="29">
      <c r="A205" s="104" t="s">
        <v>447</v>
      </c>
      <c r="B205" s="105" t="s">
        <v>437</v>
      </c>
      <c r="C205" s="105" t="s">
        <v>210</v>
      </c>
      <c r="D205" s="106" t="s">
        <v>228</v>
      </c>
      <c r="E205" s="392"/>
    </row>
    <row r="206" spans="1:5" ht="29">
      <c r="A206" s="104" t="s">
        <v>448</v>
      </c>
      <c r="B206" s="105" t="s">
        <v>449</v>
      </c>
      <c r="C206" s="105" t="s">
        <v>210</v>
      </c>
      <c r="D206" s="106" t="s">
        <v>215</v>
      </c>
      <c r="E206" s="392"/>
    </row>
    <row r="207" spans="1:5" ht="43.5">
      <c r="A207" s="104" t="s">
        <v>450</v>
      </c>
      <c r="B207" s="105" t="s">
        <v>451</v>
      </c>
      <c r="C207" s="105" t="s">
        <v>210</v>
      </c>
      <c r="D207" s="106" t="s">
        <v>215</v>
      </c>
      <c r="E207" s="392"/>
    </row>
    <row r="208" spans="1:5" ht="29">
      <c r="A208" s="104" t="s">
        <v>452</v>
      </c>
      <c r="B208" s="105" t="s">
        <v>437</v>
      </c>
      <c r="C208" s="105" t="s">
        <v>210</v>
      </c>
      <c r="D208" s="106" t="s">
        <v>211</v>
      </c>
      <c r="E208" s="392"/>
    </row>
    <row r="209" spans="1:5" ht="29">
      <c r="A209" s="104" t="s">
        <v>453</v>
      </c>
      <c r="B209" s="105" t="s">
        <v>437</v>
      </c>
      <c r="C209" s="105" t="s">
        <v>210</v>
      </c>
      <c r="D209" s="106" t="s">
        <v>211</v>
      </c>
      <c r="E209" s="392"/>
    </row>
    <row r="210" spans="1:5" ht="43.5">
      <c r="A210" s="104" t="s">
        <v>454</v>
      </c>
      <c r="B210" s="105" t="s">
        <v>437</v>
      </c>
      <c r="C210" s="105" t="s">
        <v>210</v>
      </c>
      <c r="D210" s="106" t="s">
        <v>215</v>
      </c>
      <c r="E210" s="392"/>
    </row>
    <row r="211" spans="1:5" ht="43.5">
      <c r="A211" s="104" t="s">
        <v>455</v>
      </c>
      <c r="B211" s="105" t="s">
        <v>451</v>
      </c>
      <c r="C211" s="105" t="s">
        <v>210</v>
      </c>
      <c r="D211" s="106" t="s">
        <v>228</v>
      </c>
      <c r="E211" s="392"/>
    </row>
    <row r="212" spans="1:5" ht="29">
      <c r="A212" s="104" t="s">
        <v>456</v>
      </c>
      <c r="B212" s="105" t="s">
        <v>437</v>
      </c>
      <c r="C212" s="105" t="s">
        <v>210</v>
      </c>
      <c r="D212" s="106" t="s">
        <v>211</v>
      </c>
      <c r="E212" s="392"/>
    </row>
    <row r="213" spans="1:5" ht="29">
      <c r="A213" s="104" t="s">
        <v>457</v>
      </c>
      <c r="B213" s="105" t="s">
        <v>437</v>
      </c>
      <c r="C213" s="105" t="s">
        <v>210</v>
      </c>
      <c r="D213" s="106" t="s">
        <v>215</v>
      </c>
      <c r="E213" s="392"/>
    </row>
    <row r="214" spans="1:5" ht="43.5">
      <c r="A214" s="104" t="s">
        <v>458</v>
      </c>
      <c r="B214" s="105" t="s">
        <v>437</v>
      </c>
      <c r="C214" s="105" t="s">
        <v>210</v>
      </c>
      <c r="D214" s="106" t="s">
        <v>215</v>
      </c>
      <c r="E214" s="392"/>
    </row>
    <row r="215" spans="1:5" ht="29">
      <c r="A215" s="104" t="s">
        <v>459</v>
      </c>
      <c r="B215" s="105" t="s">
        <v>437</v>
      </c>
      <c r="C215" s="105" t="s">
        <v>210</v>
      </c>
      <c r="D215" s="106" t="s">
        <v>228</v>
      </c>
      <c r="E215" s="392"/>
    </row>
    <row r="216" spans="1:5" ht="43.5">
      <c r="A216" s="104" t="s">
        <v>460</v>
      </c>
      <c r="B216" s="105" t="s">
        <v>451</v>
      </c>
      <c r="C216" s="105" t="s">
        <v>210</v>
      </c>
      <c r="D216" s="106" t="s">
        <v>235</v>
      </c>
      <c r="E216" s="392"/>
    </row>
    <row r="217" spans="1:5" ht="29">
      <c r="A217" s="104" t="s">
        <v>461</v>
      </c>
      <c r="B217" s="105" t="s">
        <v>437</v>
      </c>
      <c r="C217" s="105" t="s">
        <v>210</v>
      </c>
      <c r="D217" s="106" t="s">
        <v>215</v>
      </c>
      <c r="E217" s="392"/>
    </row>
    <row r="218" spans="1:5" ht="29">
      <c r="A218" s="104" t="s">
        <v>462</v>
      </c>
      <c r="B218" s="105" t="s">
        <v>437</v>
      </c>
      <c r="C218" s="105" t="s">
        <v>210</v>
      </c>
      <c r="D218" s="106" t="s">
        <v>211</v>
      </c>
      <c r="E218" s="392"/>
    </row>
    <row r="219" spans="1:5" ht="29">
      <c r="A219" s="104" t="s">
        <v>463</v>
      </c>
      <c r="B219" s="105" t="s">
        <v>437</v>
      </c>
      <c r="C219" s="105" t="s">
        <v>210</v>
      </c>
      <c r="D219" s="106" t="s">
        <v>211</v>
      </c>
      <c r="E219" s="392"/>
    </row>
    <row r="220" spans="1:5" ht="43.5">
      <c r="A220" s="104" t="s">
        <v>464</v>
      </c>
      <c r="B220" s="105" t="s">
        <v>437</v>
      </c>
      <c r="C220" s="105" t="s">
        <v>210</v>
      </c>
      <c r="D220" s="106" t="s">
        <v>215</v>
      </c>
      <c r="E220" s="392"/>
    </row>
    <row r="221" spans="1:5" ht="29">
      <c r="A221" s="104" t="s">
        <v>465</v>
      </c>
      <c r="B221" s="105" t="s">
        <v>437</v>
      </c>
      <c r="C221" s="105" t="s">
        <v>210</v>
      </c>
      <c r="D221" s="106" t="s">
        <v>215</v>
      </c>
      <c r="E221" s="392"/>
    </row>
    <row r="222" spans="1:5" ht="72.5">
      <c r="A222" s="104" t="s">
        <v>466</v>
      </c>
      <c r="B222" s="105" t="s">
        <v>437</v>
      </c>
      <c r="C222" s="105" t="s">
        <v>210</v>
      </c>
      <c r="D222" s="106" t="s">
        <v>215</v>
      </c>
      <c r="E222" s="392"/>
    </row>
    <row r="223" spans="1:5" ht="29">
      <c r="A223" s="104" t="s">
        <v>467</v>
      </c>
      <c r="B223" s="105" t="s">
        <v>437</v>
      </c>
      <c r="C223" s="105" t="s">
        <v>210</v>
      </c>
      <c r="D223" s="106" t="s">
        <v>215</v>
      </c>
      <c r="E223" s="392"/>
    </row>
    <row r="224" spans="1:5" ht="29">
      <c r="A224" s="104" t="s">
        <v>468</v>
      </c>
      <c r="B224" s="105" t="s">
        <v>437</v>
      </c>
      <c r="C224" s="105" t="s">
        <v>210</v>
      </c>
      <c r="D224" s="106" t="s">
        <v>215</v>
      </c>
      <c r="E224" s="392"/>
    </row>
    <row r="225" spans="1:5" ht="29">
      <c r="A225" s="104" t="s">
        <v>469</v>
      </c>
      <c r="B225" s="105" t="s">
        <v>470</v>
      </c>
      <c r="C225" s="107" t="s">
        <v>210</v>
      </c>
      <c r="D225" s="106" t="s">
        <v>235</v>
      </c>
      <c r="E225" s="392"/>
    </row>
    <row r="226" spans="1:5" ht="43.5">
      <c r="A226" s="104" t="s">
        <v>471</v>
      </c>
      <c r="B226" s="105" t="s">
        <v>470</v>
      </c>
      <c r="C226" s="107" t="s">
        <v>210</v>
      </c>
      <c r="D226" s="106" t="s">
        <v>215</v>
      </c>
      <c r="E226" s="392"/>
    </row>
    <row r="227" spans="1:5" ht="58">
      <c r="A227" s="104" t="s">
        <v>472</v>
      </c>
      <c r="B227" s="105" t="s">
        <v>470</v>
      </c>
      <c r="C227" s="107" t="s">
        <v>210</v>
      </c>
      <c r="D227" s="106" t="s">
        <v>217</v>
      </c>
      <c r="E227" s="392"/>
    </row>
    <row r="228" spans="1:5" ht="29">
      <c r="A228" s="104" t="s">
        <v>473</v>
      </c>
      <c r="B228" s="105" t="s">
        <v>470</v>
      </c>
      <c r="C228" s="107" t="s">
        <v>210</v>
      </c>
      <c r="D228" s="106" t="s">
        <v>215</v>
      </c>
      <c r="E228" s="392"/>
    </row>
    <row r="229" spans="1:5" ht="43.5">
      <c r="A229" s="104" t="s">
        <v>474</v>
      </c>
      <c r="B229" s="105" t="s">
        <v>475</v>
      </c>
      <c r="C229" s="107" t="s">
        <v>210</v>
      </c>
      <c r="D229" s="106" t="s">
        <v>211</v>
      </c>
      <c r="E229" s="392"/>
    </row>
    <row r="230" spans="1:5" ht="58">
      <c r="A230" s="104" t="s">
        <v>476</v>
      </c>
      <c r="B230" s="105" t="s">
        <v>470</v>
      </c>
      <c r="C230" s="107" t="s">
        <v>210</v>
      </c>
      <c r="D230" s="106" t="s">
        <v>228</v>
      </c>
      <c r="E230" s="392"/>
    </row>
    <row r="231" spans="1:5" ht="43.5">
      <c r="A231" s="104" t="s">
        <v>477</v>
      </c>
      <c r="B231" s="105" t="s">
        <v>470</v>
      </c>
      <c r="C231" s="107" t="s">
        <v>210</v>
      </c>
      <c r="D231" s="106" t="s">
        <v>235</v>
      </c>
      <c r="E231" s="392"/>
    </row>
    <row r="232" spans="1:5" ht="43.5">
      <c r="A232" s="104" t="s">
        <v>478</v>
      </c>
      <c r="B232" s="105" t="s">
        <v>479</v>
      </c>
      <c r="C232" s="107" t="s">
        <v>210</v>
      </c>
      <c r="D232" s="106" t="s">
        <v>215</v>
      </c>
      <c r="E232" s="392"/>
    </row>
    <row r="233" spans="1:5" ht="29">
      <c r="A233" s="104" t="s">
        <v>480</v>
      </c>
      <c r="B233" s="105" t="s">
        <v>470</v>
      </c>
      <c r="C233" s="107" t="s">
        <v>210</v>
      </c>
      <c r="D233" s="106" t="s">
        <v>228</v>
      </c>
      <c r="E233" s="392"/>
    </row>
    <row r="234" spans="1:5" ht="29">
      <c r="A234" s="104" t="s">
        <v>481</v>
      </c>
      <c r="B234" s="105" t="s">
        <v>475</v>
      </c>
      <c r="C234" s="107" t="s">
        <v>210</v>
      </c>
      <c r="D234" s="106" t="s">
        <v>215</v>
      </c>
      <c r="E234" s="392"/>
    </row>
    <row r="235" spans="1:5" ht="43.5">
      <c r="A235" s="104" t="s">
        <v>482</v>
      </c>
      <c r="B235" s="105" t="s">
        <v>475</v>
      </c>
      <c r="C235" s="107" t="s">
        <v>210</v>
      </c>
      <c r="D235" s="106" t="s">
        <v>228</v>
      </c>
      <c r="E235" s="392"/>
    </row>
    <row r="236" spans="1:5" ht="43.5">
      <c r="A236" s="104" t="s">
        <v>483</v>
      </c>
      <c r="B236" s="105" t="s">
        <v>475</v>
      </c>
      <c r="C236" s="107" t="s">
        <v>210</v>
      </c>
      <c r="D236" s="106" t="s">
        <v>211</v>
      </c>
      <c r="E236" s="392"/>
    </row>
    <row r="237" spans="1:5" ht="29">
      <c r="A237" s="104" t="s">
        <v>484</v>
      </c>
      <c r="B237" s="105" t="s">
        <v>475</v>
      </c>
      <c r="C237" s="107" t="s">
        <v>210</v>
      </c>
      <c r="D237" s="106" t="s">
        <v>215</v>
      </c>
      <c r="E237" s="392"/>
    </row>
    <row r="238" spans="1:5" ht="43.5">
      <c r="A238" s="104" t="s">
        <v>485</v>
      </c>
      <c r="B238" s="105" t="s">
        <v>470</v>
      </c>
      <c r="C238" s="107" t="s">
        <v>210</v>
      </c>
      <c r="D238" s="106" t="s">
        <v>228</v>
      </c>
      <c r="E238" s="392"/>
    </row>
    <row r="239" spans="1:5" ht="29">
      <c r="A239" s="104" t="s">
        <v>486</v>
      </c>
      <c r="B239" s="105" t="s">
        <v>470</v>
      </c>
      <c r="C239" s="107" t="s">
        <v>210</v>
      </c>
      <c r="D239" s="106" t="s">
        <v>215</v>
      </c>
      <c r="E239" s="392"/>
    </row>
    <row r="240" spans="1:5" ht="29">
      <c r="A240" s="104" t="s">
        <v>487</v>
      </c>
      <c r="B240" s="105" t="s">
        <v>470</v>
      </c>
      <c r="C240" s="107" t="s">
        <v>210</v>
      </c>
      <c r="D240" s="106" t="s">
        <v>215</v>
      </c>
      <c r="E240" s="392"/>
    </row>
    <row r="241" spans="1:5" ht="29">
      <c r="A241" s="104" t="s">
        <v>488</v>
      </c>
      <c r="B241" s="105" t="s">
        <v>470</v>
      </c>
      <c r="C241" s="107" t="s">
        <v>210</v>
      </c>
      <c r="D241" s="106" t="s">
        <v>215</v>
      </c>
      <c r="E241" s="392"/>
    </row>
    <row r="242" spans="1:5" ht="29">
      <c r="A242" s="104" t="s">
        <v>489</v>
      </c>
      <c r="B242" s="105" t="s">
        <v>475</v>
      </c>
      <c r="C242" s="107" t="s">
        <v>210</v>
      </c>
      <c r="D242" s="106" t="s">
        <v>215</v>
      </c>
      <c r="E242" s="392"/>
    </row>
    <row r="243" spans="1:5" ht="43.5">
      <c r="A243" s="104" t="s">
        <v>490</v>
      </c>
      <c r="B243" s="105" t="s">
        <v>470</v>
      </c>
      <c r="C243" s="107" t="s">
        <v>210</v>
      </c>
      <c r="D243" s="106" t="s">
        <v>223</v>
      </c>
      <c r="E243" s="392"/>
    </row>
    <row r="244" spans="1:5" ht="43.5">
      <c r="A244" s="104" t="s">
        <v>491</v>
      </c>
      <c r="B244" s="105" t="s">
        <v>475</v>
      </c>
      <c r="C244" s="107" t="s">
        <v>210</v>
      </c>
      <c r="D244" s="106" t="s">
        <v>215</v>
      </c>
      <c r="E244" s="392"/>
    </row>
    <row r="245" spans="1:5" ht="43.5">
      <c r="A245" s="104" t="s">
        <v>492</v>
      </c>
      <c r="B245" s="105" t="s">
        <v>470</v>
      </c>
      <c r="C245" s="107" t="s">
        <v>210</v>
      </c>
      <c r="D245" s="106" t="s">
        <v>215</v>
      </c>
      <c r="E245" s="392"/>
    </row>
    <row r="246" spans="1:5" ht="43.5">
      <c r="A246" s="104" t="s">
        <v>493</v>
      </c>
      <c r="B246" s="105" t="s">
        <v>470</v>
      </c>
      <c r="C246" s="107" t="s">
        <v>210</v>
      </c>
      <c r="D246" s="106" t="s">
        <v>215</v>
      </c>
      <c r="E246" s="392"/>
    </row>
    <row r="247" spans="1:5" ht="43.5">
      <c r="A247" s="104" t="s">
        <v>494</v>
      </c>
      <c r="B247" s="105" t="s">
        <v>470</v>
      </c>
      <c r="C247" s="107" t="s">
        <v>210</v>
      </c>
      <c r="D247" s="106" t="s">
        <v>215</v>
      </c>
      <c r="E247" s="392"/>
    </row>
    <row r="248" spans="1:5" ht="43.5">
      <c r="A248" s="104" t="s">
        <v>495</v>
      </c>
      <c r="B248" s="105" t="s">
        <v>470</v>
      </c>
      <c r="C248" s="107" t="s">
        <v>210</v>
      </c>
      <c r="D248" s="106" t="s">
        <v>215</v>
      </c>
      <c r="E248" s="392"/>
    </row>
    <row r="249" spans="1:5" ht="72.5">
      <c r="A249" s="104" t="s">
        <v>496</v>
      </c>
      <c r="B249" s="105" t="s">
        <v>470</v>
      </c>
      <c r="C249" s="107" t="s">
        <v>210</v>
      </c>
      <c r="D249" s="106" t="s">
        <v>228</v>
      </c>
      <c r="E249" s="392"/>
    </row>
    <row r="250" spans="1:5" ht="43.5">
      <c r="A250" s="104" t="s">
        <v>497</v>
      </c>
      <c r="B250" s="105" t="s">
        <v>470</v>
      </c>
      <c r="C250" s="107" t="s">
        <v>210</v>
      </c>
      <c r="D250" s="106" t="s">
        <v>228</v>
      </c>
      <c r="E250" s="392"/>
    </row>
    <row r="251" spans="1:5" ht="72.5">
      <c r="A251" s="104" t="s">
        <v>498</v>
      </c>
      <c r="B251" s="105" t="s">
        <v>470</v>
      </c>
      <c r="C251" s="107" t="s">
        <v>210</v>
      </c>
      <c r="D251" s="106" t="s">
        <v>235</v>
      </c>
      <c r="E251" s="392"/>
    </row>
    <row r="252" spans="1:5" ht="29">
      <c r="A252" s="108" t="s">
        <v>499</v>
      </c>
      <c r="B252" s="105" t="s">
        <v>500</v>
      </c>
      <c r="C252" s="105" t="s">
        <v>210</v>
      </c>
      <c r="D252" s="106" t="s">
        <v>228</v>
      </c>
      <c r="E252" s="392"/>
    </row>
    <row r="253" spans="1:5" ht="29">
      <c r="A253" s="108" t="s">
        <v>501</v>
      </c>
      <c r="B253" s="105" t="s">
        <v>502</v>
      </c>
      <c r="C253" s="105" t="s">
        <v>210</v>
      </c>
      <c r="D253" s="106" t="s">
        <v>215</v>
      </c>
      <c r="E253" s="392"/>
    </row>
    <row r="254" spans="1:5" ht="29">
      <c r="A254" s="108" t="s">
        <v>503</v>
      </c>
      <c r="B254" s="105" t="s">
        <v>502</v>
      </c>
      <c r="C254" s="105" t="s">
        <v>210</v>
      </c>
      <c r="D254" s="106" t="s">
        <v>228</v>
      </c>
      <c r="E254" s="392"/>
    </row>
    <row r="255" spans="1:5" ht="43.5">
      <c r="A255" s="108" t="s">
        <v>504</v>
      </c>
      <c r="B255" s="105" t="s">
        <v>502</v>
      </c>
      <c r="C255" s="105" t="s">
        <v>210</v>
      </c>
      <c r="D255" s="106" t="s">
        <v>211</v>
      </c>
      <c r="E255" s="392"/>
    </row>
    <row r="256" spans="1:5" ht="87">
      <c r="A256" s="108" t="s">
        <v>505</v>
      </c>
      <c r="B256" s="105" t="s">
        <v>502</v>
      </c>
      <c r="C256" s="105" t="s">
        <v>210</v>
      </c>
      <c r="D256" s="106" t="s">
        <v>235</v>
      </c>
      <c r="E256" s="392"/>
    </row>
    <row r="257" spans="1:5" ht="43.5">
      <c r="A257" s="108" t="s">
        <v>506</v>
      </c>
      <c r="B257" s="105" t="s">
        <v>502</v>
      </c>
      <c r="C257" s="105" t="s">
        <v>210</v>
      </c>
      <c r="D257" s="106" t="s">
        <v>211</v>
      </c>
      <c r="E257" s="392"/>
    </row>
    <row r="258" spans="1:5" ht="29">
      <c r="A258" s="108" t="s">
        <v>507</v>
      </c>
      <c r="B258" s="105" t="s">
        <v>502</v>
      </c>
      <c r="C258" s="105" t="s">
        <v>210</v>
      </c>
      <c r="D258" s="106" t="s">
        <v>211</v>
      </c>
      <c r="E258" s="392"/>
    </row>
    <row r="259" spans="1:5" ht="43.5">
      <c r="A259" s="108" t="s">
        <v>508</v>
      </c>
      <c r="B259" s="105" t="s">
        <v>502</v>
      </c>
      <c r="C259" s="105" t="s">
        <v>210</v>
      </c>
      <c r="D259" s="106" t="s">
        <v>215</v>
      </c>
      <c r="E259" s="392"/>
    </row>
    <row r="260" spans="1:5" ht="29">
      <c r="A260" s="108" t="s">
        <v>509</v>
      </c>
      <c r="B260" s="105" t="s">
        <v>502</v>
      </c>
      <c r="C260" s="105" t="s">
        <v>210</v>
      </c>
      <c r="D260" s="106" t="s">
        <v>211</v>
      </c>
      <c r="E260" s="392"/>
    </row>
    <row r="261" spans="1:5" ht="43.5">
      <c r="A261" s="108" t="s">
        <v>510</v>
      </c>
      <c r="B261" s="105" t="s">
        <v>502</v>
      </c>
      <c r="C261" s="105" t="s">
        <v>210</v>
      </c>
      <c r="D261" s="106" t="s">
        <v>235</v>
      </c>
      <c r="E261" s="392"/>
    </row>
    <row r="262" spans="1:5" ht="29">
      <c r="A262" s="108" t="s">
        <v>511</v>
      </c>
      <c r="B262" s="105" t="s">
        <v>512</v>
      </c>
      <c r="C262" s="105" t="s">
        <v>210</v>
      </c>
      <c r="D262" s="106" t="s">
        <v>211</v>
      </c>
      <c r="E262" s="392"/>
    </row>
    <row r="263" spans="1:5" ht="43.5">
      <c r="A263" s="108" t="s">
        <v>513</v>
      </c>
      <c r="B263" s="105" t="s">
        <v>500</v>
      </c>
      <c r="C263" s="105" t="s">
        <v>210</v>
      </c>
      <c r="D263" s="106" t="s">
        <v>228</v>
      </c>
      <c r="E263" s="392"/>
    </row>
    <row r="264" spans="1:5" ht="43.5">
      <c r="A264" s="108" t="s">
        <v>514</v>
      </c>
      <c r="B264" s="105" t="s">
        <v>502</v>
      </c>
      <c r="C264" s="105" t="s">
        <v>210</v>
      </c>
      <c r="D264" s="106" t="s">
        <v>217</v>
      </c>
      <c r="E264" s="392"/>
    </row>
    <row r="265" spans="1:5" ht="29">
      <c r="A265" s="108" t="s">
        <v>515</v>
      </c>
      <c r="B265" s="105" t="s">
        <v>502</v>
      </c>
      <c r="C265" s="105" t="s">
        <v>210</v>
      </c>
      <c r="D265" s="106" t="s">
        <v>215</v>
      </c>
      <c r="E265" s="392"/>
    </row>
    <row r="266" spans="1:5" ht="43.5">
      <c r="A266" s="108" t="s">
        <v>516</v>
      </c>
      <c r="B266" s="105" t="s">
        <v>502</v>
      </c>
      <c r="C266" s="105" t="s">
        <v>210</v>
      </c>
      <c r="D266" s="106" t="s">
        <v>215</v>
      </c>
      <c r="E266" s="392"/>
    </row>
    <row r="267" spans="1:5" ht="43.5">
      <c r="A267" s="108" t="s">
        <v>517</v>
      </c>
      <c r="B267" s="105" t="s">
        <v>502</v>
      </c>
      <c r="C267" s="105" t="s">
        <v>210</v>
      </c>
      <c r="D267" s="106" t="s">
        <v>228</v>
      </c>
      <c r="E267" s="392"/>
    </row>
    <row r="268" spans="1:5" ht="29">
      <c r="A268" s="108" t="s">
        <v>518</v>
      </c>
      <c r="B268" s="105" t="s">
        <v>502</v>
      </c>
      <c r="C268" s="105" t="s">
        <v>210</v>
      </c>
      <c r="D268" s="106" t="s">
        <v>215</v>
      </c>
      <c r="E268" s="392"/>
    </row>
    <row r="269" spans="1:5" ht="29">
      <c r="A269" s="108" t="s">
        <v>519</v>
      </c>
      <c r="B269" s="105" t="s">
        <v>502</v>
      </c>
      <c r="C269" s="105" t="s">
        <v>210</v>
      </c>
      <c r="D269" s="106" t="s">
        <v>228</v>
      </c>
      <c r="E269" s="392"/>
    </row>
    <row r="270" spans="1:5" ht="29">
      <c r="A270" s="108" t="s">
        <v>520</v>
      </c>
      <c r="B270" s="105" t="s">
        <v>502</v>
      </c>
      <c r="C270" s="105" t="s">
        <v>210</v>
      </c>
      <c r="D270" s="106" t="s">
        <v>211</v>
      </c>
      <c r="E270" s="392"/>
    </row>
    <row r="271" spans="1:5" ht="43.5">
      <c r="A271" s="108" t="s">
        <v>521</v>
      </c>
      <c r="B271" s="105" t="s">
        <v>522</v>
      </c>
      <c r="C271" s="105" t="s">
        <v>210</v>
      </c>
      <c r="D271" s="106" t="s">
        <v>215</v>
      </c>
      <c r="E271" s="392"/>
    </row>
    <row r="272" spans="1:5" ht="29">
      <c r="A272" s="108" t="s">
        <v>523</v>
      </c>
      <c r="B272" s="105" t="s">
        <v>512</v>
      </c>
      <c r="C272" s="105" t="s">
        <v>210</v>
      </c>
      <c r="D272" s="106" t="s">
        <v>228</v>
      </c>
      <c r="E272" s="392"/>
    </row>
    <row r="273" spans="1:5" ht="29">
      <c r="A273" s="108" t="s">
        <v>524</v>
      </c>
      <c r="B273" s="105" t="s">
        <v>502</v>
      </c>
      <c r="C273" s="105" t="s">
        <v>210</v>
      </c>
      <c r="D273" s="106" t="s">
        <v>211</v>
      </c>
      <c r="E273" s="392"/>
    </row>
    <row r="274" spans="1:5" ht="29">
      <c r="A274" s="108" t="s">
        <v>525</v>
      </c>
      <c r="B274" s="105" t="s">
        <v>502</v>
      </c>
      <c r="C274" s="105" t="s">
        <v>210</v>
      </c>
      <c r="D274" s="106" t="s">
        <v>235</v>
      </c>
      <c r="E274" s="392"/>
    </row>
    <row r="275" spans="1:5" ht="43.5">
      <c r="A275" s="108" t="s">
        <v>526</v>
      </c>
      <c r="B275" s="105" t="s">
        <v>527</v>
      </c>
      <c r="C275" s="105" t="s">
        <v>210</v>
      </c>
      <c r="D275" s="106" t="s">
        <v>215</v>
      </c>
      <c r="E275" s="392"/>
    </row>
    <row r="276" spans="1:5" ht="43.5">
      <c r="A276" s="108" t="s">
        <v>528</v>
      </c>
      <c r="B276" s="105" t="s">
        <v>502</v>
      </c>
      <c r="C276" s="105" t="s">
        <v>210</v>
      </c>
      <c r="D276" s="106" t="s">
        <v>215</v>
      </c>
      <c r="E276" s="392"/>
    </row>
    <row r="277" spans="1:5" ht="43.5">
      <c r="A277" s="108" t="s">
        <v>529</v>
      </c>
      <c r="B277" s="105" t="s">
        <v>502</v>
      </c>
      <c r="C277" s="105" t="s">
        <v>210</v>
      </c>
      <c r="D277" s="106" t="s">
        <v>235</v>
      </c>
      <c r="E277" s="392"/>
    </row>
    <row r="278" spans="1:5" ht="43.5">
      <c r="A278" s="108" t="s">
        <v>530</v>
      </c>
      <c r="B278" s="105" t="s">
        <v>502</v>
      </c>
      <c r="C278" s="105" t="s">
        <v>210</v>
      </c>
      <c r="D278" s="106" t="s">
        <v>223</v>
      </c>
      <c r="E278" s="392"/>
    </row>
    <row r="279" spans="1:5" ht="43.5">
      <c r="A279" s="108" t="s">
        <v>531</v>
      </c>
      <c r="B279" s="105" t="s">
        <v>502</v>
      </c>
      <c r="C279" s="105" t="s">
        <v>210</v>
      </c>
      <c r="D279" s="106" t="s">
        <v>211</v>
      </c>
      <c r="E279" s="392"/>
    </row>
    <row r="280" spans="1:5" ht="43.5">
      <c r="A280" s="104" t="s">
        <v>532</v>
      </c>
      <c r="B280" s="105" t="s">
        <v>533</v>
      </c>
      <c r="C280" s="107" t="s">
        <v>210</v>
      </c>
      <c r="D280" s="106" t="s">
        <v>215</v>
      </c>
      <c r="E280" s="392"/>
    </row>
    <row r="281" spans="1:5" ht="29">
      <c r="A281" s="104" t="s">
        <v>534</v>
      </c>
      <c r="B281" s="105" t="s">
        <v>533</v>
      </c>
      <c r="C281" s="107" t="s">
        <v>210</v>
      </c>
      <c r="D281" s="106" t="s">
        <v>215</v>
      </c>
      <c r="E281" s="392"/>
    </row>
    <row r="282" spans="1:5" ht="43.5">
      <c r="A282" s="104" t="s">
        <v>535</v>
      </c>
      <c r="B282" s="105" t="s">
        <v>533</v>
      </c>
      <c r="C282" s="107" t="s">
        <v>210</v>
      </c>
      <c r="D282" s="106" t="s">
        <v>228</v>
      </c>
      <c r="E282" s="392"/>
    </row>
    <row r="283" spans="1:5" ht="29">
      <c r="A283" s="104" t="s">
        <v>536</v>
      </c>
      <c r="B283" s="105" t="s">
        <v>533</v>
      </c>
      <c r="C283" s="107" t="s">
        <v>210</v>
      </c>
      <c r="D283" s="106" t="s">
        <v>235</v>
      </c>
      <c r="E283" s="392"/>
    </row>
    <row r="284" spans="1:5" ht="29">
      <c r="A284" s="104" t="s">
        <v>537</v>
      </c>
      <c r="B284" s="105" t="s">
        <v>533</v>
      </c>
      <c r="C284" s="107" t="s">
        <v>210</v>
      </c>
      <c r="D284" s="106" t="s">
        <v>211</v>
      </c>
      <c r="E284" s="392"/>
    </row>
    <row r="285" spans="1:5" ht="58">
      <c r="A285" s="104" t="s">
        <v>538</v>
      </c>
      <c r="B285" s="105" t="s">
        <v>533</v>
      </c>
      <c r="C285" s="107" t="s">
        <v>210</v>
      </c>
      <c r="D285" s="106" t="s">
        <v>228</v>
      </c>
      <c r="E285" s="392"/>
    </row>
    <row r="286" spans="1:5" ht="29">
      <c r="A286" s="104" t="s">
        <v>539</v>
      </c>
      <c r="B286" s="105" t="s">
        <v>533</v>
      </c>
      <c r="C286" s="107" t="s">
        <v>210</v>
      </c>
      <c r="D286" s="106" t="s">
        <v>228</v>
      </c>
      <c r="E286" s="392"/>
    </row>
    <row r="287" spans="1:5" ht="58">
      <c r="A287" s="104" t="s">
        <v>540</v>
      </c>
      <c r="B287" s="105" t="s">
        <v>533</v>
      </c>
      <c r="C287" s="107" t="s">
        <v>210</v>
      </c>
      <c r="D287" s="106" t="s">
        <v>228</v>
      </c>
      <c r="E287" s="392"/>
    </row>
    <row r="288" spans="1:5" ht="29">
      <c r="A288" s="104" t="s">
        <v>541</v>
      </c>
      <c r="B288" s="105" t="s">
        <v>533</v>
      </c>
      <c r="C288" s="107" t="s">
        <v>210</v>
      </c>
      <c r="D288" s="106" t="s">
        <v>215</v>
      </c>
      <c r="E288" s="392"/>
    </row>
    <row r="289" spans="1:5" ht="29">
      <c r="A289" s="104" t="s">
        <v>542</v>
      </c>
      <c r="B289" s="105" t="s">
        <v>533</v>
      </c>
      <c r="C289" s="107" t="s">
        <v>210</v>
      </c>
      <c r="D289" s="106" t="s">
        <v>211</v>
      </c>
      <c r="E289" s="392"/>
    </row>
    <row r="290" spans="1:5" ht="43.5">
      <c r="A290" s="104" t="s">
        <v>543</v>
      </c>
      <c r="B290" s="105" t="s">
        <v>533</v>
      </c>
      <c r="C290" s="107" t="s">
        <v>210</v>
      </c>
      <c r="D290" s="106" t="s">
        <v>211</v>
      </c>
      <c r="E290" s="392"/>
    </row>
    <row r="291" spans="1:5" ht="43.5">
      <c r="A291" s="104" t="s">
        <v>544</v>
      </c>
      <c r="B291" s="105" t="s">
        <v>533</v>
      </c>
      <c r="C291" s="107" t="s">
        <v>210</v>
      </c>
      <c r="D291" s="106" t="s">
        <v>211</v>
      </c>
      <c r="E291" s="392"/>
    </row>
    <row r="292" spans="1:5" ht="29">
      <c r="A292" s="104" t="s">
        <v>545</v>
      </c>
      <c r="B292" s="105" t="s">
        <v>533</v>
      </c>
      <c r="C292" s="107" t="s">
        <v>210</v>
      </c>
      <c r="D292" s="106" t="s">
        <v>217</v>
      </c>
      <c r="E292" s="392"/>
    </row>
    <row r="293" spans="1:5" ht="43.5">
      <c r="A293" s="104" t="s">
        <v>546</v>
      </c>
      <c r="B293" s="105" t="s">
        <v>533</v>
      </c>
      <c r="C293" s="107" t="s">
        <v>210</v>
      </c>
      <c r="D293" s="106" t="s">
        <v>215</v>
      </c>
      <c r="E293" s="392"/>
    </row>
    <row r="294" spans="1:5" ht="43.5">
      <c r="A294" s="104" t="s">
        <v>547</v>
      </c>
      <c r="B294" s="105" t="s">
        <v>533</v>
      </c>
      <c r="C294" s="107" t="s">
        <v>210</v>
      </c>
      <c r="D294" s="106" t="s">
        <v>211</v>
      </c>
      <c r="E294" s="392"/>
    </row>
    <row r="295" spans="1:5" ht="29">
      <c r="A295" s="104" t="s">
        <v>548</v>
      </c>
      <c r="B295" s="105" t="s">
        <v>533</v>
      </c>
      <c r="C295" s="107" t="s">
        <v>210</v>
      </c>
      <c r="D295" s="106" t="s">
        <v>223</v>
      </c>
      <c r="E295" s="392"/>
    </row>
    <row r="296" spans="1:5" ht="29">
      <c r="A296" s="104" t="s">
        <v>549</v>
      </c>
      <c r="B296" s="105" t="s">
        <v>533</v>
      </c>
      <c r="C296" s="107" t="s">
        <v>210</v>
      </c>
      <c r="D296" s="106" t="s">
        <v>228</v>
      </c>
      <c r="E296" s="392"/>
    </row>
    <row r="297" spans="1:5" ht="43.5">
      <c r="A297" s="104" t="s">
        <v>550</v>
      </c>
      <c r="B297" s="105" t="s">
        <v>533</v>
      </c>
      <c r="C297" s="107" t="s">
        <v>210</v>
      </c>
      <c r="D297" s="106" t="s">
        <v>228</v>
      </c>
      <c r="E297" s="392"/>
    </row>
    <row r="298" spans="1:5" ht="43.5">
      <c r="A298" s="104" t="s">
        <v>551</v>
      </c>
      <c r="B298" s="105" t="s">
        <v>533</v>
      </c>
      <c r="C298" s="107" t="s">
        <v>210</v>
      </c>
      <c r="D298" s="106" t="s">
        <v>215</v>
      </c>
      <c r="E298" s="392"/>
    </row>
    <row r="299" spans="1:5" ht="72.5">
      <c r="A299" s="104" t="s">
        <v>552</v>
      </c>
      <c r="B299" s="105" t="s">
        <v>533</v>
      </c>
      <c r="C299" s="107" t="s">
        <v>210</v>
      </c>
      <c r="D299" s="106" t="s">
        <v>228</v>
      </c>
      <c r="E299" s="392"/>
    </row>
    <row r="300" spans="1:5" ht="29">
      <c r="A300" s="104" t="s">
        <v>553</v>
      </c>
      <c r="B300" s="105" t="s">
        <v>533</v>
      </c>
      <c r="C300" s="107" t="s">
        <v>210</v>
      </c>
      <c r="D300" s="106" t="s">
        <v>215</v>
      </c>
      <c r="E300" s="392"/>
    </row>
    <row r="301" spans="1:5" ht="43.5">
      <c r="A301" s="104" t="s">
        <v>554</v>
      </c>
      <c r="B301" s="105" t="s">
        <v>533</v>
      </c>
      <c r="C301" s="107" t="s">
        <v>210</v>
      </c>
      <c r="D301" s="106" t="s">
        <v>215</v>
      </c>
      <c r="E301" s="392"/>
    </row>
    <row r="302" spans="1:5" ht="29">
      <c r="A302" s="104" t="s">
        <v>555</v>
      </c>
      <c r="B302" s="105" t="s">
        <v>533</v>
      </c>
      <c r="C302" s="107" t="s">
        <v>210</v>
      </c>
      <c r="D302" s="106" t="s">
        <v>215</v>
      </c>
      <c r="E302" s="392"/>
    </row>
    <row r="303" spans="1:5" ht="43.5">
      <c r="A303" s="104" t="s">
        <v>556</v>
      </c>
      <c r="B303" s="105" t="s">
        <v>533</v>
      </c>
      <c r="C303" s="107" t="s">
        <v>210</v>
      </c>
      <c r="D303" s="106" t="s">
        <v>211</v>
      </c>
      <c r="E303" s="392"/>
    </row>
    <row r="304" spans="1:5" ht="29">
      <c r="A304" s="104" t="s">
        <v>557</v>
      </c>
      <c r="B304" s="105" t="s">
        <v>558</v>
      </c>
      <c r="C304" s="105" t="s">
        <v>210</v>
      </c>
      <c r="D304" s="106" t="s">
        <v>228</v>
      </c>
      <c r="E304" s="392"/>
    </row>
    <row r="305" spans="1:5" ht="29">
      <c r="A305" s="104" t="s">
        <v>559</v>
      </c>
      <c r="B305" s="105" t="s">
        <v>558</v>
      </c>
      <c r="C305" s="105" t="s">
        <v>210</v>
      </c>
      <c r="D305" s="106" t="s">
        <v>215</v>
      </c>
      <c r="E305" s="392"/>
    </row>
    <row r="306" spans="1:5" ht="43.5">
      <c r="A306" s="104" t="s">
        <v>560</v>
      </c>
      <c r="B306" s="105" t="s">
        <v>558</v>
      </c>
      <c r="C306" s="105" t="s">
        <v>210</v>
      </c>
      <c r="D306" s="106" t="s">
        <v>228</v>
      </c>
      <c r="E306" s="392"/>
    </row>
    <row r="307" spans="1:5" ht="29">
      <c r="A307" s="104" t="s">
        <v>561</v>
      </c>
      <c r="B307" s="105" t="s">
        <v>558</v>
      </c>
      <c r="C307" s="105" t="s">
        <v>210</v>
      </c>
      <c r="D307" s="106" t="s">
        <v>211</v>
      </c>
      <c r="E307" s="392"/>
    </row>
    <row r="308" spans="1:5" ht="43.5">
      <c r="A308" s="104" t="s">
        <v>562</v>
      </c>
      <c r="B308" s="105" t="s">
        <v>558</v>
      </c>
      <c r="C308" s="105" t="s">
        <v>210</v>
      </c>
      <c r="D308" s="106" t="s">
        <v>235</v>
      </c>
      <c r="E308" s="392"/>
    </row>
    <row r="309" spans="1:5" ht="29">
      <c r="A309" s="104" t="s">
        <v>563</v>
      </c>
      <c r="B309" s="105" t="s">
        <v>558</v>
      </c>
      <c r="C309" s="105" t="s">
        <v>210</v>
      </c>
      <c r="D309" s="106" t="s">
        <v>211</v>
      </c>
      <c r="E309" s="392"/>
    </row>
    <row r="310" spans="1:5" ht="43.5">
      <c r="A310" s="104" t="s">
        <v>564</v>
      </c>
      <c r="B310" s="105" t="s">
        <v>558</v>
      </c>
      <c r="C310" s="105" t="s">
        <v>210</v>
      </c>
      <c r="D310" s="106" t="s">
        <v>211</v>
      </c>
      <c r="E310" s="392"/>
    </row>
    <row r="311" spans="1:5" ht="58">
      <c r="A311" s="104" t="s">
        <v>565</v>
      </c>
      <c r="B311" s="105" t="s">
        <v>558</v>
      </c>
      <c r="C311" s="105" t="s">
        <v>210</v>
      </c>
      <c r="D311" s="106" t="s">
        <v>235</v>
      </c>
      <c r="E311" s="392"/>
    </row>
    <row r="312" spans="1:5" ht="29">
      <c r="A312" s="104" t="s">
        <v>566</v>
      </c>
      <c r="B312" s="105" t="s">
        <v>558</v>
      </c>
      <c r="C312" s="105" t="s">
        <v>210</v>
      </c>
      <c r="D312" s="106" t="s">
        <v>235</v>
      </c>
      <c r="E312" s="392"/>
    </row>
    <row r="313" spans="1:5" ht="29">
      <c r="A313" s="104" t="s">
        <v>567</v>
      </c>
      <c r="B313" s="105" t="s">
        <v>558</v>
      </c>
      <c r="C313" s="105" t="s">
        <v>210</v>
      </c>
      <c r="D313" s="106" t="s">
        <v>211</v>
      </c>
      <c r="E313" s="392"/>
    </row>
    <row r="314" spans="1:5" ht="29">
      <c r="A314" s="104" t="s">
        <v>568</v>
      </c>
      <c r="B314" s="105" t="s">
        <v>558</v>
      </c>
      <c r="C314" s="105" t="s">
        <v>210</v>
      </c>
      <c r="D314" s="106" t="s">
        <v>228</v>
      </c>
      <c r="E314" s="392"/>
    </row>
    <row r="315" spans="1:5" ht="29">
      <c r="A315" s="104" t="s">
        <v>569</v>
      </c>
      <c r="B315" s="105" t="s">
        <v>558</v>
      </c>
      <c r="C315" s="105" t="s">
        <v>210</v>
      </c>
      <c r="D315" s="106" t="s">
        <v>211</v>
      </c>
      <c r="E315" s="392"/>
    </row>
    <row r="316" spans="1:5" ht="43.5">
      <c r="A316" s="104" t="s">
        <v>570</v>
      </c>
      <c r="B316" s="105" t="s">
        <v>558</v>
      </c>
      <c r="C316" s="105" t="s">
        <v>210</v>
      </c>
      <c r="D316" s="106" t="s">
        <v>228</v>
      </c>
      <c r="E316" s="392"/>
    </row>
    <row r="317" spans="1:5" ht="29">
      <c r="A317" s="104" t="s">
        <v>571</v>
      </c>
      <c r="B317" s="105" t="s">
        <v>558</v>
      </c>
      <c r="C317" s="105" t="s">
        <v>210</v>
      </c>
      <c r="D317" s="106" t="s">
        <v>235</v>
      </c>
      <c r="E317" s="392"/>
    </row>
    <row r="318" spans="1:5" ht="43.5">
      <c r="A318" s="104" t="s">
        <v>572</v>
      </c>
      <c r="B318" s="105" t="s">
        <v>558</v>
      </c>
      <c r="C318" s="105" t="s">
        <v>210</v>
      </c>
      <c r="D318" s="106" t="s">
        <v>217</v>
      </c>
      <c r="E318" s="392"/>
    </row>
    <row r="319" spans="1:5" ht="43.5">
      <c r="A319" s="104" t="s">
        <v>573</v>
      </c>
      <c r="B319" s="105" t="s">
        <v>558</v>
      </c>
      <c r="C319" s="105" t="s">
        <v>210</v>
      </c>
      <c r="D319" s="106" t="s">
        <v>228</v>
      </c>
      <c r="E319" s="392"/>
    </row>
    <row r="320" spans="1:5" ht="29">
      <c r="A320" s="104" t="s">
        <v>574</v>
      </c>
      <c r="B320" s="105" t="s">
        <v>558</v>
      </c>
      <c r="C320" s="105" t="s">
        <v>210</v>
      </c>
      <c r="D320" s="106" t="s">
        <v>235</v>
      </c>
      <c r="E320" s="392"/>
    </row>
    <row r="321" spans="1:5" ht="43.5">
      <c r="A321" s="104" t="s">
        <v>575</v>
      </c>
      <c r="B321" s="105" t="s">
        <v>558</v>
      </c>
      <c r="C321" s="105" t="s">
        <v>210</v>
      </c>
      <c r="D321" s="106" t="s">
        <v>215</v>
      </c>
      <c r="E321" s="392"/>
    </row>
    <row r="322" spans="1:5" ht="29">
      <c r="A322" s="104" t="s">
        <v>576</v>
      </c>
      <c r="B322" s="105" t="s">
        <v>558</v>
      </c>
      <c r="C322" s="105" t="s">
        <v>210</v>
      </c>
      <c r="D322" s="106" t="s">
        <v>215</v>
      </c>
      <c r="E322" s="392"/>
    </row>
    <row r="323" spans="1:5" ht="43.5">
      <c r="A323" s="104" t="s">
        <v>577</v>
      </c>
      <c r="B323" s="105" t="s">
        <v>558</v>
      </c>
      <c r="C323" s="105" t="s">
        <v>210</v>
      </c>
      <c r="D323" s="106" t="s">
        <v>228</v>
      </c>
      <c r="E323" s="392"/>
    </row>
    <row r="324" spans="1:5" ht="29">
      <c r="A324" s="104" t="s">
        <v>578</v>
      </c>
      <c r="B324" s="105" t="s">
        <v>558</v>
      </c>
      <c r="C324" s="105" t="s">
        <v>210</v>
      </c>
      <c r="D324" s="106" t="s">
        <v>235</v>
      </c>
      <c r="E324" s="392"/>
    </row>
    <row r="325" spans="1:5" ht="29">
      <c r="A325" s="104" t="s">
        <v>579</v>
      </c>
      <c r="B325" s="105" t="s">
        <v>558</v>
      </c>
      <c r="C325" s="105" t="s">
        <v>210</v>
      </c>
      <c r="D325" s="106" t="s">
        <v>235</v>
      </c>
      <c r="E325" s="392"/>
    </row>
    <row r="326" spans="1:5" ht="43.5">
      <c r="A326" s="104" t="s">
        <v>580</v>
      </c>
      <c r="B326" s="105" t="s">
        <v>558</v>
      </c>
      <c r="C326" s="105" t="s">
        <v>210</v>
      </c>
      <c r="D326" s="106" t="s">
        <v>211</v>
      </c>
      <c r="E326" s="392"/>
    </row>
    <row r="327" spans="1:5" ht="43.5">
      <c r="A327" s="104" t="s">
        <v>581</v>
      </c>
      <c r="B327" s="105" t="s">
        <v>558</v>
      </c>
      <c r="C327" s="105" t="s">
        <v>210</v>
      </c>
      <c r="D327" s="106" t="s">
        <v>215</v>
      </c>
      <c r="E327" s="392"/>
    </row>
    <row r="328" spans="1:5" ht="29">
      <c r="A328" s="104" t="s">
        <v>582</v>
      </c>
      <c r="B328" s="105" t="s">
        <v>558</v>
      </c>
      <c r="C328" s="105" t="s">
        <v>210</v>
      </c>
      <c r="D328" s="106" t="s">
        <v>215</v>
      </c>
      <c r="E328" s="392"/>
    </row>
    <row r="329" spans="1:5" ht="29">
      <c r="A329" s="104" t="s">
        <v>583</v>
      </c>
      <c r="B329" s="105" t="s">
        <v>558</v>
      </c>
      <c r="C329" s="105" t="s">
        <v>210</v>
      </c>
      <c r="D329" s="106" t="s">
        <v>235</v>
      </c>
      <c r="E329" s="392"/>
    </row>
    <row r="330" spans="1:5" ht="29">
      <c r="A330" s="104" t="s">
        <v>584</v>
      </c>
      <c r="B330" s="105" t="s">
        <v>558</v>
      </c>
      <c r="C330" s="105" t="s">
        <v>210</v>
      </c>
      <c r="D330" s="106" t="s">
        <v>235</v>
      </c>
      <c r="E330" s="392"/>
    </row>
    <row r="331" spans="1:5" ht="43.5">
      <c r="A331" s="104" t="s">
        <v>585</v>
      </c>
      <c r="B331" s="105" t="s">
        <v>558</v>
      </c>
      <c r="C331" s="105" t="s">
        <v>210</v>
      </c>
      <c r="D331" s="106" t="s">
        <v>235</v>
      </c>
      <c r="E331" s="392"/>
    </row>
    <row r="332" spans="1:5" ht="29">
      <c r="A332" s="104" t="s">
        <v>586</v>
      </c>
      <c r="B332" s="105" t="s">
        <v>587</v>
      </c>
      <c r="C332" s="105" t="s">
        <v>210</v>
      </c>
      <c r="D332" s="106" t="s">
        <v>211</v>
      </c>
      <c r="E332" s="392"/>
    </row>
    <row r="333" spans="1:5" ht="43.5">
      <c r="A333" s="104" t="s">
        <v>588</v>
      </c>
      <c r="B333" s="105" t="s">
        <v>587</v>
      </c>
      <c r="C333" s="105" t="s">
        <v>210</v>
      </c>
      <c r="D333" s="106" t="s">
        <v>228</v>
      </c>
      <c r="E333" s="392"/>
    </row>
    <row r="334" spans="1:5" ht="29">
      <c r="A334" s="104" t="s">
        <v>589</v>
      </c>
      <c r="B334" s="105" t="s">
        <v>558</v>
      </c>
      <c r="C334" s="105" t="s">
        <v>210</v>
      </c>
      <c r="D334" s="106" t="s">
        <v>235</v>
      </c>
      <c r="E334" s="392"/>
    </row>
    <row r="335" spans="1:5" ht="29">
      <c r="A335" s="104" t="s">
        <v>590</v>
      </c>
      <c r="B335" s="105" t="s">
        <v>558</v>
      </c>
      <c r="C335" s="105" t="s">
        <v>210</v>
      </c>
      <c r="D335" s="106" t="s">
        <v>228</v>
      </c>
      <c r="E335" s="392"/>
    </row>
    <row r="336" spans="1:5" ht="43.5">
      <c r="A336" s="104" t="s">
        <v>591</v>
      </c>
      <c r="B336" s="105" t="s">
        <v>558</v>
      </c>
      <c r="C336" s="105" t="s">
        <v>210</v>
      </c>
      <c r="D336" s="106" t="s">
        <v>235</v>
      </c>
      <c r="E336" s="392"/>
    </row>
    <row r="337" spans="1:5" ht="43.5">
      <c r="A337" s="104" t="s">
        <v>592</v>
      </c>
      <c r="B337" s="105" t="s">
        <v>558</v>
      </c>
      <c r="C337" s="105" t="s">
        <v>210</v>
      </c>
      <c r="D337" s="106" t="s">
        <v>215</v>
      </c>
      <c r="E337" s="392"/>
    </row>
    <row r="338" spans="1:5" ht="43.5">
      <c r="A338" s="104" t="s">
        <v>593</v>
      </c>
      <c r="B338" s="105" t="s">
        <v>558</v>
      </c>
      <c r="C338" s="105" t="s">
        <v>210</v>
      </c>
      <c r="D338" s="106" t="s">
        <v>235</v>
      </c>
      <c r="E338" s="392"/>
    </row>
    <row r="339" spans="1:5" ht="43.5">
      <c r="A339" s="104" t="s">
        <v>594</v>
      </c>
      <c r="B339" s="105" t="s">
        <v>558</v>
      </c>
      <c r="C339" s="105" t="s">
        <v>210</v>
      </c>
      <c r="D339" s="106" t="s">
        <v>223</v>
      </c>
      <c r="E339" s="392"/>
    </row>
    <row r="340" spans="1:5" ht="29">
      <c r="A340" s="104" t="s">
        <v>595</v>
      </c>
      <c r="B340" s="105" t="s">
        <v>558</v>
      </c>
      <c r="C340" s="105" t="s">
        <v>210</v>
      </c>
      <c r="D340" s="106" t="s">
        <v>211</v>
      </c>
      <c r="E340" s="392"/>
    </row>
    <row r="341" spans="1:5" ht="43.5">
      <c r="A341" s="104" t="s">
        <v>596</v>
      </c>
      <c r="B341" s="105" t="s">
        <v>558</v>
      </c>
      <c r="C341" s="105" t="s">
        <v>210</v>
      </c>
      <c r="D341" s="106" t="s">
        <v>215</v>
      </c>
      <c r="E341" s="392"/>
    </row>
    <row r="342" spans="1:5" ht="43.5">
      <c r="A342" s="104" t="s">
        <v>597</v>
      </c>
      <c r="B342" s="105" t="s">
        <v>558</v>
      </c>
      <c r="C342" s="105" t="s">
        <v>210</v>
      </c>
      <c r="D342" s="106" t="s">
        <v>228</v>
      </c>
      <c r="E342" s="392"/>
    </row>
    <row r="343" spans="1:5" ht="29">
      <c r="A343" s="104" t="s">
        <v>598</v>
      </c>
      <c r="B343" s="105" t="s">
        <v>558</v>
      </c>
      <c r="C343" s="105" t="s">
        <v>210</v>
      </c>
      <c r="D343" s="106" t="s">
        <v>211</v>
      </c>
      <c r="E343" s="392"/>
    </row>
    <row r="344" spans="1:5" ht="29">
      <c r="A344" s="104" t="s">
        <v>599</v>
      </c>
      <c r="B344" s="105" t="s">
        <v>587</v>
      </c>
      <c r="C344" s="105" t="s">
        <v>210</v>
      </c>
      <c r="D344" s="106" t="s">
        <v>235</v>
      </c>
      <c r="E344" s="392"/>
    </row>
    <row r="345" spans="1:5" ht="43.5">
      <c r="A345" s="104" t="s">
        <v>600</v>
      </c>
      <c r="B345" s="105" t="s">
        <v>558</v>
      </c>
      <c r="C345" s="105" t="s">
        <v>210</v>
      </c>
      <c r="D345" s="106" t="s">
        <v>215</v>
      </c>
      <c r="E345" s="392"/>
    </row>
    <row r="346" spans="1:5" ht="29">
      <c r="A346" s="104" t="s">
        <v>601</v>
      </c>
      <c r="B346" s="105" t="s">
        <v>558</v>
      </c>
      <c r="C346" s="105" t="s">
        <v>210</v>
      </c>
      <c r="D346" s="106" t="s">
        <v>235</v>
      </c>
      <c r="E346" s="392"/>
    </row>
    <row r="347" spans="1:5" ht="29">
      <c r="A347" s="104" t="s">
        <v>602</v>
      </c>
      <c r="B347" s="105" t="s">
        <v>558</v>
      </c>
      <c r="C347" s="105" t="s">
        <v>210</v>
      </c>
      <c r="D347" s="106" t="s">
        <v>211</v>
      </c>
      <c r="E347" s="392"/>
    </row>
    <row r="348" spans="1:5" ht="43.5">
      <c r="A348" s="104" t="s">
        <v>603</v>
      </c>
      <c r="B348" s="105" t="s">
        <v>558</v>
      </c>
      <c r="C348" s="105" t="s">
        <v>210</v>
      </c>
      <c r="D348" s="106" t="s">
        <v>215</v>
      </c>
      <c r="E348" s="392"/>
    </row>
    <row r="349" spans="1:5" ht="29">
      <c r="A349" s="104" t="s">
        <v>604</v>
      </c>
      <c r="B349" s="105" t="s">
        <v>558</v>
      </c>
      <c r="C349" s="105" t="s">
        <v>210</v>
      </c>
      <c r="D349" s="106" t="s">
        <v>211</v>
      </c>
      <c r="E349" s="392"/>
    </row>
    <row r="350" spans="1:5" ht="29">
      <c r="A350" s="104" t="s">
        <v>605</v>
      </c>
      <c r="B350" s="105" t="s">
        <v>558</v>
      </c>
      <c r="C350" s="105" t="s">
        <v>210</v>
      </c>
      <c r="D350" s="106" t="s">
        <v>223</v>
      </c>
      <c r="E350" s="392"/>
    </row>
    <row r="351" spans="1:5" ht="29">
      <c r="A351" s="104" t="s">
        <v>606</v>
      </c>
      <c r="B351" s="105" t="s">
        <v>558</v>
      </c>
      <c r="C351" s="105" t="s">
        <v>210</v>
      </c>
      <c r="D351" s="106" t="s">
        <v>223</v>
      </c>
      <c r="E351" s="392"/>
    </row>
    <row r="352" spans="1:5" ht="29">
      <c r="A352" s="104" t="s">
        <v>607</v>
      </c>
      <c r="B352" s="105" t="s">
        <v>558</v>
      </c>
      <c r="C352" s="105" t="s">
        <v>210</v>
      </c>
      <c r="D352" s="106" t="s">
        <v>215</v>
      </c>
      <c r="E352" s="392"/>
    </row>
    <row r="353" spans="1:5" ht="29">
      <c r="A353" s="104" t="s">
        <v>608</v>
      </c>
      <c r="B353" s="105" t="s">
        <v>609</v>
      </c>
      <c r="C353" s="105" t="s">
        <v>210</v>
      </c>
      <c r="D353" s="106" t="s">
        <v>215</v>
      </c>
      <c r="E353" s="392"/>
    </row>
    <row r="354" spans="1:5" ht="29">
      <c r="A354" s="104" t="s">
        <v>610</v>
      </c>
      <c r="B354" s="105" t="s">
        <v>609</v>
      </c>
      <c r="C354" s="105" t="s">
        <v>210</v>
      </c>
      <c r="D354" s="106" t="s">
        <v>228</v>
      </c>
      <c r="E354" s="392"/>
    </row>
    <row r="355" spans="1:5" ht="29">
      <c r="A355" s="104" t="s">
        <v>611</v>
      </c>
      <c r="B355" s="105" t="s">
        <v>609</v>
      </c>
      <c r="C355" s="105" t="s">
        <v>210</v>
      </c>
      <c r="D355" s="106" t="s">
        <v>215</v>
      </c>
      <c r="E355" s="392"/>
    </row>
    <row r="356" spans="1:5" ht="29">
      <c r="A356" s="104" t="s">
        <v>612</v>
      </c>
      <c r="B356" s="105" t="s">
        <v>609</v>
      </c>
      <c r="C356" s="105" t="s">
        <v>210</v>
      </c>
      <c r="D356" s="106" t="s">
        <v>235</v>
      </c>
      <c r="E356" s="392"/>
    </row>
    <row r="357" spans="1:5" ht="43.5">
      <c r="A357" s="104" t="s">
        <v>613</v>
      </c>
      <c r="B357" s="105" t="s">
        <v>609</v>
      </c>
      <c r="C357" s="105" t="s">
        <v>210</v>
      </c>
      <c r="D357" s="106" t="s">
        <v>215</v>
      </c>
      <c r="E357" s="392"/>
    </row>
    <row r="358" spans="1:5" ht="43.5">
      <c r="A358" s="104" t="s">
        <v>614</v>
      </c>
      <c r="B358" s="105" t="s">
        <v>609</v>
      </c>
      <c r="C358" s="105" t="s">
        <v>210</v>
      </c>
      <c r="D358" s="106" t="s">
        <v>228</v>
      </c>
      <c r="E358" s="392"/>
    </row>
    <row r="359" spans="1:5" ht="43.5">
      <c r="A359" s="104" t="s">
        <v>615</v>
      </c>
      <c r="B359" s="105" t="s">
        <v>609</v>
      </c>
      <c r="C359" s="105" t="s">
        <v>210</v>
      </c>
      <c r="D359" s="106" t="s">
        <v>215</v>
      </c>
      <c r="E359" s="392"/>
    </row>
    <row r="360" spans="1:5" ht="43.5">
      <c r="A360" s="104" t="s">
        <v>616</v>
      </c>
      <c r="B360" s="105" t="s">
        <v>609</v>
      </c>
      <c r="C360" s="105" t="s">
        <v>210</v>
      </c>
      <c r="D360" s="106" t="s">
        <v>235</v>
      </c>
      <c r="E360" s="392"/>
    </row>
    <row r="361" spans="1:5" ht="43.5">
      <c r="A361" s="104" t="s">
        <v>617</v>
      </c>
      <c r="B361" s="105" t="s">
        <v>609</v>
      </c>
      <c r="C361" s="105" t="s">
        <v>210</v>
      </c>
      <c r="D361" s="106" t="s">
        <v>215</v>
      </c>
      <c r="E361" s="392"/>
    </row>
    <row r="362" spans="1:5" ht="58">
      <c r="A362" s="104" t="s">
        <v>618</v>
      </c>
      <c r="B362" s="105" t="s">
        <v>609</v>
      </c>
      <c r="C362" s="105" t="s">
        <v>210</v>
      </c>
      <c r="D362" s="106" t="s">
        <v>215</v>
      </c>
      <c r="E362" s="392"/>
    </row>
    <row r="363" spans="1:5" ht="43.5">
      <c r="A363" s="104" t="s">
        <v>619</v>
      </c>
      <c r="B363" s="105" t="s">
        <v>620</v>
      </c>
      <c r="C363" s="105" t="s">
        <v>210</v>
      </c>
      <c r="D363" s="106" t="s">
        <v>215</v>
      </c>
      <c r="E363" s="392"/>
    </row>
    <row r="364" spans="1:5" ht="43.5">
      <c r="A364" s="104" t="s">
        <v>621</v>
      </c>
      <c r="B364" s="105" t="s">
        <v>609</v>
      </c>
      <c r="C364" s="105" t="s">
        <v>210</v>
      </c>
      <c r="D364" s="106" t="s">
        <v>235</v>
      </c>
      <c r="E364" s="392"/>
    </row>
    <row r="365" spans="1:5" ht="58">
      <c r="A365" s="104" t="s">
        <v>622</v>
      </c>
      <c r="B365" s="105" t="s">
        <v>609</v>
      </c>
      <c r="C365" s="105" t="s">
        <v>210</v>
      </c>
      <c r="D365" s="106" t="s">
        <v>211</v>
      </c>
      <c r="E365" s="392"/>
    </row>
    <row r="366" spans="1:5" ht="43.5">
      <c r="A366" s="104" t="s">
        <v>623</v>
      </c>
      <c r="B366" s="105" t="s">
        <v>609</v>
      </c>
      <c r="C366" s="105" t="s">
        <v>210</v>
      </c>
      <c r="D366" s="106" t="s">
        <v>228</v>
      </c>
      <c r="E366" s="392"/>
    </row>
    <row r="367" spans="1:5" ht="29">
      <c r="A367" s="104" t="s">
        <v>624</v>
      </c>
      <c r="B367" s="105" t="s">
        <v>609</v>
      </c>
      <c r="C367" s="105" t="s">
        <v>210</v>
      </c>
      <c r="D367" s="106" t="s">
        <v>223</v>
      </c>
      <c r="E367" s="392"/>
    </row>
    <row r="368" spans="1:5" ht="43.5">
      <c r="A368" s="104" t="s">
        <v>625</v>
      </c>
      <c r="B368" s="105" t="s">
        <v>609</v>
      </c>
      <c r="C368" s="105" t="s">
        <v>210</v>
      </c>
      <c r="D368" s="106" t="s">
        <v>211</v>
      </c>
      <c r="E368" s="392"/>
    </row>
    <row r="369" spans="1:5" ht="29">
      <c r="A369" s="104" t="s">
        <v>626</v>
      </c>
      <c r="B369" s="105" t="s">
        <v>609</v>
      </c>
      <c r="C369" s="105" t="s">
        <v>210</v>
      </c>
      <c r="D369" s="106" t="s">
        <v>217</v>
      </c>
      <c r="E369" s="392"/>
    </row>
    <row r="370" spans="1:5" ht="58">
      <c r="A370" s="104" t="s">
        <v>627</v>
      </c>
      <c r="B370" s="105" t="s">
        <v>609</v>
      </c>
      <c r="C370" s="105" t="s">
        <v>210</v>
      </c>
      <c r="D370" s="106" t="s">
        <v>228</v>
      </c>
      <c r="E370" s="392"/>
    </row>
    <row r="371" spans="1:5" ht="29">
      <c r="A371" s="104" t="s">
        <v>628</v>
      </c>
      <c r="B371" s="105" t="s">
        <v>609</v>
      </c>
      <c r="C371" s="105" t="s">
        <v>210</v>
      </c>
      <c r="D371" s="106" t="s">
        <v>228</v>
      </c>
      <c r="E371" s="392"/>
    </row>
    <row r="372" spans="1:5" ht="29">
      <c r="A372" s="104" t="s">
        <v>629</v>
      </c>
      <c r="B372" s="105" t="s">
        <v>609</v>
      </c>
      <c r="C372" s="105" t="s">
        <v>210</v>
      </c>
      <c r="D372" s="106" t="s">
        <v>228</v>
      </c>
      <c r="E372" s="392"/>
    </row>
    <row r="373" spans="1:5" ht="43.5">
      <c r="A373" s="104" t="s">
        <v>630</v>
      </c>
      <c r="B373" s="105" t="s">
        <v>609</v>
      </c>
      <c r="C373" s="105" t="s">
        <v>210</v>
      </c>
      <c r="D373" s="106" t="s">
        <v>228</v>
      </c>
      <c r="E373" s="392"/>
    </row>
    <row r="374" spans="1:5" ht="43.5">
      <c r="A374" s="104" t="s">
        <v>631</v>
      </c>
      <c r="B374" s="105" t="s">
        <v>609</v>
      </c>
      <c r="C374" s="105" t="s">
        <v>210</v>
      </c>
      <c r="D374" s="106" t="s">
        <v>228</v>
      </c>
      <c r="E374" s="392"/>
    </row>
    <row r="375" spans="1:5" ht="43.5">
      <c r="A375" s="104" t="s">
        <v>632</v>
      </c>
      <c r="B375" s="105" t="s">
        <v>609</v>
      </c>
      <c r="C375" s="105" t="s">
        <v>210</v>
      </c>
      <c r="D375" s="106" t="s">
        <v>211</v>
      </c>
      <c r="E375" s="392"/>
    </row>
    <row r="376" spans="1:5" ht="29">
      <c r="A376" s="104" t="s">
        <v>633</v>
      </c>
      <c r="B376" s="105" t="s">
        <v>609</v>
      </c>
      <c r="C376" s="105" t="s">
        <v>210</v>
      </c>
      <c r="D376" s="106" t="s">
        <v>228</v>
      </c>
      <c r="E376" s="392"/>
    </row>
    <row r="377" spans="1:5" ht="29">
      <c r="A377" s="104" t="s">
        <v>634</v>
      </c>
      <c r="B377" s="105" t="s">
        <v>609</v>
      </c>
      <c r="C377" s="105" t="s">
        <v>210</v>
      </c>
      <c r="D377" s="106" t="s">
        <v>215</v>
      </c>
      <c r="E377" s="392"/>
    </row>
    <row r="378" spans="1:5" ht="29">
      <c r="A378" s="104" t="s">
        <v>635</v>
      </c>
      <c r="B378" s="105" t="s">
        <v>609</v>
      </c>
      <c r="C378" s="105" t="s">
        <v>210</v>
      </c>
      <c r="D378" s="106" t="s">
        <v>228</v>
      </c>
      <c r="E378" s="392"/>
    </row>
    <row r="379" spans="1:5">
      <c r="A379" s="104" t="s">
        <v>636</v>
      </c>
      <c r="B379" s="105" t="s">
        <v>609</v>
      </c>
      <c r="C379" s="105" t="s">
        <v>210</v>
      </c>
      <c r="D379" s="106" t="s">
        <v>228</v>
      </c>
      <c r="E379" s="392"/>
    </row>
    <row r="380" spans="1:5" ht="58">
      <c r="A380" s="104" t="s">
        <v>637</v>
      </c>
      <c r="B380" s="105" t="s">
        <v>609</v>
      </c>
      <c r="C380" s="105" t="s">
        <v>210</v>
      </c>
      <c r="D380" s="106" t="s">
        <v>228</v>
      </c>
      <c r="E380" s="392"/>
    </row>
    <row r="381" spans="1:5" ht="43.5">
      <c r="A381" s="104" t="s">
        <v>638</v>
      </c>
      <c r="B381" s="105" t="s">
        <v>609</v>
      </c>
      <c r="C381" s="105" t="s">
        <v>210</v>
      </c>
      <c r="D381" s="106" t="s">
        <v>223</v>
      </c>
      <c r="E381" s="392"/>
    </row>
    <row r="382" spans="1:5" ht="29">
      <c r="A382" s="104" t="s">
        <v>639</v>
      </c>
      <c r="B382" s="105" t="s">
        <v>640</v>
      </c>
      <c r="C382" s="105" t="s">
        <v>210</v>
      </c>
      <c r="D382" s="107" t="s">
        <v>228</v>
      </c>
      <c r="E382" s="392"/>
    </row>
    <row r="383" spans="1:5" ht="43.5">
      <c r="A383" s="104" t="s">
        <v>641</v>
      </c>
      <c r="B383" s="105" t="s">
        <v>640</v>
      </c>
      <c r="C383" s="105" t="s">
        <v>210</v>
      </c>
      <c r="D383" s="107" t="s">
        <v>228</v>
      </c>
      <c r="E383" s="392"/>
    </row>
    <row r="384" spans="1:5" ht="29">
      <c r="A384" s="104" t="s">
        <v>642</v>
      </c>
      <c r="B384" s="105" t="s">
        <v>643</v>
      </c>
      <c r="C384" s="105" t="s">
        <v>210</v>
      </c>
      <c r="D384" s="106" t="s">
        <v>228</v>
      </c>
      <c r="E384" s="392"/>
    </row>
    <row r="385" spans="1:5" ht="290">
      <c r="A385" s="104" t="s">
        <v>644</v>
      </c>
      <c r="B385" s="105" t="s">
        <v>643</v>
      </c>
      <c r="C385" s="105" t="s">
        <v>210</v>
      </c>
      <c r="D385" s="106" t="s">
        <v>228</v>
      </c>
      <c r="E385" s="392"/>
    </row>
    <row r="386" spans="1:5" ht="43.5">
      <c r="A386" s="104" t="s">
        <v>645</v>
      </c>
      <c r="B386" s="105" t="s">
        <v>643</v>
      </c>
      <c r="C386" s="105" t="s">
        <v>210</v>
      </c>
      <c r="D386" s="106" t="s">
        <v>215</v>
      </c>
      <c r="E386" s="392"/>
    </row>
    <row r="387" spans="1:5" ht="43.5">
      <c r="A387" s="104" t="s">
        <v>646</v>
      </c>
      <c r="B387" s="105" t="s">
        <v>643</v>
      </c>
      <c r="C387" s="105" t="s">
        <v>210</v>
      </c>
      <c r="D387" s="106" t="s">
        <v>228</v>
      </c>
      <c r="E387" s="392"/>
    </row>
    <row r="388" spans="1:5" ht="101.5">
      <c r="A388" s="104" t="s">
        <v>647</v>
      </c>
      <c r="B388" s="105" t="s">
        <v>643</v>
      </c>
      <c r="C388" s="105" t="s">
        <v>210</v>
      </c>
      <c r="D388" s="106" t="s">
        <v>228</v>
      </c>
      <c r="E388" s="392"/>
    </row>
    <row r="389" spans="1:5" ht="29">
      <c r="A389" s="104" t="s">
        <v>648</v>
      </c>
      <c r="B389" s="105" t="s">
        <v>643</v>
      </c>
      <c r="C389" s="105" t="s">
        <v>210</v>
      </c>
      <c r="D389" s="106" t="s">
        <v>215</v>
      </c>
      <c r="E389" s="392"/>
    </row>
    <row r="390" spans="1:5" ht="43.5">
      <c r="A390" s="104" t="s">
        <v>649</v>
      </c>
      <c r="B390" s="105" t="s">
        <v>643</v>
      </c>
      <c r="C390" s="105" t="s">
        <v>210</v>
      </c>
      <c r="D390" s="106" t="s">
        <v>215</v>
      </c>
      <c r="E390" s="392"/>
    </row>
    <row r="391" spans="1:5" ht="43.5">
      <c r="A391" s="104" t="s">
        <v>650</v>
      </c>
      <c r="B391" s="105" t="s">
        <v>643</v>
      </c>
      <c r="C391" s="105" t="s">
        <v>210</v>
      </c>
      <c r="D391" s="106" t="s">
        <v>235</v>
      </c>
      <c r="E391" s="392"/>
    </row>
    <row r="392" spans="1:5" ht="43.5">
      <c r="A392" s="104" t="s">
        <v>651</v>
      </c>
      <c r="B392" s="105" t="s">
        <v>643</v>
      </c>
      <c r="C392" s="105" t="s">
        <v>210</v>
      </c>
      <c r="D392" s="106" t="s">
        <v>228</v>
      </c>
      <c r="E392" s="392"/>
    </row>
    <row r="393" spans="1:5" ht="43.5">
      <c r="A393" s="104" t="s">
        <v>652</v>
      </c>
      <c r="B393" s="105" t="s">
        <v>643</v>
      </c>
      <c r="C393" s="105" t="s">
        <v>210</v>
      </c>
      <c r="D393" s="106" t="s">
        <v>228</v>
      </c>
      <c r="E393" s="392"/>
    </row>
    <row r="394" spans="1:5" ht="29">
      <c r="A394" s="104" t="s">
        <v>653</v>
      </c>
      <c r="B394" s="105" t="s">
        <v>643</v>
      </c>
      <c r="C394" s="105" t="s">
        <v>210</v>
      </c>
      <c r="D394" s="106" t="s">
        <v>217</v>
      </c>
      <c r="E394" s="392"/>
    </row>
    <row r="395" spans="1:5" ht="43.5">
      <c r="A395" s="104" t="s">
        <v>654</v>
      </c>
      <c r="B395" s="105" t="s">
        <v>643</v>
      </c>
      <c r="C395" s="105" t="s">
        <v>210</v>
      </c>
      <c r="D395" s="106" t="s">
        <v>215</v>
      </c>
      <c r="E395" s="392"/>
    </row>
    <row r="396" spans="1:5" ht="29">
      <c r="A396" s="104" t="s">
        <v>655</v>
      </c>
      <c r="B396" s="105" t="s">
        <v>643</v>
      </c>
      <c r="C396" s="105" t="s">
        <v>210</v>
      </c>
      <c r="D396" s="106" t="s">
        <v>215</v>
      </c>
      <c r="E396" s="392"/>
    </row>
    <row r="397" spans="1:5" ht="29">
      <c r="A397" s="104" t="s">
        <v>656</v>
      </c>
      <c r="B397" s="105" t="s">
        <v>643</v>
      </c>
      <c r="C397" s="105" t="s">
        <v>210</v>
      </c>
      <c r="D397" s="106" t="s">
        <v>211</v>
      </c>
      <c r="E397" s="392"/>
    </row>
    <row r="398" spans="1:5" ht="43.5">
      <c r="A398" s="104" t="s">
        <v>657</v>
      </c>
      <c r="B398" s="105" t="s">
        <v>643</v>
      </c>
      <c r="C398" s="105" t="s">
        <v>210</v>
      </c>
      <c r="D398" s="106" t="s">
        <v>215</v>
      </c>
      <c r="E398" s="392"/>
    </row>
    <row r="399" spans="1:5" ht="29">
      <c r="A399" s="104" t="s">
        <v>658</v>
      </c>
      <c r="B399" s="105" t="s">
        <v>643</v>
      </c>
      <c r="C399" s="105" t="s">
        <v>210</v>
      </c>
      <c r="D399" s="106" t="s">
        <v>211</v>
      </c>
      <c r="E399" s="392"/>
    </row>
    <row r="400" spans="1:5" ht="29">
      <c r="A400" s="104" t="s">
        <v>659</v>
      </c>
      <c r="B400" s="105" t="s">
        <v>643</v>
      </c>
      <c r="C400" s="105" t="s">
        <v>210</v>
      </c>
      <c r="D400" s="106" t="s">
        <v>211</v>
      </c>
      <c r="E400" s="392"/>
    </row>
    <row r="401" spans="1:5" ht="43.5">
      <c r="A401" s="104" t="s">
        <v>660</v>
      </c>
      <c r="B401" s="105" t="s">
        <v>643</v>
      </c>
      <c r="C401" s="105" t="s">
        <v>210</v>
      </c>
      <c r="D401" s="106" t="s">
        <v>235</v>
      </c>
      <c r="E401" s="392"/>
    </row>
    <row r="402" spans="1:5" ht="29">
      <c r="A402" s="104" t="s">
        <v>661</v>
      </c>
      <c r="B402" s="105" t="s">
        <v>643</v>
      </c>
      <c r="C402" s="105" t="s">
        <v>210</v>
      </c>
      <c r="D402" s="106" t="s">
        <v>228</v>
      </c>
      <c r="E402" s="392"/>
    </row>
    <row r="403" spans="1:5" ht="29">
      <c r="A403" s="104" t="s">
        <v>662</v>
      </c>
      <c r="B403" s="105" t="s">
        <v>643</v>
      </c>
      <c r="C403" s="105" t="s">
        <v>210</v>
      </c>
      <c r="D403" s="106" t="s">
        <v>223</v>
      </c>
      <c r="E403" s="392"/>
    </row>
    <row r="404" spans="1:5" ht="43.5">
      <c r="A404" s="104" t="s">
        <v>663</v>
      </c>
      <c r="B404" s="105" t="s">
        <v>643</v>
      </c>
      <c r="C404" s="105" t="s">
        <v>210</v>
      </c>
      <c r="D404" s="106" t="s">
        <v>215</v>
      </c>
      <c r="E404" s="392"/>
    </row>
    <row r="405" spans="1:5" ht="29">
      <c r="A405" s="104" t="s">
        <v>664</v>
      </c>
      <c r="B405" s="105" t="s">
        <v>643</v>
      </c>
      <c r="C405" s="105" t="s">
        <v>210</v>
      </c>
      <c r="D405" s="106" t="s">
        <v>228</v>
      </c>
      <c r="E405" s="392"/>
    </row>
    <row r="406" spans="1:5" ht="29">
      <c r="A406" s="104" t="s">
        <v>665</v>
      </c>
      <c r="B406" s="105" t="s">
        <v>643</v>
      </c>
      <c r="C406" s="105" t="s">
        <v>210</v>
      </c>
      <c r="D406" s="106" t="s">
        <v>215</v>
      </c>
      <c r="E406" s="392"/>
    </row>
    <row r="407" spans="1:5" ht="29">
      <c r="A407" s="104" t="s">
        <v>666</v>
      </c>
      <c r="B407" s="105" t="s">
        <v>643</v>
      </c>
      <c r="C407" s="105" t="s">
        <v>210</v>
      </c>
      <c r="D407" s="106" t="s">
        <v>235</v>
      </c>
      <c r="E407" s="392"/>
    </row>
    <row r="408" spans="1:5" ht="43.5">
      <c r="A408" s="104" t="s">
        <v>667</v>
      </c>
      <c r="B408" s="105" t="s">
        <v>643</v>
      </c>
      <c r="C408" s="105" t="s">
        <v>210</v>
      </c>
      <c r="D408" s="106" t="s">
        <v>217</v>
      </c>
      <c r="E408" s="392"/>
    </row>
    <row r="409" spans="1:5" ht="43.5">
      <c r="A409" s="104" t="s">
        <v>668</v>
      </c>
      <c r="B409" s="105" t="s">
        <v>643</v>
      </c>
      <c r="C409" s="105" t="s">
        <v>210</v>
      </c>
      <c r="D409" s="106" t="s">
        <v>228</v>
      </c>
      <c r="E409" s="392"/>
    </row>
    <row r="410" spans="1:5" ht="43.5">
      <c r="A410" s="104" t="s">
        <v>669</v>
      </c>
      <c r="B410" s="105" t="s">
        <v>643</v>
      </c>
      <c r="C410" s="105" t="s">
        <v>210</v>
      </c>
      <c r="D410" s="106" t="s">
        <v>215</v>
      </c>
      <c r="E410" s="392"/>
    </row>
    <row r="411" spans="1:5" ht="43.5">
      <c r="A411" s="104" t="s">
        <v>670</v>
      </c>
      <c r="B411" s="105" t="s">
        <v>643</v>
      </c>
      <c r="C411" s="105" t="s">
        <v>210</v>
      </c>
      <c r="D411" s="106" t="s">
        <v>228</v>
      </c>
      <c r="E411" s="392"/>
    </row>
    <row r="412" spans="1:5" ht="29">
      <c r="A412" s="104" t="s">
        <v>671</v>
      </c>
      <c r="B412" s="105" t="s">
        <v>643</v>
      </c>
      <c r="C412" s="105" t="s">
        <v>210</v>
      </c>
      <c r="D412" s="106" t="s">
        <v>215</v>
      </c>
      <c r="E412" s="392"/>
    </row>
    <row r="413" spans="1:5" ht="29">
      <c r="A413" s="104" t="s">
        <v>672</v>
      </c>
      <c r="B413" s="105" t="s">
        <v>643</v>
      </c>
      <c r="C413" s="105" t="s">
        <v>210</v>
      </c>
      <c r="D413" s="106" t="s">
        <v>228</v>
      </c>
      <c r="E413" s="392"/>
    </row>
    <row r="414" spans="1:5" ht="29">
      <c r="A414" s="104" t="s">
        <v>673</v>
      </c>
      <c r="B414" s="105" t="s">
        <v>643</v>
      </c>
      <c r="C414" s="105" t="s">
        <v>210</v>
      </c>
      <c r="D414" s="106" t="s">
        <v>228</v>
      </c>
      <c r="E414" s="392"/>
    </row>
    <row r="415" spans="1:5" ht="43.5">
      <c r="A415" s="104" t="s">
        <v>674</v>
      </c>
      <c r="B415" s="105" t="s">
        <v>643</v>
      </c>
      <c r="C415" s="105" t="s">
        <v>210</v>
      </c>
      <c r="D415" s="106" t="s">
        <v>228</v>
      </c>
      <c r="E415" s="392"/>
    </row>
    <row r="416" spans="1:5" ht="159.5">
      <c r="A416" s="104" t="s">
        <v>675</v>
      </c>
      <c r="B416" s="105" t="s">
        <v>643</v>
      </c>
      <c r="C416" s="105" t="s">
        <v>210</v>
      </c>
      <c r="D416" s="106" t="s">
        <v>228</v>
      </c>
      <c r="E416" s="392"/>
    </row>
    <row r="417" spans="1:5" ht="43.5">
      <c r="A417" s="104" t="s">
        <v>676</v>
      </c>
      <c r="B417" s="105" t="s">
        <v>643</v>
      </c>
      <c r="C417" s="105" t="s">
        <v>210</v>
      </c>
      <c r="D417" s="106" t="s">
        <v>223</v>
      </c>
      <c r="E417" s="392"/>
    </row>
    <row r="418" spans="1:5" ht="43.5">
      <c r="A418" s="104" t="s">
        <v>677</v>
      </c>
      <c r="B418" s="105" t="s">
        <v>643</v>
      </c>
      <c r="C418" s="105" t="s">
        <v>210</v>
      </c>
      <c r="D418" s="106" t="s">
        <v>223</v>
      </c>
      <c r="E418" s="392"/>
    </row>
    <row r="419" spans="1:5" ht="29">
      <c r="A419" s="104" t="s">
        <v>678</v>
      </c>
      <c r="B419" s="105" t="s">
        <v>643</v>
      </c>
      <c r="C419" s="105" t="s">
        <v>210</v>
      </c>
      <c r="D419" s="106" t="s">
        <v>217</v>
      </c>
      <c r="E419" s="392"/>
    </row>
    <row r="420" spans="1:5" ht="43.5">
      <c r="A420" s="104" t="s">
        <v>679</v>
      </c>
      <c r="B420" s="105" t="s">
        <v>643</v>
      </c>
      <c r="C420" s="105" t="s">
        <v>210</v>
      </c>
      <c r="D420" s="106" t="s">
        <v>215</v>
      </c>
      <c r="E420" s="392"/>
    </row>
    <row r="421" spans="1:5" ht="43.5">
      <c r="A421" s="104" t="s">
        <v>680</v>
      </c>
      <c r="B421" s="105" t="s">
        <v>643</v>
      </c>
      <c r="C421" s="105" t="s">
        <v>210</v>
      </c>
      <c r="D421" s="106" t="s">
        <v>215</v>
      </c>
      <c r="E421" s="392"/>
    </row>
    <row r="422" spans="1:5" ht="43.5">
      <c r="A422" s="104" t="s">
        <v>681</v>
      </c>
      <c r="B422" s="105" t="s">
        <v>643</v>
      </c>
      <c r="C422" s="105" t="s">
        <v>210</v>
      </c>
      <c r="D422" s="106" t="s">
        <v>235</v>
      </c>
      <c r="E422" s="392"/>
    </row>
    <row r="423" spans="1:5" ht="87">
      <c r="A423" s="104" t="s">
        <v>682</v>
      </c>
      <c r="B423" s="105" t="s">
        <v>643</v>
      </c>
      <c r="C423" s="105" t="s">
        <v>210</v>
      </c>
      <c r="D423" s="106" t="s">
        <v>235</v>
      </c>
      <c r="E423" s="392"/>
    </row>
    <row r="424" spans="1:5" ht="29">
      <c r="A424" s="104" t="s">
        <v>683</v>
      </c>
      <c r="B424" s="105" t="s">
        <v>643</v>
      </c>
      <c r="C424" s="105" t="s">
        <v>210</v>
      </c>
      <c r="D424" s="106" t="s">
        <v>215</v>
      </c>
      <c r="E424" s="392"/>
    </row>
    <row r="425" spans="1:5" ht="29">
      <c r="A425" s="104" t="s">
        <v>684</v>
      </c>
      <c r="B425" s="105" t="s">
        <v>643</v>
      </c>
      <c r="C425" s="105" t="s">
        <v>210</v>
      </c>
      <c r="D425" s="106" t="s">
        <v>215</v>
      </c>
      <c r="E425" s="392"/>
    </row>
    <row r="426" spans="1:5" ht="29">
      <c r="A426" s="104" t="s">
        <v>685</v>
      </c>
      <c r="B426" s="105" t="s">
        <v>643</v>
      </c>
      <c r="C426" s="105" t="s">
        <v>210</v>
      </c>
      <c r="D426" s="106" t="s">
        <v>211</v>
      </c>
      <c r="E426" s="392"/>
    </row>
    <row r="427" spans="1:5" ht="29">
      <c r="A427" s="104" t="s">
        <v>686</v>
      </c>
      <c r="B427" s="105" t="s">
        <v>643</v>
      </c>
      <c r="C427" s="105" t="s">
        <v>210</v>
      </c>
      <c r="D427" s="106" t="s">
        <v>228</v>
      </c>
      <c r="E427" s="392"/>
    </row>
    <row r="428" spans="1:5" ht="29">
      <c r="A428" s="104" t="s">
        <v>687</v>
      </c>
      <c r="B428" s="105" t="s">
        <v>643</v>
      </c>
      <c r="C428" s="105" t="s">
        <v>210</v>
      </c>
      <c r="D428" s="106" t="s">
        <v>223</v>
      </c>
      <c r="E428" s="392"/>
    </row>
    <row r="429" spans="1:5" ht="29">
      <c r="A429" s="104" t="s">
        <v>688</v>
      </c>
      <c r="B429" s="105" t="s">
        <v>643</v>
      </c>
      <c r="C429" s="105" t="s">
        <v>210</v>
      </c>
      <c r="D429" s="106" t="s">
        <v>223</v>
      </c>
      <c r="E429" s="392"/>
    </row>
    <row r="430" spans="1:5" ht="43.5">
      <c r="A430" s="104" t="s">
        <v>689</v>
      </c>
      <c r="B430" s="105" t="s">
        <v>643</v>
      </c>
      <c r="C430" s="105" t="s">
        <v>210</v>
      </c>
      <c r="D430" s="106" t="s">
        <v>215</v>
      </c>
      <c r="E430" s="392"/>
    </row>
    <row r="431" spans="1:5" ht="29">
      <c r="A431" s="104" t="s">
        <v>690</v>
      </c>
      <c r="B431" s="105" t="s">
        <v>643</v>
      </c>
      <c r="C431" s="105" t="s">
        <v>210</v>
      </c>
      <c r="D431" s="106" t="s">
        <v>211</v>
      </c>
      <c r="E431" s="392"/>
    </row>
    <row r="432" spans="1:5" ht="43.5">
      <c r="A432" s="116" t="s">
        <v>691</v>
      </c>
      <c r="B432" s="105" t="s">
        <v>643</v>
      </c>
      <c r="C432" s="105" t="s">
        <v>210</v>
      </c>
      <c r="D432" s="106" t="s">
        <v>215</v>
      </c>
      <c r="E432" s="392"/>
    </row>
    <row r="433" spans="1:5" ht="43.5">
      <c r="A433" s="104" t="s">
        <v>692</v>
      </c>
      <c r="B433" s="105" t="s">
        <v>643</v>
      </c>
      <c r="C433" s="105" t="s">
        <v>210</v>
      </c>
      <c r="D433" s="106" t="s">
        <v>215</v>
      </c>
      <c r="E433" s="392"/>
    </row>
    <row r="434" spans="1:5" ht="58">
      <c r="A434" s="116" t="s">
        <v>693</v>
      </c>
      <c r="B434" s="105" t="s">
        <v>643</v>
      </c>
      <c r="C434" s="105" t="s">
        <v>210</v>
      </c>
      <c r="D434" s="106" t="s">
        <v>215</v>
      </c>
      <c r="E434" s="392"/>
    </row>
    <row r="435" spans="1:5" ht="58">
      <c r="A435" s="104" t="s">
        <v>694</v>
      </c>
      <c r="B435" s="105" t="s">
        <v>643</v>
      </c>
      <c r="C435" s="105" t="s">
        <v>210</v>
      </c>
      <c r="D435" s="106" t="s">
        <v>215</v>
      </c>
      <c r="E435" s="392"/>
    </row>
    <row r="436" spans="1:5" ht="29">
      <c r="A436" s="116" t="s">
        <v>695</v>
      </c>
      <c r="B436" s="105" t="s">
        <v>266</v>
      </c>
      <c r="C436" s="105" t="s">
        <v>210</v>
      </c>
      <c r="D436" s="106" t="s">
        <v>228</v>
      </c>
      <c r="E436" s="392"/>
    </row>
    <row r="437" spans="1:5" ht="43.5">
      <c r="A437" s="104" t="s">
        <v>696</v>
      </c>
      <c r="B437" s="105" t="s">
        <v>533</v>
      </c>
      <c r="C437" s="105" t="s">
        <v>210</v>
      </c>
      <c r="D437" s="106" t="s">
        <v>211</v>
      </c>
      <c r="E437" s="392"/>
    </row>
    <row r="438" spans="1:5" ht="43.5">
      <c r="A438" s="116" t="s">
        <v>697</v>
      </c>
      <c r="B438" s="105" t="s">
        <v>502</v>
      </c>
      <c r="C438" s="105" t="s">
        <v>210</v>
      </c>
      <c r="D438" s="106" t="s">
        <v>211</v>
      </c>
      <c r="E438" s="392"/>
    </row>
    <row r="439" spans="1:5" ht="29">
      <c r="A439" s="104" t="s">
        <v>698</v>
      </c>
      <c r="B439" s="105" t="s">
        <v>470</v>
      </c>
      <c r="C439" s="105" t="s">
        <v>210</v>
      </c>
      <c r="D439" s="106" t="s">
        <v>215</v>
      </c>
      <c r="E439" s="392"/>
    </row>
    <row r="440" spans="1:5" ht="43.5">
      <c r="A440" s="116" t="s">
        <v>699</v>
      </c>
      <c r="B440" s="105" t="s">
        <v>266</v>
      </c>
      <c r="C440" s="105" t="s">
        <v>210</v>
      </c>
      <c r="D440" s="106" t="s">
        <v>215</v>
      </c>
      <c r="E440" s="392"/>
    </row>
    <row r="441" spans="1:5" ht="29">
      <c r="A441" s="104" t="s">
        <v>700</v>
      </c>
      <c r="B441" s="105" t="s">
        <v>609</v>
      </c>
      <c r="C441" s="105" t="s">
        <v>210</v>
      </c>
      <c r="D441" s="106" t="s">
        <v>228</v>
      </c>
      <c r="E441" s="392"/>
    </row>
    <row r="442" spans="1:5" ht="43.5">
      <c r="A442" s="104" t="s">
        <v>701</v>
      </c>
      <c r="B442" s="392" t="s">
        <v>402</v>
      </c>
      <c r="C442" s="393" t="s">
        <v>702</v>
      </c>
      <c r="D442" s="107"/>
      <c r="E442" s="105"/>
    </row>
    <row r="443" spans="1:5" ht="43.5">
      <c r="A443" s="104" t="s">
        <v>703</v>
      </c>
      <c r="B443" s="392" t="s">
        <v>437</v>
      </c>
      <c r="C443" s="392" t="s">
        <v>702</v>
      </c>
      <c r="D443" s="107"/>
      <c r="E443" s="105"/>
    </row>
    <row r="444" spans="1:5" ht="43.5">
      <c r="A444" s="104" t="s">
        <v>704</v>
      </c>
      <c r="B444" s="392" t="s">
        <v>475</v>
      </c>
      <c r="C444" s="393" t="s">
        <v>705</v>
      </c>
      <c r="D444" s="107"/>
      <c r="E444" s="105"/>
    </row>
    <row r="445" spans="1:5" ht="43.5">
      <c r="A445" s="108" t="s">
        <v>706</v>
      </c>
      <c r="B445" s="392" t="s">
        <v>502</v>
      </c>
      <c r="C445" s="392" t="s">
        <v>705</v>
      </c>
      <c r="D445" s="107"/>
      <c r="E445" s="105"/>
    </row>
    <row r="446" spans="1:5" ht="43.5">
      <c r="A446" s="104" t="s">
        <v>707</v>
      </c>
      <c r="B446" s="392" t="s">
        <v>558</v>
      </c>
      <c r="C446" s="392" t="s">
        <v>705</v>
      </c>
      <c r="D446" s="107"/>
      <c r="E446" s="105"/>
    </row>
    <row r="447" spans="1:5" ht="43.5">
      <c r="A447" s="104" t="s">
        <v>708</v>
      </c>
      <c r="B447" s="392" t="s">
        <v>609</v>
      </c>
      <c r="C447" s="392" t="s">
        <v>705</v>
      </c>
      <c r="D447" s="107"/>
      <c r="E447" s="105"/>
    </row>
    <row r="448" spans="1:5" ht="29">
      <c r="A448" s="104" t="s">
        <v>709</v>
      </c>
      <c r="B448" s="392" t="s">
        <v>609</v>
      </c>
      <c r="C448" s="392" t="s">
        <v>705</v>
      </c>
      <c r="D448" s="107"/>
      <c r="E448" s="105"/>
    </row>
    <row r="449" spans="1:5" ht="43.5">
      <c r="A449" s="104" t="s">
        <v>710</v>
      </c>
      <c r="B449" s="392" t="s">
        <v>609</v>
      </c>
      <c r="C449" s="392" t="s">
        <v>705</v>
      </c>
      <c r="D449" s="107"/>
      <c r="E449" s="105"/>
    </row>
    <row r="450" spans="1:5" ht="29">
      <c r="A450" s="104" t="s">
        <v>711</v>
      </c>
      <c r="B450" s="392" t="s">
        <v>640</v>
      </c>
      <c r="C450" s="392" t="s">
        <v>705</v>
      </c>
      <c r="D450" s="107"/>
      <c r="E450" s="105"/>
    </row>
    <row r="451" spans="1:5" ht="29">
      <c r="A451" s="104" t="s">
        <v>712</v>
      </c>
      <c r="B451" s="392" t="s">
        <v>713</v>
      </c>
      <c r="C451" s="392" t="s">
        <v>705</v>
      </c>
      <c r="D451" s="107"/>
      <c r="E451" s="105"/>
    </row>
    <row r="452" spans="1:5">
      <c r="A452" s="104" t="s">
        <v>714</v>
      </c>
      <c r="B452" s="392" t="s">
        <v>220</v>
      </c>
      <c r="C452" s="393" t="s">
        <v>715</v>
      </c>
      <c r="D452" s="107"/>
      <c r="E452" s="105"/>
    </row>
    <row r="453" spans="1:5" ht="29">
      <c r="A453" s="104" t="s">
        <v>716</v>
      </c>
      <c r="B453" s="392" t="s">
        <v>220</v>
      </c>
      <c r="C453" s="393" t="s">
        <v>715</v>
      </c>
      <c r="D453" s="107"/>
      <c r="E453" s="105"/>
    </row>
    <row r="454" spans="1:5" ht="29">
      <c r="A454" s="104" t="s">
        <v>717</v>
      </c>
      <c r="B454" s="392" t="s">
        <v>220</v>
      </c>
      <c r="C454" s="393" t="s">
        <v>715</v>
      </c>
      <c r="D454" s="107"/>
      <c r="E454" s="105"/>
    </row>
    <row r="455" spans="1:5" ht="43.5">
      <c r="A455" s="104" t="s">
        <v>718</v>
      </c>
      <c r="B455" s="392" t="s">
        <v>266</v>
      </c>
      <c r="C455" s="393" t="s">
        <v>715</v>
      </c>
      <c r="D455" s="107"/>
      <c r="E455" s="105"/>
    </row>
    <row r="456" spans="1:5">
      <c r="A456" s="104" t="s">
        <v>719</v>
      </c>
      <c r="B456" s="392" t="s">
        <v>415</v>
      </c>
      <c r="C456" s="392" t="s">
        <v>715</v>
      </c>
      <c r="D456" s="107"/>
      <c r="E456" s="105"/>
    </row>
    <row r="457" spans="1:5">
      <c r="A457" s="104" t="s">
        <v>720</v>
      </c>
      <c r="B457" s="392" t="s">
        <v>437</v>
      </c>
      <c r="C457" s="392" t="s">
        <v>715</v>
      </c>
      <c r="D457" s="107"/>
      <c r="E457" s="105"/>
    </row>
    <row r="458" spans="1:5" ht="29">
      <c r="A458" s="104" t="s">
        <v>721</v>
      </c>
      <c r="B458" s="392" t="s">
        <v>437</v>
      </c>
      <c r="C458" s="392" t="s">
        <v>715</v>
      </c>
      <c r="D458" s="107"/>
      <c r="E458" s="105"/>
    </row>
    <row r="459" spans="1:5" ht="29">
      <c r="A459" s="104" t="s">
        <v>722</v>
      </c>
      <c r="B459" s="392" t="s">
        <v>437</v>
      </c>
      <c r="C459" s="392" t="s">
        <v>715</v>
      </c>
      <c r="D459" s="107"/>
      <c r="E459" s="105"/>
    </row>
    <row r="460" spans="1:5" ht="29">
      <c r="A460" s="104" t="s">
        <v>723</v>
      </c>
      <c r="B460" s="392" t="s">
        <v>449</v>
      </c>
      <c r="C460" s="392" t="s">
        <v>715</v>
      </c>
      <c r="D460" s="107"/>
      <c r="E460" s="105"/>
    </row>
    <row r="461" spans="1:5">
      <c r="A461" s="104" t="s">
        <v>724</v>
      </c>
      <c r="B461" s="392" t="s">
        <v>470</v>
      </c>
      <c r="C461" s="393" t="s">
        <v>715</v>
      </c>
      <c r="D461" s="107"/>
      <c r="E461" s="105"/>
    </row>
    <row r="462" spans="1:5">
      <c r="A462" s="104" t="s">
        <v>725</v>
      </c>
      <c r="B462" s="392" t="s">
        <v>470</v>
      </c>
      <c r="C462" s="393" t="s">
        <v>715</v>
      </c>
      <c r="D462" s="107"/>
      <c r="E462" s="105"/>
    </row>
    <row r="463" spans="1:5" ht="43.5">
      <c r="A463" s="104" t="s">
        <v>726</v>
      </c>
      <c r="B463" s="392" t="s">
        <v>470</v>
      </c>
      <c r="C463" s="393" t="s">
        <v>715</v>
      </c>
      <c r="D463" s="107"/>
      <c r="E463" s="105"/>
    </row>
    <row r="464" spans="1:5" ht="29">
      <c r="A464" s="104" t="s">
        <v>727</v>
      </c>
      <c r="B464" s="392" t="s">
        <v>470</v>
      </c>
      <c r="C464" s="393" t="s">
        <v>715</v>
      </c>
      <c r="D464" s="107"/>
      <c r="E464" s="105"/>
    </row>
    <row r="465" spans="1:5" ht="29">
      <c r="A465" s="104" t="s">
        <v>728</v>
      </c>
      <c r="B465" s="392" t="s">
        <v>470</v>
      </c>
      <c r="C465" s="393" t="s">
        <v>715</v>
      </c>
      <c r="D465" s="107"/>
      <c r="E465" s="105"/>
    </row>
    <row r="466" spans="1:5">
      <c r="A466" s="108" t="s">
        <v>729</v>
      </c>
      <c r="B466" s="392" t="s">
        <v>502</v>
      </c>
      <c r="C466" s="392" t="s">
        <v>715</v>
      </c>
      <c r="D466" s="107"/>
      <c r="E466" s="105"/>
    </row>
    <row r="467" spans="1:5" ht="29">
      <c r="A467" s="108" t="s">
        <v>730</v>
      </c>
      <c r="B467" s="392" t="s">
        <v>502</v>
      </c>
      <c r="C467" s="392" t="s">
        <v>715</v>
      </c>
      <c r="D467" s="107"/>
      <c r="E467" s="105"/>
    </row>
    <row r="468" spans="1:5" ht="29">
      <c r="A468" s="108" t="s">
        <v>731</v>
      </c>
      <c r="B468" s="392" t="s">
        <v>502</v>
      </c>
      <c r="C468" s="392" t="s">
        <v>715</v>
      </c>
      <c r="D468" s="107"/>
      <c r="E468" s="105"/>
    </row>
    <row r="469" spans="1:5" ht="43.5">
      <c r="A469" s="108" t="s">
        <v>732</v>
      </c>
      <c r="B469" s="392" t="s">
        <v>502</v>
      </c>
      <c r="C469" s="392" t="s">
        <v>715</v>
      </c>
      <c r="D469" s="107"/>
      <c r="E469" s="105"/>
    </row>
    <row r="470" spans="1:5" ht="29">
      <c r="A470" s="104" t="s">
        <v>733</v>
      </c>
      <c r="B470" s="392" t="s">
        <v>533</v>
      </c>
      <c r="C470" s="393" t="s">
        <v>715</v>
      </c>
      <c r="D470" s="107"/>
      <c r="E470" s="105"/>
    </row>
    <row r="471" spans="1:5" ht="29">
      <c r="A471" s="104" t="s">
        <v>734</v>
      </c>
      <c r="B471" s="392" t="s">
        <v>533</v>
      </c>
      <c r="C471" s="393" t="s">
        <v>715</v>
      </c>
      <c r="D471" s="107"/>
      <c r="E471" s="105"/>
    </row>
    <row r="472" spans="1:5" ht="29">
      <c r="A472" s="104" t="s">
        <v>735</v>
      </c>
      <c r="B472" s="392" t="s">
        <v>533</v>
      </c>
      <c r="C472" s="393" t="s">
        <v>715</v>
      </c>
      <c r="D472" s="107"/>
      <c r="E472" s="105"/>
    </row>
    <row r="473" spans="1:5">
      <c r="A473" s="104" t="s">
        <v>736</v>
      </c>
      <c r="B473" s="392" t="s">
        <v>640</v>
      </c>
      <c r="C473" s="392" t="s">
        <v>715</v>
      </c>
      <c r="D473" s="107"/>
      <c r="E473" s="105"/>
    </row>
    <row r="474" spans="1:5" ht="29">
      <c r="A474" s="104" t="s">
        <v>737</v>
      </c>
      <c r="B474" s="392" t="s">
        <v>220</v>
      </c>
      <c r="C474" s="393" t="s">
        <v>738</v>
      </c>
      <c r="D474" s="107"/>
      <c r="E474" s="105"/>
    </row>
    <row r="475" spans="1:5" ht="29">
      <c r="A475" s="104" t="s">
        <v>739</v>
      </c>
      <c r="B475" s="392" t="s">
        <v>220</v>
      </c>
      <c r="C475" s="393" t="s">
        <v>738</v>
      </c>
      <c r="D475" s="107"/>
      <c r="E475" s="105"/>
    </row>
    <row r="476" spans="1:5" ht="29">
      <c r="A476" s="390" t="s">
        <v>740</v>
      </c>
      <c r="B476" s="392" t="s">
        <v>558</v>
      </c>
      <c r="C476" s="393" t="s">
        <v>738</v>
      </c>
      <c r="D476" s="107"/>
      <c r="E476" s="105"/>
    </row>
    <row r="477" spans="1:5" ht="58">
      <c r="A477" s="104" t="s">
        <v>741</v>
      </c>
      <c r="B477" s="392" t="s">
        <v>300</v>
      </c>
      <c r="C477" s="392" t="s">
        <v>742</v>
      </c>
      <c r="D477" s="107"/>
      <c r="E477" s="105"/>
    </row>
    <row r="478" spans="1:5" ht="58">
      <c r="A478" s="104" t="s">
        <v>743</v>
      </c>
      <c r="B478" s="392" t="s">
        <v>300</v>
      </c>
      <c r="C478" s="392" t="s">
        <v>742</v>
      </c>
      <c r="D478" s="107"/>
      <c r="E478" s="105"/>
    </row>
    <row r="479" spans="1:5" ht="58">
      <c r="A479" s="104" t="s">
        <v>744</v>
      </c>
      <c r="B479" s="392" t="s">
        <v>300</v>
      </c>
      <c r="C479" s="392" t="s">
        <v>742</v>
      </c>
      <c r="D479" s="107"/>
      <c r="E479" s="105"/>
    </row>
    <row r="480" spans="1:5" ht="87">
      <c r="A480" s="104" t="s">
        <v>745</v>
      </c>
      <c r="B480" s="392" t="s">
        <v>213</v>
      </c>
      <c r="C480" s="394" t="s">
        <v>746</v>
      </c>
      <c r="D480" s="107"/>
      <c r="E480" s="392"/>
    </row>
    <row r="481" spans="1:5" ht="101.5">
      <c r="A481" s="104" t="s">
        <v>747</v>
      </c>
      <c r="B481" s="392" t="s">
        <v>748</v>
      </c>
      <c r="C481" s="394" t="s">
        <v>746</v>
      </c>
      <c r="D481" s="107"/>
      <c r="E481" s="395"/>
    </row>
    <row r="482" spans="1:5" ht="174">
      <c r="A482" s="104" t="s">
        <v>749</v>
      </c>
      <c r="B482" s="392" t="s">
        <v>266</v>
      </c>
      <c r="C482" s="394" t="s">
        <v>746</v>
      </c>
      <c r="D482" s="107"/>
      <c r="E482" s="392"/>
    </row>
    <row r="483" spans="1:5" ht="159.5">
      <c r="A483" s="104" t="s">
        <v>750</v>
      </c>
      <c r="B483" s="392" t="s">
        <v>266</v>
      </c>
      <c r="C483" s="394" t="s">
        <v>746</v>
      </c>
      <c r="D483" s="107"/>
      <c r="E483" s="396"/>
    </row>
    <row r="484" spans="1:5" ht="174">
      <c r="A484" s="104" t="s">
        <v>751</v>
      </c>
      <c r="B484" s="392" t="s">
        <v>266</v>
      </c>
      <c r="C484" s="394" t="s">
        <v>746</v>
      </c>
      <c r="D484" s="107"/>
      <c r="E484" s="392"/>
    </row>
    <row r="485" spans="1:5" ht="174">
      <c r="A485" s="104" t="s">
        <v>752</v>
      </c>
      <c r="B485" s="392" t="s">
        <v>266</v>
      </c>
      <c r="C485" s="394" t="s">
        <v>746</v>
      </c>
      <c r="D485" s="107"/>
      <c r="E485" s="392"/>
    </row>
    <row r="486" spans="1:5" ht="145">
      <c r="A486" s="104" t="s">
        <v>753</v>
      </c>
      <c r="B486" s="392" t="s">
        <v>266</v>
      </c>
      <c r="C486" s="394" t="s">
        <v>746</v>
      </c>
      <c r="D486" s="107"/>
      <c r="E486" s="392"/>
    </row>
    <row r="487" spans="1:5" ht="159.5">
      <c r="A487" s="104" t="s">
        <v>754</v>
      </c>
      <c r="B487" s="392" t="s">
        <v>376</v>
      </c>
      <c r="C487" s="394" t="s">
        <v>746</v>
      </c>
      <c r="D487" s="107"/>
      <c r="E487" s="392"/>
    </row>
    <row r="488" spans="1:5" ht="159.5">
      <c r="A488" s="104" t="s">
        <v>755</v>
      </c>
      <c r="B488" s="392" t="s">
        <v>376</v>
      </c>
      <c r="C488" s="394" t="s">
        <v>746</v>
      </c>
      <c r="D488" s="107"/>
      <c r="E488" s="397"/>
    </row>
    <row r="489" spans="1:5" ht="203">
      <c r="A489" s="104" t="s">
        <v>756</v>
      </c>
      <c r="B489" s="392" t="s">
        <v>533</v>
      </c>
      <c r="C489" s="394" t="s">
        <v>746</v>
      </c>
      <c r="D489" s="107"/>
      <c r="E489" s="396"/>
    </row>
    <row r="490" spans="1:5" ht="203">
      <c r="A490" s="104" t="s">
        <v>757</v>
      </c>
      <c r="B490" s="392" t="s">
        <v>533</v>
      </c>
      <c r="C490" s="394" t="s">
        <v>746</v>
      </c>
      <c r="D490" s="107"/>
      <c r="E490" s="396"/>
    </row>
    <row r="491" spans="1:5" ht="145">
      <c r="A491" s="104" t="s">
        <v>758</v>
      </c>
      <c r="B491" s="392" t="s">
        <v>533</v>
      </c>
      <c r="C491" s="394" t="s">
        <v>746</v>
      </c>
      <c r="D491" s="107"/>
      <c r="E491" s="396"/>
    </row>
    <row r="492" spans="1:5" ht="130.5">
      <c r="A492" s="104" t="s">
        <v>759</v>
      </c>
      <c r="B492" s="392" t="s">
        <v>558</v>
      </c>
      <c r="C492" s="394" t="s">
        <v>746</v>
      </c>
      <c r="D492" s="107"/>
      <c r="E492" s="396"/>
    </row>
    <row r="493" spans="1:5" ht="130.5">
      <c r="A493" s="104" t="s">
        <v>760</v>
      </c>
      <c r="B493" s="392" t="s">
        <v>609</v>
      </c>
      <c r="C493" s="394" t="s">
        <v>746</v>
      </c>
      <c r="D493" s="107"/>
      <c r="E493" s="396"/>
    </row>
    <row r="494" spans="1:5" ht="217.5">
      <c r="A494" s="104" t="s">
        <v>761</v>
      </c>
      <c r="B494" s="392" t="s">
        <v>266</v>
      </c>
      <c r="C494" s="398" t="s">
        <v>762</v>
      </c>
      <c r="D494" s="107"/>
      <c r="E494" s="396"/>
    </row>
    <row r="495" spans="1:5" ht="101.5">
      <c r="A495" s="104" t="s">
        <v>763</v>
      </c>
      <c r="B495" s="392" t="s">
        <v>470</v>
      </c>
      <c r="C495" s="398" t="s">
        <v>762</v>
      </c>
      <c r="D495" s="107"/>
      <c r="E495" s="396"/>
    </row>
    <row r="496" spans="1:5" ht="101.5">
      <c r="A496" s="108" t="s">
        <v>764</v>
      </c>
      <c r="B496" s="392" t="s">
        <v>502</v>
      </c>
      <c r="C496" s="398" t="s">
        <v>762</v>
      </c>
      <c r="D496" s="107"/>
      <c r="E496" s="397"/>
    </row>
    <row r="497" spans="1:5" ht="101.5">
      <c r="A497" s="104" t="s">
        <v>765</v>
      </c>
      <c r="B497" s="392" t="s">
        <v>415</v>
      </c>
      <c r="C497" s="398" t="s">
        <v>766</v>
      </c>
      <c r="D497" s="107"/>
      <c r="E497" s="109"/>
    </row>
    <row r="498" spans="1:5" ht="232">
      <c r="A498" s="104" t="s">
        <v>767</v>
      </c>
      <c r="B498" s="392" t="s">
        <v>266</v>
      </c>
      <c r="C498" s="398" t="s">
        <v>768</v>
      </c>
      <c r="D498" s="107"/>
      <c r="E498" s="396"/>
    </row>
    <row r="499" spans="1:5" ht="29">
      <c r="A499" s="104" t="s">
        <v>769</v>
      </c>
      <c r="B499" s="392" t="s">
        <v>470</v>
      </c>
      <c r="C499" s="398" t="s">
        <v>770</v>
      </c>
      <c r="D499" s="107"/>
      <c r="E499" s="396"/>
    </row>
    <row r="500" spans="1:5" ht="29">
      <c r="A500" s="104" t="s">
        <v>771</v>
      </c>
      <c r="B500" s="392" t="s">
        <v>470</v>
      </c>
      <c r="C500" s="398" t="s">
        <v>770</v>
      </c>
      <c r="D500" s="107"/>
      <c r="E500" s="396"/>
    </row>
    <row r="501" spans="1:5" ht="43.5">
      <c r="A501" s="104" t="s">
        <v>772</v>
      </c>
      <c r="B501" s="392" t="s">
        <v>609</v>
      </c>
      <c r="C501" s="398" t="s">
        <v>770</v>
      </c>
      <c r="D501" s="107"/>
      <c r="E501" s="396"/>
    </row>
    <row r="502" spans="1:5" ht="43.5">
      <c r="A502" s="104" t="s">
        <v>773</v>
      </c>
      <c r="B502" s="392" t="s">
        <v>609</v>
      </c>
      <c r="C502" s="398" t="s">
        <v>770</v>
      </c>
      <c r="D502" s="107"/>
      <c r="E502" s="396"/>
    </row>
    <row r="503" spans="1:5" ht="43.5">
      <c r="A503" s="104" t="s">
        <v>774</v>
      </c>
      <c r="B503" s="392" t="s">
        <v>327</v>
      </c>
      <c r="C503" s="398" t="s">
        <v>775</v>
      </c>
      <c r="D503" s="107"/>
      <c r="E503" s="396"/>
    </row>
    <row r="504" spans="1:5" ht="43.5">
      <c r="A504" s="104" t="s">
        <v>776</v>
      </c>
      <c r="B504" s="392" t="s">
        <v>327</v>
      </c>
      <c r="C504" s="398" t="s">
        <v>775</v>
      </c>
      <c r="D504" s="107"/>
      <c r="E504" s="397"/>
    </row>
    <row r="505" spans="1:5" ht="43.5">
      <c r="A505" s="104" t="s">
        <v>777</v>
      </c>
      <c r="B505" s="392" t="s">
        <v>327</v>
      </c>
      <c r="C505" s="398" t="s">
        <v>775</v>
      </c>
      <c r="D505" s="107"/>
      <c r="E505" s="397"/>
    </row>
    <row r="506" spans="1:5" ht="116">
      <c r="A506" s="104" t="s">
        <v>778</v>
      </c>
      <c r="B506" s="392" t="s">
        <v>376</v>
      </c>
      <c r="C506" s="398" t="s">
        <v>775</v>
      </c>
      <c r="D506" s="107"/>
      <c r="E506" s="396"/>
    </row>
    <row r="507" spans="1:5" ht="58">
      <c r="A507" s="104" t="s">
        <v>779</v>
      </c>
      <c r="B507" s="392" t="s">
        <v>713</v>
      </c>
      <c r="C507" s="398" t="s">
        <v>775</v>
      </c>
      <c r="D507" s="107"/>
      <c r="E507" s="392"/>
    </row>
    <row r="508" spans="1:5" ht="58">
      <c r="A508" s="104" t="s">
        <v>780</v>
      </c>
      <c r="B508" s="392" t="s">
        <v>713</v>
      </c>
      <c r="C508" s="398" t="s">
        <v>775</v>
      </c>
      <c r="D508" s="107"/>
      <c r="E508" s="392"/>
    </row>
    <row r="509" spans="1:5" ht="58">
      <c r="A509" s="104" t="s">
        <v>781</v>
      </c>
      <c r="B509" s="392" t="s">
        <v>713</v>
      </c>
      <c r="C509" s="398" t="s">
        <v>775</v>
      </c>
      <c r="D509" s="107"/>
      <c r="E509" s="392"/>
    </row>
    <row r="510" spans="1:5" ht="101.5">
      <c r="A510" s="104" t="s">
        <v>782</v>
      </c>
      <c r="B510" s="392" t="s">
        <v>783</v>
      </c>
      <c r="C510" s="398" t="s">
        <v>784</v>
      </c>
      <c r="D510" s="107"/>
      <c r="E510" s="392"/>
    </row>
    <row r="511" spans="1:5" ht="116">
      <c r="A511" s="104" t="s">
        <v>785</v>
      </c>
      <c r="B511" s="392" t="s">
        <v>558</v>
      </c>
      <c r="C511" s="398" t="s">
        <v>784</v>
      </c>
      <c r="D511" s="107"/>
      <c r="E511" s="392"/>
    </row>
    <row r="512" spans="1:5" ht="101.5">
      <c r="A512" s="104" t="s">
        <v>786</v>
      </c>
      <c r="B512" s="392" t="s">
        <v>558</v>
      </c>
      <c r="C512" s="398" t="s">
        <v>784</v>
      </c>
      <c r="D512" s="107"/>
      <c r="E512" s="392"/>
    </row>
    <row r="513" spans="1:5" ht="116">
      <c r="A513" s="104" t="s">
        <v>787</v>
      </c>
      <c r="B513" s="392" t="s">
        <v>558</v>
      </c>
      <c r="C513" s="398" t="s">
        <v>784</v>
      </c>
      <c r="D513" s="107"/>
      <c r="E513" s="392"/>
    </row>
    <row r="514" spans="1:5">
      <c r="A514" s="104" t="s">
        <v>788</v>
      </c>
      <c r="B514" s="392" t="s">
        <v>266</v>
      </c>
      <c r="C514" s="394" t="s">
        <v>789</v>
      </c>
      <c r="D514" s="107"/>
      <c r="E514" s="392"/>
    </row>
    <row r="515" spans="1:5">
      <c r="A515" s="104" t="s">
        <v>790</v>
      </c>
      <c r="B515" s="392" t="s">
        <v>266</v>
      </c>
      <c r="C515" s="394" t="s">
        <v>789</v>
      </c>
      <c r="D515" s="107"/>
      <c r="E515" s="392"/>
    </row>
    <row r="516" spans="1:5">
      <c r="A516" s="104" t="s">
        <v>791</v>
      </c>
      <c r="B516" s="392" t="s">
        <v>266</v>
      </c>
      <c r="C516" s="394" t="s">
        <v>789</v>
      </c>
      <c r="D516" s="107"/>
      <c r="E516" s="392"/>
    </row>
    <row r="517" spans="1:5">
      <c r="A517" s="104" t="s">
        <v>792</v>
      </c>
      <c r="B517" s="392" t="s">
        <v>266</v>
      </c>
      <c r="C517" s="394" t="s">
        <v>789</v>
      </c>
      <c r="D517" s="107"/>
      <c r="E517" s="392"/>
    </row>
    <row r="518" spans="1:5" ht="29">
      <c r="A518" s="104" t="s">
        <v>793</v>
      </c>
      <c r="B518" s="392" t="s">
        <v>266</v>
      </c>
      <c r="C518" s="394" t="s">
        <v>789</v>
      </c>
      <c r="D518" s="393"/>
      <c r="E518" s="392">
        <v>2020</v>
      </c>
    </row>
    <row r="519" spans="1:5" ht="29">
      <c r="A519" s="104" t="s">
        <v>794</v>
      </c>
      <c r="B519" s="392" t="s">
        <v>533</v>
      </c>
      <c r="C519" s="394" t="s">
        <v>789</v>
      </c>
      <c r="D519" s="107"/>
      <c r="E519" s="392"/>
    </row>
    <row r="520" spans="1:5" ht="29">
      <c r="A520" s="104" t="s">
        <v>795</v>
      </c>
      <c r="B520" s="392" t="s">
        <v>609</v>
      </c>
      <c r="C520" s="394" t="s">
        <v>789</v>
      </c>
      <c r="D520" s="107"/>
      <c r="E520" s="392"/>
    </row>
    <row r="521" spans="1:5" ht="29">
      <c r="A521" s="104" t="s">
        <v>796</v>
      </c>
      <c r="B521" s="392" t="s">
        <v>713</v>
      </c>
      <c r="C521" s="394" t="s">
        <v>797</v>
      </c>
      <c r="D521" s="107"/>
      <c r="E521" s="392"/>
    </row>
    <row r="522" spans="1:5" ht="29">
      <c r="A522" s="104" t="s">
        <v>798</v>
      </c>
      <c r="B522" s="392" t="s">
        <v>713</v>
      </c>
      <c r="C522" s="394" t="s">
        <v>797</v>
      </c>
      <c r="D522" s="107"/>
      <c r="E522" s="392"/>
    </row>
    <row r="523" spans="1:5" ht="29">
      <c r="A523" s="104" t="s">
        <v>799</v>
      </c>
      <c r="B523" s="392" t="s">
        <v>713</v>
      </c>
      <c r="C523" s="394" t="s">
        <v>797</v>
      </c>
      <c r="D523" s="107"/>
      <c r="E523" s="392"/>
    </row>
    <row r="524" spans="1:5" ht="29">
      <c r="A524" s="104" t="s">
        <v>800</v>
      </c>
      <c r="B524" s="392" t="s">
        <v>713</v>
      </c>
      <c r="C524" s="394" t="s">
        <v>797</v>
      </c>
      <c r="D524" s="107"/>
      <c r="E524" s="392"/>
    </row>
    <row r="525" spans="1:5" ht="29">
      <c r="A525" s="104" t="s">
        <v>801</v>
      </c>
      <c r="B525" s="392" t="s">
        <v>713</v>
      </c>
      <c r="C525" s="394" t="s">
        <v>797</v>
      </c>
      <c r="D525" s="107"/>
      <c r="E525" s="396"/>
    </row>
    <row r="526" spans="1:5" ht="29">
      <c r="A526" s="104" t="s">
        <v>802</v>
      </c>
      <c r="B526" s="392" t="s">
        <v>713</v>
      </c>
      <c r="C526" s="394" t="s">
        <v>797</v>
      </c>
      <c r="D526" s="107"/>
      <c r="E526" s="397"/>
    </row>
    <row r="527" spans="1:5" ht="29">
      <c r="A527" s="104" t="s">
        <v>803</v>
      </c>
      <c r="B527" s="392" t="s">
        <v>713</v>
      </c>
      <c r="C527" s="394" t="s">
        <v>797</v>
      </c>
      <c r="D527" s="107"/>
      <c r="E527" s="396"/>
    </row>
    <row r="528" spans="1:5" ht="43.5">
      <c r="A528" s="104" t="s">
        <v>804</v>
      </c>
      <c r="B528" s="392" t="s">
        <v>713</v>
      </c>
      <c r="C528" s="394" t="s">
        <v>797</v>
      </c>
      <c r="D528" s="107"/>
      <c r="E528" s="396"/>
    </row>
    <row r="529" spans="1:5" ht="29">
      <c r="A529" s="104" t="s">
        <v>805</v>
      </c>
      <c r="B529" s="392" t="s">
        <v>713</v>
      </c>
      <c r="C529" s="394" t="s">
        <v>797</v>
      </c>
      <c r="D529" s="107"/>
      <c r="E529" s="396"/>
    </row>
    <row r="530" spans="1:5" ht="29">
      <c r="A530" s="104" t="s">
        <v>806</v>
      </c>
      <c r="B530" s="392" t="s">
        <v>713</v>
      </c>
      <c r="C530" s="394" t="s">
        <v>797</v>
      </c>
      <c r="D530" s="107"/>
      <c r="E530" s="397"/>
    </row>
    <row r="531" spans="1:5" ht="29">
      <c r="A531" s="104" t="s">
        <v>807</v>
      </c>
      <c r="B531" s="392" t="s">
        <v>713</v>
      </c>
      <c r="C531" s="394" t="s">
        <v>797</v>
      </c>
      <c r="D531" s="107"/>
      <c r="E531" s="392"/>
    </row>
    <row r="532" spans="1:5" ht="29">
      <c r="A532" s="104" t="s">
        <v>808</v>
      </c>
      <c r="B532" s="392" t="s">
        <v>713</v>
      </c>
      <c r="C532" s="394" t="s">
        <v>797</v>
      </c>
      <c r="D532" s="107"/>
      <c r="E532" s="396"/>
    </row>
    <row r="533" spans="1:5" ht="29">
      <c r="A533" s="104" t="s">
        <v>809</v>
      </c>
      <c r="B533" s="392" t="s">
        <v>713</v>
      </c>
      <c r="C533" s="394" t="s">
        <v>797</v>
      </c>
      <c r="D533" s="107"/>
      <c r="E533" s="392"/>
    </row>
    <row r="534" spans="1:5" ht="29">
      <c r="A534" s="104" t="s">
        <v>810</v>
      </c>
      <c r="B534" s="392" t="s">
        <v>713</v>
      </c>
      <c r="C534" s="394" t="s">
        <v>797</v>
      </c>
      <c r="D534" s="107"/>
      <c r="E534" s="396"/>
    </row>
    <row r="535" spans="1:5" ht="29">
      <c r="A535" s="104" t="s">
        <v>811</v>
      </c>
      <c r="B535" s="392" t="s">
        <v>713</v>
      </c>
      <c r="C535" s="394" t="s">
        <v>797</v>
      </c>
      <c r="D535" s="107"/>
      <c r="E535" s="396"/>
    </row>
    <row r="536" spans="1:5" ht="43.5">
      <c r="A536" s="104" t="s">
        <v>812</v>
      </c>
      <c r="B536" s="392" t="s">
        <v>713</v>
      </c>
      <c r="C536" s="394" t="s">
        <v>797</v>
      </c>
      <c r="D536" s="107"/>
      <c r="E536" s="396"/>
    </row>
    <row r="537" spans="1:5" ht="43.5">
      <c r="A537" s="104" t="s">
        <v>813</v>
      </c>
      <c r="B537" s="392" t="s">
        <v>713</v>
      </c>
      <c r="C537" s="394" t="s">
        <v>797</v>
      </c>
      <c r="D537" s="107"/>
      <c r="E537" s="396"/>
    </row>
    <row r="538" spans="1:5" ht="29">
      <c r="A538" s="104" t="s">
        <v>814</v>
      </c>
      <c r="B538" s="392" t="s">
        <v>713</v>
      </c>
      <c r="C538" s="394" t="s">
        <v>797</v>
      </c>
      <c r="D538" s="107"/>
      <c r="E538" s="392"/>
    </row>
    <row r="539" spans="1:5" ht="29">
      <c r="A539" s="104" t="s">
        <v>815</v>
      </c>
      <c r="B539" s="392" t="s">
        <v>713</v>
      </c>
      <c r="C539" s="394" t="s">
        <v>797</v>
      </c>
      <c r="D539" s="107"/>
      <c r="E539" s="392"/>
    </row>
    <row r="540" spans="1:5" ht="29">
      <c r="A540" s="104" t="s">
        <v>816</v>
      </c>
      <c r="B540" s="392" t="s">
        <v>713</v>
      </c>
      <c r="C540" s="394" t="s">
        <v>797</v>
      </c>
      <c r="D540" s="107"/>
      <c r="E540" s="399"/>
    </row>
    <row r="541" spans="1:5" ht="29">
      <c r="A541" s="104" t="s">
        <v>817</v>
      </c>
      <c r="B541" s="392" t="s">
        <v>713</v>
      </c>
      <c r="C541" s="394" t="s">
        <v>797</v>
      </c>
      <c r="D541" s="107"/>
      <c r="E541" s="392"/>
    </row>
    <row r="542" spans="1:5" ht="29">
      <c r="A542" s="104" t="s">
        <v>818</v>
      </c>
      <c r="B542" s="392" t="s">
        <v>713</v>
      </c>
      <c r="C542" s="394" t="s">
        <v>797</v>
      </c>
      <c r="D542" s="107"/>
      <c r="E542" s="395"/>
    </row>
    <row r="543" spans="1:5" ht="29">
      <c r="A543" s="104" t="s">
        <v>819</v>
      </c>
      <c r="B543" s="392" t="s">
        <v>713</v>
      </c>
      <c r="C543" s="394" t="s">
        <v>797</v>
      </c>
      <c r="D543" s="107"/>
      <c r="E543" s="395"/>
    </row>
    <row r="544" spans="1:5" ht="29">
      <c r="A544" s="104" t="s">
        <v>820</v>
      </c>
      <c r="B544" s="392" t="s">
        <v>713</v>
      </c>
      <c r="C544" s="394" t="s">
        <v>797</v>
      </c>
      <c r="D544" s="107"/>
      <c r="E544" s="395"/>
    </row>
    <row r="545" spans="1:5" ht="29">
      <c r="A545" s="104" t="s">
        <v>821</v>
      </c>
      <c r="B545" s="392" t="s">
        <v>713</v>
      </c>
      <c r="C545" s="394" t="s">
        <v>797</v>
      </c>
      <c r="D545" s="107"/>
      <c r="E545" s="395"/>
    </row>
    <row r="546" spans="1:5" ht="29">
      <c r="A546" s="104" t="s">
        <v>822</v>
      </c>
      <c r="B546" s="392" t="s">
        <v>713</v>
      </c>
      <c r="C546" s="394" t="s">
        <v>797</v>
      </c>
      <c r="D546" s="107"/>
      <c r="E546" s="396"/>
    </row>
    <row r="547" spans="1:5" ht="29">
      <c r="A547" s="104" t="s">
        <v>823</v>
      </c>
      <c r="B547" s="392" t="s">
        <v>713</v>
      </c>
      <c r="C547" s="394" t="s">
        <v>797</v>
      </c>
      <c r="D547" s="107"/>
      <c r="E547" s="396"/>
    </row>
    <row r="548" spans="1:5" ht="29">
      <c r="A548" s="104" t="s">
        <v>824</v>
      </c>
      <c r="B548" s="392" t="s">
        <v>713</v>
      </c>
      <c r="C548" s="394" t="s">
        <v>797</v>
      </c>
      <c r="D548" s="107"/>
      <c r="E548" s="396"/>
    </row>
    <row r="549" spans="1:5" ht="29">
      <c r="A549" s="104" t="s">
        <v>825</v>
      </c>
      <c r="B549" s="392" t="s">
        <v>713</v>
      </c>
      <c r="C549" s="394" t="s">
        <v>797</v>
      </c>
      <c r="D549" s="107"/>
      <c r="E549" s="396"/>
    </row>
    <row r="550" spans="1:5" ht="29">
      <c r="A550" s="104" t="s">
        <v>826</v>
      </c>
      <c r="B550" s="392" t="s">
        <v>713</v>
      </c>
      <c r="C550" s="394" t="s">
        <v>797</v>
      </c>
      <c r="D550" s="107"/>
      <c r="E550" s="396"/>
    </row>
    <row r="551" spans="1:5" ht="43.5">
      <c r="A551" s="104" t="s">
        <v>827</v>
      </c>
      <c r="B551" s="392" t="s">
        <v>713</v>
      </c>
      <c r="C551" s="394" t="s">
        <v>797</v>
      </c>
      <c r="D551" s="107"/>
      <c r="E551" s="396"/>
    </row>
    <row r="552" spans="1:5" ht="29">
      <c r="A552" s="104" t="s">
        <v>828</v>
      </c>
      <c r="B552" s="392" t="s">
        <v>713</v>
      </c>
      <c r="C552" s="394" t="s">
        <v>797</v>
      </c>
      <c r="D552" s="107"/>
      <c r="E552" s="396"/>
    </row>
    <row r="553" spans="1:5" ht="29">
      <c r="A553" s="104" t="s">
        <v>829</v>
      </c>
      <c r="B553" s="392" t="s">
        <v>713</v>
      </c>
      <c r="C553" s="394" t="s">
        <v>797</v>
      </c>
      <c r="D553" s="107"/>
      <c r="E553" s="396"/>
    </row>
    <row r="554" spans="1:5" ht="29">
      <c r="A554" s="104" t="s">
        <v>830</v>
      </c>
      <c r="B554" s="392" t="s">
        <v>713</v>
      </c>
      <c r="C554" s="394" t="s">
        <v>797</v>
      </c>
      <c r="D554" s="107"/>
      <c r="E554" s="396"/>
    </row>
    <row r="555" spans="1:5" ht="29">
      <c r="A555" s="104" t="s">
        <v>830</v>
      </c>
      <c r="B555" s="392" t="s">
        <v>713</v>
      </c>
      <c r="C555" s="394" t="s">
        <v>797</v>
      </c>
      <c r="D555" s="107"/>
      <c r="E555" s="397"/>
    </row>
    <row r="556" spans="1:5" ht="43.5">
      <c r="A556" s="104" t="s">
        <v>831</v>
      </c>
      <c r="B556" s="392" t="s">
        <v>713</v>
      </c>
      <c r="C556" s="394" t="s">
        <v>797</v>
      </c>
      <c r="D556" s="107"/>
      <c r="E556" s="396"/>
    </row>
    <row r="557" spans="1:5" ht="43.5">
      <c r="A557" s="104" t="s">
        <v>832</v>
      </c>
      <c r="B557" s="392" t="s">
        <v>713</v>
      </c>
      <c r="C557" s="394" t="s">
        <v>797</v>
      </c>
      <c r="D557" s="107"/>
      <c r="E557" s="392"/>
    </row>
    <row r="558" spans="1:5" ht="43.5">
      <c r="A558" s="104" t="s">
        <v>833</v>
      </c>
      <c r="B558" s="392" t="s">
        <v>713</v>
      </c>
      <c r="C558" s="394" t="s">
        <v>797</v>
      </c>
      <c r="D558" s="107"/>
      <c r="E558" s="392"/>
    </row>
    <row r="559" spans="1:5" ht="43.5">
      <c r="A559" s="104" t="s">
        <v>834</v>
      </c>
      <c r="B559" s="392" t="s">
        <v>713</v>
      </c>
      <c r="C559" s="394" t="s">
        <v>797</v>
      </c>
      <c r="D559" s="107"/>
      <c r="E559" s="399"/>
    </row>
    <row r="560" spans="1:5" ht="29">
      <c r="A560" s="104" t="s">
        <v>835</v>
      </c>
      <c r="B560" s="392" t="s">
        <v>713</v>
      </c>
      <c r="C560" s="394" t="s">
        <v>797</v>
      </c>
      <c r="D560" s="107"/>
      <c r="E560" s="396"/>
    </row>
    <row r="561" spans="1:5" ht="29">
      <c r="A561" s="104" t="s">
        <v>836</v>
      </c>
      <c r="B561" s="392" t="s">
        <v>713</v>
      </c>
      <c r="C561" s="394" t="s">
        <v>797</v>
      </c>
      <c r="D561" s="107"/>
      <c r="E561" s="397"/>
    </row>
    <row r="562" spans="1:5" ht="29">
      <c r="A562" s="104" t="s">
        <v>837</v>
      </c>
      <c r="B562" s="392" t="s">
        <v>713</v>
      </c>
      <c r="C562" s="394" t="s">
        <v>797</v>
      </c>
      <c r="D562" s="107"/>
      <c r="E562" s="392"/>
    </row>
    <row r="563" spans="1:5" ht="43.5">
      <c r="A563" s="104" t="s">
        <v>838</v>
      </c>
      <c r="B563" s="392" t="s">
        <v>713</v>
      </c>
      <c r="C563" s="394" t="s">
        <v>797</v>
      </c>
      <c r="D563" s="107"/>
      <c r="E563" s="392"/>
    </row>
    <row r="564" spans="1:5" ht="43.5">
      <c r="A564" s="104" t="s">
        <v>839</v>
      </c>
      <c r="B564" s="392" t="s">
        <v>713</v>
      </c>
      <c r="C564" s="394" t="s">
        <v>797</v>
      </c>
      <c r="D564" s="107"/>
      <c r="E564" s="392"/>
    </row>
    <row r="565" spans="1:5" ht="29">
      <c r="A565" s="104" t="s">
        <v>840</v>
      </c>
      <c r="B565" s="392" t="s">
        <v>713</v>
      </c>
      <c r="C565" s="394" t="s">
        <v>797</v>
      </c>
      <c r="D565" s="107"/>
      <c r="E565" s="392"/>
    </row>
    <row r="566" spans="1:5" ht="58">
      <c r="A566" s="104" t="s">
        <v>841</v>
      </c>
      <c r="B566" s="392" t="s">
        <v>713</v>
      </c>
      <c r="C566" s="394" t="s">
        <v>797</v>
      </c>
      <c r="D566" s="107"/>
      <c r="E566" s="392"/>
    </row>
    <row r="567" spans="1:5" ht="29">
      <c r="A567" s="104" t="s">
        <v>842</v>
      </c>
      <c r="B567" s="392" t="s">
        <v>713</v>
      </c>
      <c r="C567" s="394" t="s">
        <v>797</v>
      </c>
      <c r="D567" s="107"/>
      <c r="E567" s="392"/>
    </row>
    <row r="568" spans="1:5" ht="29">
      <c r="A568" s="104" t="s">
        <v>843</v>
      </c>
      <c r="B568" s="392" t="s">
        <v>713</v>
      </c>
      <c r="C568" s="394" t="s">
        <v>797</v>
      </c>
      <c r="D568" s="107"/>
      <c r="E568" s="392"/>
    </row>
    <row r="569" spans="1:5" ht="29">
      <c r="A569" s="104" t="s">
        <v>844</v>
      </c>
      <c r="B569" s="392" t="s">
        <v>713</v>
      </c>
      <c r="C569" s="394" t="s">
        <v>797</v>
      </c>
      <c r="D569" s="107"/>
      <c r="E569" s="396"/>
    </row>
    <row r="570" spans="1:5" ht="29">
      <c r="A570" s="104" t="s">
        <v>845</v>
      </c>
      <c r="B570" s="392" t="s">
        <v>713</v>
      </c>
      <c r="C570" s="394" t="s">
        <v>797</v>
      </c>
      <c r="D570" s="107"/>
      <c r="E570" s="396"/>
    </row>
    <row r="571" spans="1:5" ht="43.5">
      <c r="A571" s="104" t="s">
        <v>846</v>
      </c>
      <c r="B571" s="392" t="s">
        <v>713</v>
      </c>
      <c r="C571" s="394" t="s">
        <v>797</v>
      </c>
      <c r="D571" s="107"/>
      <c r="E571" s="392"/>
    </row>
    <row r="572" spans="1:5" ht="29">
      <c r="A572" s="104" t="s">
        <v>847</v>
      </c>
      <c r="B572" s="392" t="s">
        <v>713</v>
      </c>
      <c r="C572" s="394" t="s">
        <v>797</v>
      </c>
      <c r="D572" s="107"/>
      <c r="E572" s="396"/>
    </row>
    <row r="573" spans="1:5" ht="29">
      <c r="A573" s="104" t="s">
        <v>848</v>
      </c>
      <c r="B573" s="392" t="s">
        <v>713</v>
      </c>
      <c r="C573" s="394" t="s">
        <v>797</v>
      </c>
      <c r="D573" s="107"/>
      <c r="E573" s="396"/>
    </row>
    <row r="574" spans="1:5" ht="29">
      <c r="A574" s="104" t="s">
        <v>849</v>
      </c>
      <c r="B574" s="392" t="s">
        <v>213</v>
      </c>
      <c r="C574" s="398" t="s">
        <v>850</v>
      </c>
      <c r="D574" s="107"/>
      <c r="E574" s="396"/>
    </row>
    <row r="575" spans="1:5" ht="29">
      <c r="A575" s="104" t="s">
        <v>851</v>
      </c>
      <c r="B575" s="392" t="s">
        <v>213</v>
      </c>
      <c r="C575" s="398" t="s">
        <v>850</v>
      </c>
      <c r="D575" s="107"/>
      <c r="E575" s="396"/>
    </row>
    <row r="576" spans="1:5" ht="29">
      <c r="A576" s="104" t="s">
        <v>852</v>
      </c>
      <c r="B576" s="392" t="s">
        <v>213</v>
      </c>
      <c r="C576" s="398" t="s">
        <v>850</v>
      </c>
      <c r="D576" s="107"/>
      <c r="E576" s="396"/>
    </row>
    <row r="577" spans="1:5" ht="29">
      <c r="A577" s="104" t="s">
        <v>853</v>
      </c>
      <c r="B577" s="392" t="s">
        <v>213</v>
      </c>
      <c r="C577" s="398" t="s">
        <v>850</v>
      </c>
      <c r="D577" s="107"/>
      <c r="E577" s="396"/>
    </row>
    <row r="578" spans="1:5" ht="29">
      <c r="A578" s="104" t="s">
        <v>854</v>
      </c>
      <c r="B578" s="392" t="s">
        <v>213</v>
      </c>
      <c r="C578" s="398" t="s">
        <v>850</v>
      </c>
      <c r="D578" s="107"/>
      <c r="E578" s="396"/>
    </row>
    <row r="579" spans="1:5" ht="29">
      <c r="A579" s="104" t="s">
        <v>855</v>
      </c>
      <c r="B579" s="392" t="s">
        <v>213</v>
      </c>
      <c r="C579" s="398" t="s">
        <v>850</v>
      </c>
      <c r="D579" s="107"/>
      <c r="E579" s="396"/>
    </row>
    <row r="580" spans="1:5" ht="29">
      <c r="A580" s="104" t="s">
        <v>856</v>
      </c>
      <c r="B580" s="392" t="s">
        <v>213</v>
      </c>
      <c r="C580" s="398" t="s">
        <v>850</v>
      </c>
      <c r="D580" s="107"/>
      <c r="E580" s="396"/>
    </row>
    <row r="581" spans="1:5" ht="29">
      <c r="A581" s="104" t="s">
        <v>857</v>
      </c>
      <c r="B581" s="392" t="s">
        <v>858</v>
      </c>
      <c r="C581" s="398" t="s">
        <v>850</v>
      </c>
      <c r="D581" s="107"/>
      <c r="E581" s="396"/>
    </row>
    <row r="582" spans="1:5" ht="29">
      <c r="A582" s="104" t="s">
        <v>859</v>
      </c>
      <c r="B582" s="392" t="s">
        <v>858</v>
      </c>
      <c r="C582" s="398" t="s">
        <v>850</v>
      </c>
      <c r="D582" s="107"/>
      <c r="E582" s="396"/>
    </row>
    <row r="583" spans="1:5" ht="29">
      <c r="A583" s="104" t="s">
        <v>860</v>
      </c>
      <c r="B583" s="392" t="s">
        <v>861</v>
      </c>
      <c r="C583" s="398" t="s">
        <v>850</v>
      </c>
      <c r="D583" s="107"/>
      <c r="E583" s="396"/>
    </row>
    <row r="584" spans="1:5" ht="29">
      <c r="A584" s="104" t="s">
        <v>862</v>
      </c>
      <c r="B584" s="392" t="s">
        <v>220</v>
      </c>
      <c r="C584" s="398" t="s">
        <v>850</v>
      </c>
      <c r="D584" s="107"/>
      <c r="E584" s="396"/>
    </row>
    <row r="585" spans="1:5" ht="58">
      <c r="A585" s="104" t="s">
        <v>863</v>
      </c>
      <c r="B585" s="392" t="s">
        <v>220</v>
      </c>
      <c r="C585" s="398" t="s">
        <v>850</v>
      </c>
      <c r="D585" s="107"/>
      <c r="E585" s="392"/>
    </row>
    <row r="586" spans="1:5" ht="58">
      <c r="A586" s="104" t="s">
        <v>864</v>
      </c>
      <c r="B586" s="392" t="s">
        <v>220</v>
      </c>
      <c r="C586" s="398" t="s">
        <v>850</v>
      </c>
      <c r="D586" s="107"/>
      <c r="E586" s="392"/>
    </row>
    <row r="587" spans="1:5" ht="29">
      <c r="A587" s="104" t="s">
        <v>865</v>
      </c>
      <c r="B587" s="392" t="s">
        <v>220</v>
      </c>
      <c r="C587" s="398" t="s">
        <v>850</v>
      </c>
      <c r="D587" s="107"/>
      <c r="E587" s="392"/>
    </row>
    <row r="588" spans="1:5" ht="29">
      <c r="A588" s="104" t="s">
        <v>866</v>
      </c>
      <c r="B588" s="392" t="s">
        <v>220</v>
      </c>
      <c r="C588" s="398" t="s">
        <v>850</v>
      </c>
      <c r="D588" s="107"/>
      <c r="E588" s="392"/>
    </row>
    <row r="589" spans="1:5" ht="43.5">
      <c r="A589" s="104" t="s">
        <v>867</v>
      </c>
      <c r="B589" s="392" t="s">
        <v>220</v>
      </c>
      <c r="C589" s="398" t="s">
        <v>850</v>
      </c>
      <c r="D589" s="107"/>
      <c r="E589" s="392"/>
    </row>
    <row r="590" spans="1:5" ht="29">
      <c r="A590" s="104" t="s">
        <v>868</v>
      </c>
      <c r="B590" s="392" t="s">
        <v>220</v>
      </c>
      <c r="C590" s="398" t="s">
        <v>850</v>
      </c>
      <c r="D590" s="107"/>
      <c r="E590" s="392"/>
    </row>
    <row r="591" spans="1:5" ht="29">
      <c r="A591" s="104" t="s">
        <v>869</v>
      </c>
      <c r="B591" s="392" t="s">
        <v>220</v>
      </c>
      <c r="C591" s="398" t="s">
        <v>850</v>
      </c>
      <c r="D591" s="107"/>
      <c r="E591" s="392"/>
    </row>
    <row r="592" spans="1:5" ht="43.5">
      <c r="A592" s="104" t="s">
        <v>870</v>
      </c>
      <c r="B592" s="392" t="s">
        <v>220</v>
      </c>
      <c r="C592" s="398" t="s">
        <v>850</v>
      </c>
      <c r="D592" s="107"/>
      <c r="E592" s="392"/>
    </row>
    <row r="593" spans="1:5" ht="43.5">
      <c r="A593" s="104" t="s">
        <v>871</v>
      </c>
      <c r="B593" s="392" t="s">
        <v>220</v>
      </c>
      <c r="C593" s="398" t="s">
        <v>850</v>
      </c>
      <c r="D593" s="107"/>
      <c r="E593" s="392"/>
    </row>
    <row r="594" spans="1:5" ht="29">
      <c r="A594" s="104" t="s">
        <v>872</v>
      </c>
      <c r="B594" s="392" t="s">
        <v>220</v>
      </c>
      <c r="C594" s="398" t="s">
        <v>850</v>
      </c>
      <c r="D594" s="107"/>
      <c r="E594" s="392"/>
    </row>
    <row r="595" spans="1:5" ht="43.5">
      <c r="A595" s="104" t="s">
        <v>873</v>
      </c>
      <c r="B595" s="392" t="s">
        <v>220</v>
      </c>
      <c r="C595" s="398" t="s">
        <v>850</v>
      </c>
      <c r="D595" s="107"/>
      <c r="E595" s="392"/>
    </row>
    <row r="596" spans="1:5" ht="29">
      <c r="A596" s="104" t="s">
        <v>874</v>
      </c>
      <c r="B596" s="392" t="s">
        <v>220</v>
      </c>
      <c r="C596" s="398" t="s">
        <v>850</v>
      </c>
      <c r="D596" s="107"/>
      <c r="E596" s="392"/>
    </row>
    <row r="597" spans="1:5" ht="29">
      <c r="A597" s="104" t="s">
        <v>875</v>
      </c>
      <c r="B597" s="392" t="s">
        <v>220</v>
      </c>
      <c r="C597" s="398" t="s">
        <v>850</v>
      </c>
      <c r="D597" s="107"/>
      <c r="E597" s="392"/>
    </row>
    <row r="598" spans="1:5" ht="29">
      <c r="A598" s="104" t="s">
        <v>876</v>
      </c>
      <c r="B598" s="392" t="s">
        <v>220</v>
      </c>
      <c r="C598" s="398" t="s">
        <v>850</v>
      </c>
      <c r="D598" s="107"/>
      <c r="E598" s="392"/>
    </row>
    <row r="599" spans="1:5" ht="29">
      <c r="A599" s="104" t="s">
        <v>877</v>
      </c>
      <c r="B599" s="392" t="s">
        <v>220</v>
      </c>
      <c r="C599" s="398" t="s">
        <v>850</v>
      </c>
      <c r="D599" s="107"/>
      <c r="E599" s="392"/>
    </row>
    <row r="600" spans="1:5" ht="29">
      <c r="A600" s="104" t="s">
        <v>878</v>
      </c>
      <c r="B600" s="392" t="s">
        <v>220</v>
      </c>
      <c r="C600" s="398" t="s">
        <v>850</v>
      </c>
      <c r="D600" s="107"/>
      <c r="E600" s="392"/>
    </row>
    <row r="601" spans="1:5" ht="29">
      <c r="A601" s="104" t="s">
        <v>879</v>
      </c>
      <c r="B601" s="392" t="s">
        <v>220</v>
      </c>
      <c r="C601" s="398" t="s">
        <v>850</v>
      </c>
      <c r="D601" s="107"/>
      <c r="E601" s="396"/>
    </row>
    <row r="602" spans="1:5" ht="43.5">
      <c r="A602" s="104" t="s">
        <v>880</v>
      </c>
      <c r="B602" s="392" t="s">
        <v>220</v>
      </c>
      <c r="C602" s="398" t="s">
        <v>850</v>
      </c>
      <c r="D602" s="107"/>
      <c r="E602" s="110"/>
    </row>
    <row r="603" spans="1:5" ht="29">
      <c r="A603" s="104" t="s">
        <v>881</v>
      </c>
      <c r="B603" s="392" t="s">
        <v>220</v>
      </c>
      <c r="C603" s="398" t="s">
        <v>850</v>
      </c>
      <c r="D603" s="107"/>
      <c r="E603" s="396"/>
    </row>
    <row r="604" spans="1:5" ht="29">
      <c r="A604" s="104" t="s">
        <v>882</v>
      </c>
      <c r="B604" s="392" t="s">
        <v>220</v>
      </c>
      <c r="C604" s="398" t="s">
        <v>850</v>
      </c>
      <c r="D604" s="107"/>
      <c r="E604" s="392"/>
    </row>
    <row r="605" spans="1:5" ht="43.5">
      <c r="A605" s="104" t="s">
        <v>883</v>
      </c>
      <c r="B605" s="392" t="s">
        <v>220</v>
      </c>
      <c r="C605" s="398" t="s">
        <v>850</v>
      </c>
      <c r="D605" s="107"/>
      <c r="E605" s="392"/>
    </row>
    <row r="606" spans="1:5" ht="29">
      <c r="A606" s="104" t="s">
        <v>884</v>
      </c>
      <c r="B606" s="392" t="s">
        <v>220</v>
      </c>
      <c r="C606" s="398" t="s">
        <v>850</v>
      </c>
      <c r="D606" s="107"/>
      <c r="E606" s="397"/>
    </row>
    <row r="607" spans="1:5" ht="43.5">
      <c r="A607" s="104" t="s">
        <v>885</v>
      </c>
      <c r="B607" s="392" t="s">
        <v>220</v>
      </c>
      <c r="C607" s="398" t="s">
        <v>850</v>
      </c>
      <c r="D607" s="107"/>
      <c r="E607" s="397"/>
    </row>
    <row r="608" spans="1:5" ht="43.5">
      <c r="A608" s="104" t="s">
        <v>886</v>
      </c>
      <c r="B608" s="392" t="s">
        <v>220</v>
      </c>
      <c r="C608" s="398" t="s">
        <v>850</v>
      </c>
      <c r="D608" s="107"/>
      <c r="E608" s="397"/>
    </row>
    <row r="609" spans="1:5" ht="43.5">
      <c r="A609" s="104" t="s">
        <v>887</v>
      </c>
      <c r="B609" s="392" t="s">
        <v>220</v>
      </c>
      <c r="C609" s="398" t="s">
        <v>850</v>
      </c>
      <c r="D609" s="107"/>
      <c r="E609" s="397"/>
    </row>
    <row r="610" spans="1:5" ht="29">
      <c r="A610" s="104" t="s">
        <v>888</v>
      </c>
      <c r="B610" s="392" t="s">
        <v>220</v>
      </c>
      <c r="C610" s="398" t="s">
        <v>850</v>
      </c>
      <c r="D610" s="107"/>
      <c r="E610" s="396"/>
    </row>
    <row r="611" spans="1:5" ht="58">
      <c r="A611" s="104" t="s">
        <v>889</v>
      </c>
      <c r="B611" s="392" t="s">
        <v>220</v>
      </c>
      <c r="C611" s="398" t="s">
        <v>850</v>
      </c>
      <c r="D611" s="107"/>
      <c r="E611" s="392"/>
    </row>
    <row r="612" spans="1:5" ht="72.5">
      <c r="A612" s="104" t="s">
        <v>890</v>
      </c>
      <c r="B612" s="392" t="s">
        <v>220</v>
      </c>
      <c r="C612" s="398" t="s">
        <v>850</v>
      </c>
      <c r="D612" s="107"/>
      <c r="E612" s="392"/>
    </row>
    <row r="613" spans="1:5" ht="43.5">
      <c r="A613" s="390" t="s">
        <v>891</v>
      </c>
      <c r="B613" s="392" t="s">
        <v>220</v>
      </c>
      <c r="C613" s="398" t="s">
        <v>850</v>
      </c>
      <c r="D613" s="107"/>
      <c r="E613" s="392"/>
    </row>
    <row r="614" spans="1:5" ht="43.5">
      <c r="A614" s="390" t="s">
        <v>892</v>
      </c>
      <c r="B614" s="392" t="s">
        <v>220</v>
      </c>
      <c r="C614" s="398" t="s">
        <v>850</v>
      </c>
      <c r="D614" s="107"/>
      <c r="E614" s="392"/>
    </row>
    <row r="615" spans="1:5" ht="43.5">
      <c r="A615" s="104" t="s">
        <v>893</v>
      </c>
      <c r="B615" s="392" t="s">
        <v>220</v>
      </c>
      <c r="C615" s="398" t="s">
        <v>850</v>
      </c>
      <c r="D615" s="393"/>
      <c r="E615" s="395">
        <v>2020</v>
      </c>
    </row>
    <row r="616" spans="1:5" ht="58">
      <c r="A616" s="104" t="s">
        <v>894</v>
      </c>
      <c r="B616" s="392" t="s">
        <v>587</v>
      </c>
      <c r="C616" s="398" t="s">
        <v>850</v>
      </c>
      <c r="D616" s="107"/>
      <c r="E616" s="395"/>
    </row>
    <row r="617" spans="1:5" ht="29">
      <c r="A617" s="104" t="s">
        <v>895</v>
      </c>
      <c r="B617" s="392" t="s">
        <v>713</v>
      </c>
      <c r="C617" s="398" t="s">
        <v>850</v>
      </c>
      <c r="D617" s="107"/>
      <c r="E617" s="395"/>
    </row>
    <row r="618" spans="1:5" ht="29">
      <c r="A618" s="104" t="s">
        <v>896</v>
      </c>
      <c r="B618" s="392" t="s">
        <v>713</v>
      </c>
      <c r="C618" s="398" t="s">
        <v>850</v>
      </c>
      <c r="D618" s="107"/>
      <c r="E618" s="395"/>
    </row>
    <row r="619" spans="1:5" ht="72.5">
      <c r="A619" s="104" t="s">
        <v>897</v>
      </c>
      <c r="B619" s="392" t="s">
        <v>898</v>
      </c>
      <c r="C619" s="393" t="s">
        <v>899</v>
      </c>
      <c r="D619" s="107"/>
      <c r="E619" s="395"/>
    </row>
    <row r="620" spans="1:5" ht="43.5">
      <c r="A620" s="116" t="s">
        <v>900</v>
      </c>
      <c r="B620" s="392" t="s">
        <v>901</v>
      </c>
      <c r="C620" s="393" t="s">
        <v>902</v>
      </c>
      <c r="D620" s="107"/>
      <c r="E620" s="395"/>
    </row>
    <row r="621" spans="1:5" ht="43.5">
      <c r="A621" s="104" t="s">
        <v>903</v>
      </c>
      <c r="B621" s="392" t="s">
        <v>220</v>
      </c>
      <c r="C621" s="393" t="s">
        <v>904</v>
      </c>
      <c r="D621" s="107"/>
      <c r="E621" s="392"/>
    </row>
    <row r="622" spans="1:5" ht="43.5">
      <c r="A622" s="104" t="s">
        <v>905</v>
      </c>
      <c r="B622" s="392" t="s">
        <v>220</v>
      </c>
      <c r="C622" s="393" t="s">
        <v>904</v>
      </c>
      <c r="D622" s="107"/>
      <c r="E622" s="392"/>
    </row>
    <row r="623" spans="1:5" ht="29">
      <c r="A623" s="104" t="s">
        <v>906</v>
      </c>
      <c r="B623" s="392" t="s">
        <v>266</v>
      </c>
      <c r="C623" s="393" t="s">
        <v>904</v>
      </c>
      <c r="D623" s="107"/>
      <c r="E623" s="392">
        <v>2020</v>
      </c>
    </row>
    <row r="624" spans="1:5" ht="29">
      <c r="A624" s="104" t="s">
        <v>907</v>
      </c>
      <c r="B624" s="392" t="s">
        <v>266</v>
      </c>
      <c r="C624" s="393" t="s">
        <v>904</v>
      </c>
      <c r="D624" s="107"/>
      <c r="E624" s="392">
        <v>2020</v>
      </c>
    </row>
    <row r="625" spans="1:5" ht="29">
      <c r="A625" s="104" t="s">
        <v>908</v>
      </c>
      <c r="B625" s="392" t="s">
        <v>266</v>
      </c>
      <c r="C625" s="393" t="s">
        <v>904</v>
      </c>
      <c r="D625" s="107"/>
      <c r="E625" s="392">
        <v>2020</v>
      </c>
    </row>
    <row r="626" spans="1:5" ht="29">
      <c r="A626" s="104" t="s">
        <v>909</v>
      </c>
      <c r="B626" s="392" t="s">
        <v>266</v>
      </c>
      <c r="C626" s="393" t="s">
        <v>904</v>
      </c>
      <c r="D626" s="107"/>
      <c r="E626" s="392">
        <v>2020</v>
      </c>
    </row>
    <row r="627" spans="1:5" ht="29">
      <c r="A627" s="104" t="s">
        <v>910</v>
      </c>
      <c r="B627" s="392" t="s">
        <v>266</v>
      </c>
      <c r="C627" s="393" t="s">
        <v>904</v>
      </c>
      <c r="D627" s="107"/>
      <c r="E627" s="392">
        <v>2020</v>
      </c>
    </row>
    <row r="628" spans="1:5" ht="29">
      <c r="A628" s="104" t="s">
        <v>911</v>
      </c>
      <c r="B628" s="392" t="s">
        <v>266</v>
      </c>
      <c r="C628" s="393" t="s">
        <v>904</v>
      </c>
      <c r="D628" s="107"/>
      <c r="E628" s="392">
        <v>2020</v>
      </c>
    </row>
    <row r="629" spans="1:5" ht="29">
      <c r="A629" s="104" t="s">
        <v>912</v>
      </c>
      <c r="B629" s="392" t="s">
        <v>266</v>
      </c>
      <c r="C629" s="393" t="s">
        <v>904</v>
      </c>
      <c r="D629" s="107"/>
      <c r="E629" s="392">
        <v>2020</v>
      </c>
    </row>
    <row r="630" spans="1:5" ht="29">
      <c r="A630" s="104" t="s">
        <v>913</v>
      </c>
      <c r="B630" s="392" t="s">
        <v>266</v>
      </c>
      <c r="C630" s="393" t="s">
        <v>904</v>
      </c>
      <c r="D630" s="107"/>
      <c r="E630" s="392">
        <v>2020</v>
      </c>
    </row>
    <row r="631" spans="1:5" ht="29">
      <c r="A631" s="104" t="s">
        <v>914</v>
      </c>
      <c r="B631" s="392" t="s">
        <v>266</v>
      </c>
      <c r="C631" s="393" t="s">
        <v>904</v>
      </c>
      <c r="D631" s="107"/>
      <c r="E631" s="392">
        <v>2020</v>
      </c>
    </row>
    <row r="632" spans="1:5" ht="29">
      <c r="A632" s="104" t="s">
        <v>915</v>
      </c>
      <c r="B632" s="392" t="s">
        <v>266</v>
      </c>
      <c r="C632" s="393" t="s">
        <v>904</v>
      </c>
      <c r="D632" s="107"/>
      <c r="E632" s="392">
        <v>2020</v>
      </c>
    </row>
    <row r="633" spans="1:5" ht="29">
      <c r="A633" s="104" t="s">
        <v>916</v>
      </c>
      <c r="B633" s="392" t="s">
        <v>266</v>
      </c>
      <c r="C633" s="393" t="s">
        <v>904</v>
      </c>
      <c r="D633" s="107"/>
      <c r="E633" s="392">
        <v>2020</v>
      </c>
    </row>
    <row r="634" spans="1:5" ht="29">
      <c r="A634" s="104" t="s">
        <v>917</v>
      </c>
      <c r="B634" s="392" t="s">
        <v>266</v>
      </c>
      <c r="C634" s="393" t="s">
        <v>904</v>
      </c>
      <c r="D634" s="107"/>
      <c r="E634" s="392">
        <v>2020</v>
      </c>
    </row>
    <row r="635" spans="1:5" ht="29">
      <c r="A635" s="104" t="s">
        <v>918</v>
      </c>
      <c r="B635" s="392" t="s">
        <v>266</v>
      </c>
      <c r="C635" s="393" t="s">
        <v>904</v>
      </c>
      <c r="D635" s="107"/>
      <c r="E635" s="392">
        <v>2020</v>
      </c>
    </row>
    <row r="636" spans="1:5" ht="43.5">
      <c r="A636" s="104" t="s">
        <v>919</v>
      </c>
      <c r="B636" s="392" t="s">
        <v>266</v>
      </c>
      <c r="C636" s="393" t="s">
        <v>904</v>
      </c>
      <c r="D636" s="107"/>
      <c r="E636" s="392">
        <v>2020</v>
      </c>
    </row>
    <row r="637" spans="1:5" ht="29">
      <c r="A637" s="104" t="s">
        <v>920</v>
      </c>
      <c r="B637" s="392" t="s">
        <v>266</v>
      </c>
      <c r="C637" s="393" t="s">
        <v>904</v>
      </c>
      <c r="D637" s="107"/>
      <c r="E637" s="392">
        <v>2020</v>
      </c>
    </row>
    <row r="638" spans="1:5" ht="29">
      <c r="A638" s="104" t="s">
        <v>921</v>
      </c>
      <c r="B638" s="392" t="s">
        <v>266</v>
      </c>
      <c r="C638" s="393" t="s">
        <v>904</v>
      </c>
      <c r="D638" s="107"/>
      <c r="E638" s="392">
        <v>2020</v>
      </c>
    </row>
    <row r="639" spans="1:5" ht="29">
      <c r="A639" s="104" t="s">
        <v>922</v>
      </c>
      <c r="B639" s="392" t="s">
        <v>266</v>
      </c>
      <c r="C639" s="393" t="s">
        <v>904</v>
      </c>
      <c r="D639" s="107"/>
      <c r="E639" s="392">
        <v>2020</v>
      </c>
    </row>
    <row r="640" spans="1:5" ht="29">
      <c r="A640" s="104" t="s">
        <v>923</v>
      </c>
      <c r="B640" s="392" t="s">
        <v>266</v>
      </c>
      <c r="C640" s="393" t="s">
        <v>904</v>
      </c>
      <c r="D640" s="107"/>
      <c r="E640" s="392">
        <v>2020</v>
      </c>
    </row>
    <row r="641" spans="1:5" ht="29">
      <c r="A641" s="104" t="s">
        <v>924</v>
      </c>
      <c r="B641" s="392" t="s">
        <v>266</v>
      </c>
      <c r="C641" s="393" t="s">
        <v>904</v>
      </c>
      <c r="D641" s="107"/>
      <c r="E641" s="392">
        <v>2020</v>
      </c>
    </row>
    <row r="642" spans="1:5" ht="29">
      <c r="A642" s="104" t="s">
        <v>925</v>
      </c>
      <c r="B642" s="392" t="s">
        <v>266</v>
      </c>
      <c r="C642" s="393" t="s">
        <v>904</v>
      </c>
      <c r="D642" s="107"/>
      <c r="E642" s="392">
        <v>2020</v>
      </c>
    </row>
    <row r="643" spans="1:5" ht="29">
      <c r="A643" s="104" t="s">
        <v>926</v>
      </c>
      <c r="B643" s="392" t="s">
        <v>266</v>
      </c>
      <c r="C643" s="393" t="s">
        <v>904</v>
      </c>
      <c r="D643" s="107"/>
      <c r="E643" s="392">
        <v>2020</v>
      </c>
    </row>
    <row r="644" spans="1:5" ht="29">
      <c r="A644" s="104" t="s">
        <v>927</v>
      </c>
      <c r="B644" s="392" t="s">
        <v>266</v>
      </c>
      <c r="C644" s="393" t="s">
        <v>904</v>
      </c>
      <c r="D644" s="107"/>
      <c r="E644" s="392">
        <v>2020</v>
      </c>
    </row>
    <row r="645" spans="1:5" ht="29">
      <c r="A645" s="104" t="s">
        <v>928</v>
      </c>
      <c r="B645" s="392" t="s">
        <v>266</v>
      </c>
      <c r="C645" s="393" t="s">
        <v>904</v>
      </c>
      <c r="D645" s="107"/>
      <c r="E645" s="392">
        <v>2020</v>
      </c>
    </row>
    <row r="646" spans="1:5" ht="43.5">
      <c r="A646" s="104" t="s">
        <v>929</v>
      </c>
      <c r="B646" s="392" t="s">
        <v>390</v>
      </c>
      <c r="C646" s="393" t="s">
        <v>904</v>
      </c>
      <c r="D646" s="107"/>
      <c r="E646" s="392">
        <v>2020</v>
      </c>
    </row>
    <row r="647" spans="1:5" ht="43.5">
      <c r="A647" s="104" t="s">
        <v>930</v>
      </c>
      <c r="B647" s="392" t="s">
        <v>437</v>
      </c>
      <c r="C647" s="392" t="s">
        <v>904</v>
      </c>
      <c r="D647" s="107"/>
      <c r="E647" s="392">
        <v>2020</v>
      </c>
    </row>
    <row r="648" spans="1:5" ht="29">
      <c r="A648" s="104" t="s">
        <v>931</v>
      </c>
      <c r="B648" s="392" t="s">
        <v>437</v>
      </c>
      <c r="C648" s="392" t="s">
        <v>904</v>
      </c>
      <c r="D648" s="107"/>
      <c r="E648" s="392">
        <v>2020</v>
      </c>
    </row>
    <row r="649" spans="1:5" ht="43.5">
      <c r="A649" s="104" t="s">
        <v>932</v>
      </c>
      <c r="B649" s="392" t="s">
        <v>533</v>
      </c>
      <c r="C649" s="393" t="s">
        <v>904</v>
      </c>
      <c r="D649" s="107"/>
      <c r="E649" s="392">
        <v>2020</v>
      </c>
    </row>
    <row r="650" spans="1:5" ht="29">
      <c r="A650" s="104" t="s">
        <v>933</v>
      </c>
      <c r="B650" s="392" t="s">
        <v>643</v>
      </c>
      <c r="C650" s="392" t="s">
        <v>904</v>
      </c>
      <c r="D650" s="107"/>
      <c r="E650" s="392">
        <v>2020</v>
      </c>
    </row>
    <row r="651" spans="1:5" ht="29">
      <c r="A651" s="104" t="s">
        <v>934</v>
      </c>
      <c r="B651" s="392" t="s">
        <v>643</v>
      </c>
      <c r="C651" s="392" t="s">
        <v>904</v>
      </c>
      <c r="D651" s="107"/>
      <c r="E651" s="392">
        <v>2020</v>
      </c>
    </row>
    <row r="652" spans="1:5" ht="43.5">
      <c r="A652" s="104" t="s">
        <v>935</v>
      </c>
      <c r="B652" s="392" t="s">
        <v>643</v>
      </c>
      <c r="C652" s="392" t="s">
        <v>904</v>
      </c>
      <c r="D652" s="107"/>
      <c r="E652" s="392">
        <v>2020</v>
      </c>
    </row>
    <row r="653" spans="1:5" ht="29">
      <c r="A653" s="104" t="s">
        <v>936</v>
      </c>
      <c r="B653" s="392" t="s">
        <v>643</v>
      </c>
      <c r="C653" s="392" t="s">
        <v>904</v>
      </c>
      <c r="D653" s="107"/>
      <c r="E653" s="392">
        <v>2020</v>
      </c>
    </row>
    <row r="654" spans="1:5" ht="43.5">
      <c r="A654" s="104" t="s">
        <v>937</v>
      </c>
      <c r="B654" s="392" t="s">
        <v>643</v>
      </c>
      <c r="C654" s="392" t="s">
        <v>904</v>
      </c>
      <c r="D654" s="107"/>
      <c r="E654" s="392">
        <v>2020</v>
      </c>
    </row>
    <row r="655" spans="1:5" ht="29">
      <c r="A655" s="104" t="s">
        <v>938</v>
      </c>
      <c r="B655" s="392" t="s">
        <v>643</v>
      </c>
      <c r="C655" s="392" t="s">
        <v>904</v>
      </c>
      <c r="D655" s="107"/>
      <c r="E655" s="392">
        <v>2020</v>
      </c>
    </row>
    <row r="656" spans="1:5" ht="29">
      <c r="A656" s="104" t="s">
        <v>939</v>
      </c>
      <c r="B656" s="392" t="s">
        <v>643</v>
      </c>
      <c r="C656" s="392" t="s">
        <v>904</v>
      </c>
      <c r="D656" s="107"/>
      <c r="E656" s="392">
        <v>2020</v>
      </c>
    </row>
    <row r="657" spans="1:5" ht="43.5">
      <c r="A657" s="104" t="s">
        <v>940</v>
      </c>
      <c r="B657" s="392" t="s">
        <v>643</v>
      </c>
      <c r="C657" s="392" t="s">
        <v>904</v>
      </c>
      <c r="D657" s="107"/>
      <c r="E657" s="392">
        <v>2020</v>
      </c>
    </row>
    <row r="658" spans="1:5" ht="29">
      <c r="A658" s="104" t="s">
        <v>941</v>
      </c>
      <c r="B658" s="392" t="s">
        <v>643</v>
      </c>
      <c r="C658" s="392" t="s">
        <v>904</v>
      </c>
      <c r="D658" s="107"/>
      <c r="E658" s="392">
        <v>2020</v>
      </c>
    </row>
    <row r="659" spans="1:5" ht="29">
      <c r="A659" s="104" t="s">
        <v>942</v>
      </c>
      <c r="B659" s="392" t="s">
        <v>643</v>
      </c>
      <c r="C659" s="392" t="s">
        <v>904</v>
      </c>
      <c r="D659" s="107"/>
      <c r="E659" s="392">
        <v>2020</v>
      </c>
    </row>
    <row r="660" spans="1:5" ht="43.5">
      <c r="A660" s="104" t="s">
        <v>943</v>
      </c>
      <c r="B660" s="392" t="s">
        <v>643</v>
      </c>
      <c r="C660" s="392" t="s">
        <v>904</v>
      </c>
      <c r="D660" s="107"/>
      <c r="E660" s="392">
        <v>2020</v>
      </c>
    </row>
    <row r="661" spans="1:5" ht="43.5">
      <c r="A661" s="104" t="s">
        <v>944</v>
      </c>
      <c r="B661" s="392" t="s">
        <v>643</v>
      </c>
      <c r="C661" s="392" t="s">
        <v>904</v>
      </c>
      <c r="D661" s="107"/>
      <c r="E661" s="392">
        <v>2020</v>
      </c>
    </row>
    <row r="662" spans="1:5" ht="43.5">
      <c r="A662" s="104" t="s">
        <v>945</v>
      </c>
      <c r="B662" s="392" t="s">
        <v>643</v>
      </c>
      <c r="C662" s="392" t="s">
        <v>904</v>
      </c>
      <c r="D662" s="107"/>
      <c r="E662" s="392">
        <v>2020</v>
      </c>
    </row>
    <row r="663" spans="1:5" ht="43.5">
      <c r="A663" s="104" t="s">
        <v>946</v>
      </c>
      <c r="B663" s="392" t="s">
        <v>643</v>
      </c>
      <c r="C663" s="392" t="s">
        <v>904</v>
      </c>
      <c r="D663" s="107"/>
      <c r="E663" s="392">
        <v>2020</v>
      </c>
    </row>
    <row r="664" spans="1:5" ht="29">
      <c r="A664" s="104" t="s">
        <v>947</v>
      </c>
      <c r="B664" s="392" t="s">
        <v>643</v>
      </c>
      <c r="C664" s="392" t="s">
        <v>904</v>
      </c>
      <c r="D664" s="107"/>
      <c r="E664" s="392">
        <v>2020</v>
      </c>
    </row>
    <row r="665" spans="1:5" ht="29">
      <c r="A665" s="104" t="s">
        <v>948</v>
      </c>
      <c r="B665" s="392" t="s">
        <v>643</v>
      </c>
      <c r="C665" s="392" t="s">
        <v>904</v>
      </c>
      <c r="D665" s="107"/>
      <c r="E665" s="392">
        <v>2020</v>
      </c>
    </row>
    <row r="666" spans="1:5" ht="29">
      <c r="A666" s="104" t="s">
        <v>949</v>
      </c>
      <c r="B666" s="392" t="s">
        <v>643</v>
      </c>
      <c r="C666" s="392" t="s">
        <v>904</v>
      </c>
      <c r="D666" s="107"/>
      <c r="E666" s="392">
        <v>2020</v>
      </c>
    </row>
    <row r="667" spans="1:5" ht="29">
      <c r="A667" s="104" t="s">
        <v>950</v>
      </c>
      <c r="B667" s="392" t="s">
        <v>643</v>
      </c>
      <c r="C667" s="392" t="s">
        <v>904</v>
      </c>
      <c r="D667" s="107"/>
      <c r="E667" s="392">
        <v>2020</v>
      </c>
    </row>
    <row r="668" spans="1:5" ht="29">
      <c r="A668" s="104" t="s">
        <v>951</v>
      </c>
      <c r="B668" s="392" t="s">
        <v>643</v>
      </c>
      <c r="C668" s="392" t="s">
        <v>904</v>
      </c>
      <c r="D668" s="107"/>
      <c r="E668" s="392">
        <v>2020</v>
      </c>
    </row>
    <row r="669" spans="1:5" ht="29">
      <c r="A669" s="104" t="s">
        <v>952</v>
      </c>
      <c r="B669" s="392" t="s">
        <v>643</v>
      </c>
      <c r="C669" s="392" t="s">
        <v>904</v>
      </c>
      <c r="D669" s="107"/>
      <c r="E669" s="392">
        <v>2020</v>
      </c>
    </row>
    <row r="670" spans="1:5" ht="29">
      <c r="A670" s="104" t="s">
        <v>953</v>
      </c>
      <c r="B670" s="392" t="s">
        <v>643</v>
      </c>
      <c r="C670" s="392" t="s">
        <v>904</v>
      </c>
      <c r="D670" s="107"/>
      <c r="E670" s="392">
        <v>2020</v>
      </c>
    </row>
    <row r="671" spans="1:5" ht="29">
      <c r="A671" s="104" t="s">
        <v>954</v>
      </c>
      <c r="B671" s="392" t="s">
        <v>643</v>
      </c>
      <c r="C671" s="392" t="s">
        <v>904</v>
      </c>
      <c r="D671" s="107"/>
      <c r="E671" s="392">
        <v>2020</v>
      </c>
    </row>
    <row r="672" spans="1:5" ht="43.5">
      <c r="A672" s="104" t="s">
        <v>955</v>
      </c>
      <c r="B672" s="392" t="s">
        <v>643</v>
      </c>
      <c r="C672" s="392" t="s">
        <v>904</v>
      </c>
      <c r="D672" s="107"/>
      <c r="E672" s="392">
        <v>2020</v>
      </c>
    </row>
    <row r="673" spans="1:5" ht="29">
      <c r="A673" s="104" t="s">
        <v>956</v>
      </c>
      <c r="B673" s="392" t="s">
        <v>643</v>
      </c>
      <c r="C673" s="392" t="s">
        <v>904</v>
      </c>
      <c r="D673" s="107"/>
      <c r="E673" s="392">
        <v>2020</v>
      </c>
    </row>
    <row r="674" spans="1:5" ht="43.5">
      <c r="A674" s="104" t="s">
        <v>957</v>
      </c>
      <c r="B674" s="392" t="s">
        <v>643</v>
      </c>
      <c r="C674" s="392" t="s">
        <v>904</v>
      </c>
      <c r="D674" s="107"/>
      <c r="E674" s="392">
        <v>2020</v>
      </c>
    </row>
    <row r="675" spans="1:5" ht="43.5">
      <c r="A675" s="104" t="s">
        <v>958</v>
      </c>
      <c r="B675" s="392" t="s">
        <v>643</v>
      </c>
      <c r="C675" s="392" t="s">
        <v>904</v>
      </c>
      <c r="D675" s="107"/>
      <c r="E675" s="392">
        <v>2020</v>
      </c>
    </row>
    <row r="676" spans="1:5" ht="29">
      <c r="A676" s="104" t="s">
        <v>959</v>
      </c>
      <c r="B676" s="392" t="s">
        <v>643</v>
      </c>
      <c r="C676" s="392" t="s">
        <v>904</v>
      </c>
      <c r="D676" s="107"/>
      <c r="E676" s="392">
        <v>2020</v>
      </c>
    </row>
    <row r="677" spans="1:5" ht="29">
      <c r="A677" s="104" t="s">
        <v>960</v>
      </c>
      <c r="B677" s="392" t="s">
        <v>643</v>
      </c>
      <c r="C677" s="392" t="s">
        <v>904</v>
      </c>
      <c r="D677" s="107"/>
      <c r="E677" s="392">
        <v>2020</v>
      </c>
    </row>
    <row r="678" spans="1:5" ht="29">
      <c r="A678" s="104" t="s">
        <v>961</v>
      </c>
      <c r="B678" s="392" t="s">
        <v>643</v>
      </c>
      <c r="C678" s="392" t="s">
        <v>904</v>
      </c>
      <c r="D678" s="107"/>
      <c r="E678" s="392">
        <v>2020</v>
      </c>
    </row>
    <row r="679" spans="1:5" ht="43.5">
      <c r="A679" s="104" t="s">
        <v>962</v>
      </c>
      <c r="B679" s="392" t="s">
        <v>643</v>
      </c>
      <c r="C679" s="392" t="s">
        <v>904</v>
      </c>
      <c r="D679" s="107"/>
      <c r="E679" s="392">
        <v>2020</v>
      </c>
    </row>
    <row r="680" spans="1:5">
      <c r="A680" s="104" t="s">
        <v>963</v>
      </c>
      <c r="B680" s="392" t="s">
        <v>858</v>
      </c>
      <c r="C680" s="392" t="s">
        <v>964</v>
      </c>
      <c r="D680" s="393" t="s">
        <v>965</v>
      </c>
      <c r="E680" s="392"/>
    </row>
    <row r="681" spans="1:5">
      <c r="A681" s="104" t="s">
        <v>966</v>
      </c>
      <c r="B681" s="392" t="s">
        <v>858</v>
      </c>
      <c r="C681" s="392" t="s">
        <v>964</v>
      </c>
      <c r="D681" s="393" t="s">
        <v>967</v>
      </c>
      <c r="E681" s="392"/>
    </row>
    <row r="682" spans="1:5">
      <c r="A682" s="104" t="s">
        <v>968</v>
      </c>
      <c r="B682" s="392" t="s">
        <v>213</v>
      </c>
      <c r="C682" s="392" t="s">
        <v>964</v>
      </c>
      <c r="D682" s="393" t="s">
        <v>967</v>
      </c>
      <c r="E682" s="392"/>
    </row>
    <row r="683" spans="1:5">
      <c r="A683" s="104" t="s">
        <v>969</v>
      </c>
      <c r="B683" s="392" t="s">
        <v>858</v>
      </c>
      <c r="C683" s="392" t="s">
        <v>964</v>
      </c>
      <c r="D683" s="393" t="s">
        <v>967</v>
      </c>
      <c r="E683" s="392"/>
    </row>
    <row r="684" spans="1:5">
      <c r="A684" s="104" t="s">
        <v>970</v>
      </c>
      <c r="B684" s="392" t="s">
        <v>858</v>
      </c>
      <c r="C684" s="392" t="s">
        <v>964</v>
      </c>
      <c r="D684" s="393" t="s">
        <v>967</v>
      </c>
      <c r="E684" s="392"/>
    </row>
    <row r="685" spans="1:5" ht="29">
      <c r="A685" s="104" t="s">
        <v>971</v>
      </c>
      <c r="B685" s="392" t="s">
        <v>213</v>
      </c>
      <c r="C685" s="392" t="s">
        <v>964</v>
      </c>
      <c r="D685" s="393" t="s">
        <v>972</v>
      </c>
      <c r="E685" s="392"/>
    </row>
    <row r="686" spans="1:5" ht="29">
      <c r="A686" s="104" t="s">
        <v>973</v>
      </c>
      <c r="B686" s="392" t="s">
        <v>213</v>
      </c>
      <c r="C686" s="392" t="s">
        <v>964</v>
      </c>
      <c r="D686" s="393" t="s">
        <v>967</v>
      </c>
      <c r="E686" s="392"/>
    </row>
    <row r="687" spans="1:5" ht="29">
      <c r="A687" s="104" t="s">
        <v>974</v>
      </c>
      <c r="B687" s="392" t="s">
        <v>213</v>
      </c>
      <c r="C687" s="392" t="s">
        <v>964</v>
      </c>
      <c r="D687" s="393" t="s">
        <v>967</v>
      </c>
      <c r="E687" s="392"/>
    </row>
    <row r="688" spans="1:5">
      <c r="A688" s="104" t="s">
        <v>975</v>
      </c>
      <c r="B688" s="392" t="s">
        <v>213</v>
      </c>
      <c r="C688" s="392" t="s">
        <v>964</v>
      </c>
      <c r="D688" s="393" t="s">
        <v>967</v>
      </c>
      <c r="E688" s="392"/>
    </row>
    <row r="689" spans="1:5">
      <c r="A689" s="104" t="s">
        <v>976</v>
      </c>
      <c r="B689" s="392" t="s">
        <v>213</v>
      </c>
      <c r="C689" s="392" t="s">
        <v>964</v>
      </c>
      <c r="D689" s="393" t="s">
        <v>967</v>
      </c>
      <c r="E689" s="392"/>
    </row>
    <row r="690" spans="1:5" ht="29">
      <c r="A690" s="104" t="s">
        <v>977</v>
      </c>
      <c r="B690" s="392" t="s">
        <v>861</v>
      </c>
      <c r="C690" s="392" t="s">
        <v>964</v>
      </c>
      <c r="D690" s="393" t="s">
        <v>967</v>
      </c>
      <c r="E690" s="392"/>
    </row>
    <row r="691" spans="1:5" ht="29">
      <c r="A691" s="104" t="s">
        <v>978</v>
      </c>
      <c r="B691" s="392" t="s">
        <v>213</v>
      </c>
      <c r="C691" s="392" t="s">
        <v>964</v>
      </c>
      <c r="D691" s="393" t="s">
        <v>967</v>
      </c>
      <c r="E691" s="392"/>
    </row>
    <row r="692" spans="1:5" ht="29">
      <c r="A692" s="104" t="s">
        <v>979</v>
      </c>
      <c r="B692" s="392" t="s">
        <v>213</v>
      </c>
      <c r="C692" s="392" t="s">
        <v>964</v>
      </c>
      <c r="D692" s="393" t="s">
        <v>967</v>
      </c>
      <c r="E692" s="392"/>
    </row>
    <row r="693" spans="1:5" ht="29">
      <c r="A693" s="104" t="s">
        <v>980</v>
      </c>
      <c r="B693" s="392" t="s">
        <v>213</v>
      </c>
      <c r="C693" s="392" t="s">
        <v>964</v>
      </c>
      <c r="D693" s="393" t="s">
        <v>967</v>
      </c>
      <c r="E693" s="392"/>
    </row>
    <row r="694" spans="1:5" ht="29">
      <c r="A694" s="104" t="s">
        <v>981</v>
      </c>
      <c r="B694" s="392" t="s">
        <v>858</v>
      </c>
      <c r="C694" s="392" t="s">
        <v>964</v>
      </c>
      <c r="D694" s="393" t="s">
        <v>982</v>
      </c>
      <c r="E694" s="392"/>
    </row>
    <row r="695" spans="1:5" ht="43.5">
      <c r="A695" s="104" t="s">
        <v>983</v>
      </c>
      <c r="B695" s="392" t="s">
        <v>213</v>
      </c>
      <c r="C695" s="393" t="s">
        <v>964</v>
      </c>
      <c r="D695" s="393" t="s">
        <v>984</v>
      </c>
      <c r="E695" s="392"/>
    </row>
    <row r="696" spans="1:5" ht="29">
      <c r="A696" s="104" t="s">
        <v>985</v>
      </c>
      <c r="B696" s="392" t="s">
        <v>858</v>
      </c>
      <c r="C696" s="392" t="s">
        <v>964</v>
      </c>
      <c r="D696" s="393" t="s">
        <v>986</v>
      </c>
      <c r="E696" s="392"/>
    </row>
    <row r="697" spans="1:5" ht="29">
      <c r="A697" s="104" t="s">
        <v>987</v>
      </c>
      <c r="B697" s="392" t="s">
        <v>213</v>
      </c>
      <c r="C697" s="392" t="s">
        <v>964</v>
      </c>
      <c r="D697" s="393" t="s">
        <v>986</v>
      </c>
      <c r="E697" s="392"/>
    </row>
    <row r="698" spans="1:5" ht="43.5">
      <c r="A698" s="104" t="s">
        <v>988</v>
      </c>
      <c r="B698" s="392" t="s">
        <v>858</v>
      </c>
      <c r="C698" s="392" t="s">
        <v>964</v>
      </c>
      <c r="D698" s="393" t="s">
        <v>972</v>
      </c>
      <c r="E698" s="392"/>
    </row>
    <row r="699" spans="1:5" ht="29">
      <c r="A699" s="104" t="s">
        <v>989</v>
      </c>
      <c r="B699" s="392" t="s">
        <v>213</v>
      </c>
      <c r="C699" s="392" t="s">
        <v>964</v>
      </c>
      <c r="D699" s="393" t="s">
        <v>967</v>
      </c>
      <c r="E699" s="392"/>
    </row>
    <row r="700" spans="1:5" ht="29">
      <c r="A700" s="104" t="s">
        <v>990</v>
      </c>
      <c r="B700" s="392" t="s">
        <v>213</v>
      </c>
      <c r="C700" s="392" t="s">
        <v>964</v>
      </c>
      <c r="D700" s="393" t="s">
        <v>967</v>
      </c>
      <c r="E700" s="392"/>
    </row>
    <row r="701" spans="1:5" ht="29">
      <c r="A701" s="104" t="s">
        <v>991</v>
      </c>
      <c r="B701" s="392" t="s">
        <v>213</v>
      </c>
      <c r="C701" s="392" t="s">
        <v>964</v>
      </c>
      <c r="D701" s="393" t="s">
        <v>992</v>
      </c>
      <c r="E701" s="392"/>
    </row>
    <row r="702" spans="1:5" ht="29">
      <c r="A702" s="104" t="s">
        <v>993</v>
      </c>
      <c r="B702" s="392" t="s">
        <v>213</v>
      </c>
      <c r="C702" s="392" t="s">
        <v>964</v>
      </c>
      <c r="D702" s="393" t="s">
        <v>967</v>
      </c>
      <c r="E702" s="392"/>
    </row>
    <row r="703" spans="1:5" ht="29">
      <c r="A703" s="104" t="s">
        <v>994</v>
      </c>
      <c r="B703" s="392" t="s">
        <v>213</v>
      </c>
      <c r="C703" s="392" t="s">
        <v>964</v>
      </c>
      <c r="D703" s="393" t="s">
        <v>967</v>
      </c>
      <c r="E703" s="392"/>
    </row>
    <row r="704" spans="1:5" ht="29">
      <c r="A704" s="104" t="s">
        <v>995</v>
      </c>
      <c r="B704" s="392" t="s">
        <v>858</v>
      </c>
      <c r="C704" s="393" t="s">
        <v>964</v>
      </c>
      <c r="D704" s="393" t="s">
        <v>996</v>
      </c>
      <c r="E704" s="392"/>
    </row>
    <row r="705" spans="1:5" ht="29">
      <c r="A705" s="104" t="s">
        <v>997</v>
      </c>
      <c r="B705" s="392" t="s">
        <v>213</v>
      </c>
      <c r="C705" s="393" t="s">
        <v>998</v>
      </c>
      <c r="D705" s="393" t="s">
        <v>996</v>
      </c>
      <c r="E705" s="392"/>
    </row>
    <row r="706" spans="1:5" ht="29">
      <c r="A706" s="104" t="s">
        <v>999</v>
      </c>
      <c r="B706" s="392" t="s">
        <v>858</v>
      </c>
      <c r="C706" s="393" t="s">
        <v>998</v>
      </c>
      <c r="D706" s="393" t="s">
        <v>996</v>
      </c>
      <c r="E706" s="392"/>
    </row>
    <row r="707" spans="1:5" ht="29">
      <c r="A707" s="104" t="s">
        <v>1000</v>
      </c>
      <c r="B707" s="392" t="s">
        <v>213</v>
      </c>
      <c r="C707" s="393" t="s">
        <v>998</v>
      </c>
      <c r="D707" s="393" t="s">
        <v>996</v>
      </c>
      <c r="E707" s="392"/>
    </row>
    <row r="708" spans="1:5" ht="29">
      <c r="A708" s="104" t="s">
        <v>1001</v>
      </c>
      <c r="B708" s="392" t="s">
        <v>858</v>
      </c>
      <c r="C708" s="393" t="s">
        <v>998</v>
      </c>
      <c r="D708" s="393" t="s">
        <v>996</v>
      </c>
      <c r="E708" s="392"/>
    </row>
    <row r="709" spans="1:5" ht="29">
      <c r="A709" s="104" t="s">
        <v>1002</v>
      </c>
      <c r="B709" s="392" t="s">
        <v>858</v>
      </c>
      <c r="C709" s="393" t="s">
        <v>998</v>
      </c>
      <c r="D709" s="393" t="s">
        <v>996</v>
      </c>
      <c r="E709" s="392"/>
    </row>
    <row r="710" spans="1:5" ht="29">
      <c r="A710" s="104" t="s">
        <v>1003</v>
      </c>
      <c r="B710" s="392" t="s">
        <v>220</v>
      </c>
      <c r="C710" s="393" t="s">
        <v>998</v>
      </c>
      <c r="D710" s="393" t="s">
        <v>967</v>
      </c>
      <c r="E710" s="392"/>
    </row>
    <row r="711" spans="1:5" ht="29">
      <c r="A711" s="104" t="s">
        <v>1004</v>
      </c>
      <c r="B711" s="392" t="s">
        <v>220</v>
      </c>
      <c r="C711" s="393" t="s">
        <v>998</v>
      </c>
      <c r="D711" s="393" t="s">
        <v>967</v>
      </c>
      <c r="E711" s="392"/>
    </row>
    <row r="712" spans="1:5" ht="29">
      <c r="A712" s="104" t="s">
        <v>1005</v>
      </c>
      <c r="B712" s="392" t="s">
        <v>220</v>
      </c>
      <c r="C712" s="393" t="s">
        <v>998</v>
      </c>
      <c r="D712" s="393" t="s">
        <v>967</v>
      </c>
      <c r="E712" s="392"/>
    </row>
    <row r="713" spans="1:5">
      <c r="A713" s="104" t="s">
        <v>1006</v>
      </c>
      <c r="B713" s="392" t="s">
        <v>220</v>
      </c>
      <c r="C713" s="393" t="s">
        <v>998</v>
      </c>
      <c r="D713" s="393" t="s">
        <v>967</v>
      </c>
      <c r="E713" s="392"/>
    </row>
    <row r="714" spans="1:5" ht="43.5">
      <c r="A714" s="104" t="s">
        <v>1007</v>
      </c>
      <c r="B714" s="392" t="s">
        <v>220</v>
      </c>
      <c r="C714" s="393" t="s">
        <v>998</v>
      </c>
      <c r="D714" s="393" t="s">
        <v>1008</v>
      </c>
      <c r="E714" s="111"/>
    </row>
    <row r="715" spans="1:5" ht="29">
      <c r="A715" s="104" t="s">
        <v>1009</v>
      </c>
      <c r="B715" s="392" t="s">
        <v>220</v>
      </c>
      <c r="C715" s="393" t="s">
        <v>998</v>
      </c>
      <c r="D715" s="393" t="s">
        <v>967</v>
      </c>
      <c r="E715" s="392"/>
    </row>
    <row r="716" spans="1:5">
      <c r="A716" s="104" t="s">
        <v>1010</v>
      </c>
      <c r="B716" s="392" t="s">
        <v>220</v>
      </c>
      <c r="C716" s="393" t="s">
        <v>998</v>
      </c>
      <c r="D716" s="393" t="s">
        <v>967</v>
      </c>
      <c r="E716" s="392"/>
    </row>
    <row r="717" spans="1:5" ht="43.5">
      <c r="A717" s="104" t="s">
        <v>1011</v>
      </c>
      <c r="B717" s="392" t="s">
        <v>222</v>
      </c>
      <c r="C717" s="393" t="s">
        <v>998</v>
      </c>
      <c r="D717" s="393" t="s">
        <v>1012</v>
      </c>
      <c r="E717" s="392"/>
    </row>
    <row r="718" spans="1:5" ht="29">
      <c r="A718" s="104" t="s">
        <v>1013</v>
      </c>
      <c r="B718" s="392" t="s">
        <v>220</v>
      </c>
      <c r="C718" s="393" t="s">
        <v>964</v>
      </c>
      <c r="D718" s="393" t="s">
        <v>967</v>
      </c>
      <c r="E718" s="392"/>
    </row>
    <row r="719" spans="1:5" ht="29">
      <c r="A719" s="104" t="s">
        <v>1014</v>
      </c>
      <c r="B719" s="392" t="s">
        <v>220</v>
      </c>
      <c r="C719" s="393" t="s">
        <v>964</v>
      </c>
      <c r="D719" s="393" t="s">
        <v>967</v>
      </c>
      <c r="E719" s="392"/>
    </row>
    <row r="720" spans="1:5" ht="29">
      <c r="A720" s="104" t="s">
        <v>1015</v>
      </c>
      <c r="B720" s="392" t="s">
        <v>220</v>
      </c>
      <c r="C720" s="393" t="s">
        <v>964</v>
      </c>
      <c r="D720" s="393" t="s">
        <v>967</v>
      </c>
      <c r="E720" s="392"/>
    </row>
    <row r="721" spans="1:5" ht="29">
      <c r="A721" s="104" t="s">
        <v>1016</v>
      </c>
      <c r="B721" s="392" t="s">
        <v>220</v>
      </c>
      <c r="C721" s="393" t="s">
        <v>964</v>
      </c>
      <c r="D721" s="393" t="s">
        <v>967</v>
      </c>
      <c r="E721" s="392"/>
    </row>
    <row r="722" spans="1:5">
      <c r="A722" s="104" t="s">
        <v>1017</v>
      </c>
      <c r="B722" s="392" t="s">
        <v>220</v>
      </c>
      <c r="C722" s="393" t="s">
        <v>964</v>
      </c>
      <c r="D722" s="393" t="s">
        <v>967</v>
      </c>
      <c r="E722" s="392"/>
    </row>
    <row r="723" spans="1:5" ht="29">
      <c r="A723" s="104" t="s">
        <v>1018</v>
      </c>
      <c r="B723" s="392" t="s">
        <v>220</v>
      </c>
      <c r="C723" s="393" t="s">
        <v>964</v>
      </c>
      <c r="D723" s="393" t="s">
        <v>967</v>
      </c>
      <c r="E723" s="392"/>
    </row>
    <row r="724" spans="1:5" ht="29">
      <c r="A724" s="104" t="s">
        <v>1019</v>
      </c>
      <c r="B724" s="392" t="s">
        <v>220</v>
      </c>
      <c r="C724" s="393" t="s">
        <v>964</v>
      </c>
      <c r="D724" s="393" t="s">
        <v>967</v>
      </c>
      <c r="E724" s="392"/>
    </row>
    <row r="725" spans="1:5" ht="29">
      <c r="A725" s="104" t="s">
        <v>1020</v>
      </c>
      <c r="B725" s="392" t="s">
        <v>220</v>
      </c>
      <c r="C725" s="393" t="s">
        <v>964</v>
      </c>
      <c r="D725" s="393" t="s">
        <v>967</v>
      </c>
      <c r="E725" s="392"/>
    </row>
    <row r="726" spans="1:5" ht="29">
      <c r="A726" s="104" t="s">
        <v>1021</v>
      </c>
      <c r="B726" s="392" t="s">
        <v>220</v>
      </c>
      <c r="C726" s="393" t="s">
        <v>964</v>
      </c>
      <c r="D726" s="393" t="s">
        <v>967</v>
      </c>
      <c r="E726" s="392"/>
    </row>
    <row r="727" spans="1:5" ht="29">
      <c r="A727" s="104" t="s">
        <v>1022</v>
      </c>
      <c r="B727" s="392" t="s">
        <v>220</v>
      </c>
      <c r="C727" s="393" t="s">
        <v>964</v>
      </c>
      <c r="D727" s="393" t="s">
        <v>967</v>
      </c>
      <c r="E727" s="392"/>
    </row>
    <row r="728" spans="1:5">
      <c r="A728" s="104" t="s">
        <v>1023</v>
      </c>
      <c r="B728" s="392" t="s">
        <v>220</v>
      </c>
      <c r="C728" s="393" t="s">
        <v>964</v>
      </c>
      <c r="D728" s="393" t="s">
        <v>967</v>
      </c>
      <c r="E728" s="392"/>
    </row>
    <row r="729" spans="1:5">
      <c r="A729" s="104" t="s">
        <v>1024</v>
      </c>
      <c r="B729" s="392" t="s">
        <v>220</v>
      </c>
      <c r="C729" s="393" t="s">
        <v>964</v>
      </c>
      <c r="D729" s="393" t="s">
        <v>967</v>
      </c>
      <c r="E729" s="392"/>
    </row>
    <row r="730" spans="1:5" ht="29">
      <c r="A730" s="104" t="s">
        <v>1025</v>
      </c>
      <c r="B730" s="392" t="s">
        <v>220</v>
      </c>
      <c r="C730" s="393" t="s">
        <v>964</v>
      </c>
      <c r="D730" s="393" t="s">
        <v>967</v>
      </c>
      <c r="E730" s="392"/>
    </row>
    <row r="731" spans="1:5">
      <c r="A731" s="104" t="s">
        <v>1026</v>
      </c>
      <c r="B731" s="392" t="s">
        <v>220</v>
      </c>
      <c r="C731" s="393" t="s">
        <v>964</v>
      </c>
      <c r="D731" s="393" t="s">
        <v>967</v>
      </c>
      <c r="E731" s="392"/>
    </row>
    <row r="732" spans="1:5" ht="29">
      <c r="A732" s="104" t="s">
        <v>1027</v>
      </c>
      <c r="B732" s="392" t="s">
        <v>220</v>
      </c>
      <c r="C732" s="393" t="s">
        <v>964</v>
      </c>
      <c r="D732" s="393" t="s">
        <v>967</v>
      </c>
      <c r="E732" s="392"/>
    </row>
    <row r="733" spans="1:5">
      <c r="A733" s="104" t="s">
        <v>1028</v>
      </c>
      <c r="B733" s="392" t="s">
        <v>220</v>
      </c>
      <c r="C733" s="393" t="s">
        <v>964</v>
      </c>
      <c r="D733" s="393" t="s">
        <v>967</v>
      </c>
      <c r="E733" s="392"/>
    </row>
    <row r="734" spans="1:5" ht="43.5">
      <c r="A734" s="104" t="s">
        <v>1029</v>
      </c>
      <c r="B734" s="392" t="s">
        <v>220</v>
      </c>
      <c r="C734" s="393" t="s">
        <v>964</v>
      </c>
      <c r="D734" s="393" t="s">
        <v>1030</v>
      </c>
      <c r="E734" s="392"/>
    </row>
    <row r="735" spans="1:5">
      <c r="A735" s="104" t="s">
        <v>1031</v>
      </c>
      <c r="B735" s="392" t="s">
        <v>220</v>
      </c>
      <c r="C735" s="393" t="s">
        <v>964</v>
      </c>
      <c r="D735" s="393" t="s">
        <v>967</v>
      </c>
      <c r="E735" s="392"/>
    </row>
    <row r="736" spans="1:5" ht="29">
      <c r="A736" s="104" t="s">
        <v>1032</v>
      </c>
      <c r="B736" s="392" t="s">
        <v>220</v>
      </c>
      <c r="C736" s="393" t="s">
        <v>964</v>
      </c>
      <c r="D736" s="393" t="s">
        <v>967</v>
      </c>
      <c r="E736" s="392"/>
    </row>
    <row r="737" spans="1:5">
      <c r="A737" s="104" t="s">
        <v>1033</v>
      </c>
      <c r="B737" s="392" t="s">
        <v>238</v>
      </c>
      <c r="C737" s="393" t="s">
        <v>964</v>
      </c>
      <c r="D737" s="393" t="s">
        <v>967</v>
      </c>
      <c r="E737" s="392"/>
    </row>
    <row r="738" spans="1:5" ht="29">
      <c r="A738" s="104" t="s">
        <v>1034</v>
      </c>
      <c r="B738" s="392" t="s">
        <v>220</v>
      </c>
      <c r="C738" s="393" t="s">
        <v>964</v>
      </c>
      <c r="D738" s="393" t="s">
        <v>967</v>
      </c>
      <c r="E738" s="392"/>
    </row>
    <row r="739" spans="1:5" ht="29">
      <c r="A739" s="104" t="s">
        <v>1035</v>
      </c>
      <c r="B739" s="392" t="s">
        <v>220</v>
      </c>
      <c r="C739" s="393" t="s">
        <v>964</v>
      </c>
      <c r="D739" s="393" t="s">
        <v>967</v>
      </c>
      <c r="E739" s="392"/>
    </row>
    <row r="740" spans="1:5" ht="29">
      <c r="A740" s="104" t="s">
        <v>1036</v>
      </c>
      <c r="B740" s="392" t="s">
        <v>220</v>
      </c>
      <c r="C740" s="393" t="s">
        <v>964</v>
      </c>
      <c r="D740" s="393" t="s">
        <v>1037</v>
      </c>
      <c r="E740" s="392"/>
    </row>
    <row r="741" spans="1:5">
      <c r="A741" s="104" t="s">
        <v>1038</v>
      </c>
      <c r="B741" s="392" t="s">
        <v>220</v>
      </c>
      <c r="C741" s="393" t="s">
        <v>964</v>
      </c>
      <c r="D741" s="393" t="s">
        <v>967</v>
      </c>
      <c r="E741" s="392"/>
    </row>
    <row r="742" spans="1:5">
      <c r="A742" s="104" t="s">
        <v>1039</v>
      </c>
      <c r="B742" s="392" t="s">
        <v>220</v>
      </c>
      <c r="C742" s="393" t="s">
        <v>964</v>
      </c>
      <c r="D742" s="393" t="s">
        <v>967</v>
      </c>
      <c r="E742" s="392"/>
    </row>
    <row r="743" spans="1:5">
      <c r="A743" s="104" t="s">
        <v>1040</v>
      </c>
      <c r="B743" s="392" t="s">
        <v>220</v>
      </c>
      <c r="C743" s="393" t="s">
        <v>964</v>
      </c>
      <c r="D743" s="393" t="s">
        <v>967</v>
      </c>
      <c r="E743" s="392"/>
    </row>
    <row r="744" spans="1:5">
      <c r="A744" s="104" t="s">
        <v>1041</v>
      </c>
      <c r="B744" s="392" t="s">
        <v>220</v>
      </c>
      <c r="C744" s="393" t="s">
        <v>964</v>
      </c>
      <c r="D744" s="393" t="s">
        <v>967</v>
      </c>
      <c r="E744" s="392"/>
    </row>
    <row r="745" spans="1:5" ht="43.5">
      <c r="A745" s="104" t="s">
        <v>1042</v>
      </c>
      <c r="B745" s="392" t="s">
        <v>1043</v>
      </c>
      <c r="C745" s="393" t="s">
        <v>964</v>
      </c>
      <c r="D745" s="393" t="s">
        <v>972</v>
      </c>
      <c r="E745" s="392"/>
    </row>
    <row r="746" spans="1:5" ht="29">
      <c r="A746" s="104" t="s">
        <v>1044</v>
      </c>
      <c r="B746" s="392" t="s">
        <v>220</v>
      </c>
      <c r="C746" s="393" t="s">
        <v>964</v>
      </c>
      <c r="D746" s="393" t="s">
        <v>967</v>
      </c>
      <c r="E746" s="392"/>
    </row>
    <row r="747" spans="1:5" ht="29">
      <c r="A747" s="104" t="s">
        <v>1045</v>
      </c>
      <c r="B747" s="392" t="s">
        <v>220</v>
      </c>
      <c r="C747" s="393" t="s">
        <v>964</v>
      </c>
      <c r="D747" s="393" t="s">
        <v>967</v>
      </c>
      <c r="E747" s="392"/>
    </row>
    <row r="748" spans="1:5">
      <c r="A748" s="104" t="s">
        <v>1046</v>
      </c>
      <c r="B748" s="392" t="s">
        <v>220</v>
      </c>
      <c r="C748" s="393" t="s">
        <v>964</v>
      </c>
      <c r="D748" s="393" t="s">
        <v>967</v>
      </c>
      <c r="E748" s="392"/>
    </row>
    <row r="749" spans="1:5" ht="29">
      <c r="A749" s="104" t="s">
        <v>1047</v>
      </c>
      <c r="B749" s="392" t="s">
        <v>220</v>
      </c>
      <c r="C749" s="393" t="s">
        <v>964</v>
      </c>
      <c r="D749" s="393" t="s">
        <v>967</v>
      </c>
      <c r="E749" s="392"/>
    </row>
    <row r="750" spans="1:5" ht="29">
      <c r="A750" s="104" t="s">
        <v>1048</v>
      </c>
      <c r="B750" s="392" t="s">
        <v>220</v>
      </c>
      <c r="C750" s="393" t="s">
        <v>964</v>
      </c>
      <c r="D750" s="393" t="s">
        <v>967</v>
      </c>
      <c r="E750" s="392"/>
    </row>
    <row r="751" spans="1:5" ht="29">
      <c r="A751" s="104" t="s">
        <v>1049</v>
      </c>
      <c r="B751" s="392" t="s">
        <v>220</v>
      </c>
      <c r="C751" s="393" t="s">
        <v>964</v>
      </c>
      <c r="D751" s="393" t="s">
        <v>967</v>
      </c>
      <c r="E751" s="392"/>
    </row>
    <row r="752" spans="1:5" ht="29">
      <c r="A752" s="104" t="s">
        <v>1050</v>
      </c>
      <c r="B752" s="392" t="s">
        <v>220</v>
      </c>
      <c r="C752" s="393" t="s">
        <v>964</v>
      </c>
      <c r="D752" s="393" t="s">
        <v>967</v>
      </c>
      <c r="E752" s="392"/>
    </row>
    <row r="753" spans="1:5" ht="29">
      <c r="A753" s="104" t="s">
        <v>1051</v>
      </c>
      <c r="B753" s="392" t="s">
        <v>220</v>
      </c>
      <c r="C753" s="393" t="s">
        <v>964</v>
      </c>
      <c r="D753" s="393" t="s">
        <v>967</v>
      </c>
      <c r="E753" s="392"/>
    </row>
    <row r="754" spans="1:5" ht="29">
      <c r="A754" s="104" t="s">
        <v>1052</v>
      </c>
      <c r="B754" s="392" t="s">
        <v>220</v>
      </c>
      <c r="C754" s="393" t="s">
        <v>964</v>
      </c>
      <c r="D754" s="393" t="s">
        <v>967</v>
      </c>
      <c r="E754" s="392"/>
    </row>
    <row r="755" spans="1:5" ht="29">
      <c r="A755" s="104" t="s">
        <v>1053</v>
      </c>
      <c r="B755" s="392" t="s">
        <v>220</v>
      </c>
      <c r="C755" s="393" t="s">
        <v>964</v>
      </c>
      <c r="D755" s="393" t="s">
        <v>967</v>
      </c>
      <c r="E755" s="392"/>
    </row>
    <row r="756" spans="1:5" ht="29">
      <c r="A756" s="104" t="s">
        <v>1054</v>
      </c>
      <c r="B756" s="392" t="s">
        <v>220</v>
      </c>
      <c r="C756" s="393" t="s">
        <v>964</v>
      </c>
      <c r="D756" s="393" t="s">
        <v>967</v>
      </c>
      <c r="E756" s="392"/>
    </row>
    <row r="757" spans="1:5" ht="29">
      <c r="A757" s="104" t="s">
        <v>1055</v>
      </c>
      <c r="B757" s="392" t="s">
        <v>222</v>
      </c>
      <c r="C757" s="393" t="s">
        <v>964</v>
      </c>
      <c r="D757" s="393" t="s">
        <v>967</v>
      </c>
      <c r="E757" s="392"/>
    </row>
    <row r="758" spans="1:5" ht="29">
      <c r="A758" s="104" t="s">
        <v>1056</v>
      </c>
      <c r="B758" s="392" t="s">
        <v>220</v>
      </c>
      <c r="C758" s="393" t="s">
        <v>964</v>
      </c>
      <c r="D758" s="393" t="s">
        <v>967</v>
      </c>
      <c r="E758" s="392"/>
    </row>
    <row r="759" spans="1:5" ht="43.5">
      <c r="A759" s="104" t="s">
        <v>1057</v>
      </c>
      <c r="B759" s="392" t="s">
        <v>220</v>
      </c>
      <c r="C759" s="393" t="s">
        <v>964</v>
      </c>
      <c r="D759" s="393" t="s">
        <v>967</v>
      </c>
      <c r="E759" s="392"/>
    </row>
    <row r="760" spans="1:5" ht="29">
      <c r="A760" s="104" t="s">
        <v>1058</v>
      </c>
      <c r="B760" s="392" t="s">
        <v>220</v>
      </c>
      <c r="C760" s="393" t="s">
        <v>964</v>
      </c>
      <c r="D760" s="393" t="s">
        <v>967</v>
      </c>
      <c r="E760" s="392"/>
    </row>
    <row r="761" spans="1:5">
      <c r="A761" s="104" t="s">
        <v>1059</v>
      </c>
      <c r="B761" s="392" t="s">
        <v>220</v>
      </c>
      <c r="C761" s="393" t="s">
        <v>964</v>
      </c>
      <c r="D761" s="393" t="s">
        <v>967</v>
      </c>
      <c r="E761" s="392"/>
    </row>
    <row r="762" spans="1:5">
      <c r="A762" s="104" t="s">
        <v>1060</v>
      </c>
      <c r="B762" s="392" t="s">
        <v>220</v>
      </c>
      <c r="C762" s="393" t="s">
        <v>964</v>
      </c>
      <c r="D762" s="393" t="s">
        <v>967</v>
      </c>
      <c r="E762" s="392"/>
    </row>
    <row r="763" spans="1:5">
      <c r="A763" s="104" t="s">
        <v>1061</v>
      </c>
      <c r="B763" s="392" t="s">
        <v>220</v>
      </c>
      <c r="C763" s="393" t="s">
        <v>964</v>
      </c>
      <c r="D763" s="393" t="s">
        <v>967</v>
      </c>
      <c r="E763" s="392"/>
    </row>
    <row r="764" spans="1:5">
      <c r="A764" s="104" t="s">
        <v>1062</v>
      </c>
      <c r="B764" s="392" t="s">
        <v>220</v>
      </c>
      <c r="C764" s="393" t="s">
        <v>964</v>
      </c>
      <c r="D764" s="393" t="s">
        <v>967</v>
      </c>
      <c r="E764" s="392"/>
    </row>
    <row r="765" spans="1:5">
      <c r="A765" s="104" t="s">
        <v>1063</v>
      </c>
      <c r="B765" s="392" t="s">
        <v>220</v>
      </c>
      <c r="C765" s="393" t="s">
        <v>964</v>
      </c>
      <c r="D765" s="393" t="s">
        <v>967</v>
      </c>
      <c r="E765" s="392"/>
    </row>
    <row r="766" spans="1:5" ht="29">
      <c r="A766" s="104" t="s">
        <v>1064</v>
      </c>
      <c r="B766" s="392" t="s">
        <v>220</v>
      </c>
      <c r="C766" s="393" t="s">
        <v>964</v>
      </c>
      <c r="D766" s="393" t="s">
        <v>967</v>
      </c>
      <c r="E766" s="392"/>
    </row>
    <row r="767" spans="1:5">
      <c r="A767" s="104" t="s">
        <v>1065</v>
      </c>
      <c r="B767" s="392" t="s">
        <v>220</v>
      </c>
      <c r="C767" s="393" t="s">
        <v>964</v>
      </c>
      <c r="D767" s="393" t="s">
        <v>967</v>
      </c>
      <c r="E767" s="392"/>
    </row>
    <row r="768" spans="1:5">
      <c r="A768" s="104" t="s">
        <v>1066</v>
      </c>
      <c r="B768" s="392" t="s">
        <v>220</v>
      </c>
      <c r="C768" s="393" t="s">
        <v>964</v>
      </c>
      <c r="D768" s="393" t="s">
        <v>967</v>
      </c>
      <c r="E768" s="392"/>
    </row>
    <row r="769" spans="1:5" ht="29">
      <c r="A769" s="104" t="s">
        <v>1067</v>
      </c>
      <c r="B769" s="392" t="s">
        <v>220</v>
      </c>
      <c r="C769" s="393" t="s">
        <v>964</v>
      </c>
      <c r="D769" s="393" t="s">
        <v>967</v>
      </c>
      <c r="E769" s="392"/>
    </row>
    <row r="770" spans="1:5" ht="29">
      <c r="A770" s="104" t="s">
        <v>1068</v>
      </c>
      <c r="B770" s="392" t="s">
        <v>220</v>
      </c>
      <c r="C770" s="393" t="s">
        <v>964</v>
      </c>
      <c r="D770" s="393" t="s">
        <v>967</v>
      </c>
      <c r="E770" s="392"/>
    </row>
    <row r="771" spans="1:5">
      <c r="A771" s="104" t="s">
        <v>1069</v>
      </c>
      <c r="B771" s="392" t="s">
        <v>220</v>
      </c>
      <c r="C771" s="393" t="s">
        <v>964</v>
      </c>
      <c r="D771" s="393" t="s">
        <v>967</v>
      </c>
      <c r="E771" s="392"/>
    </row>
    <row r="772" spans="1:5">
      <c r="A772" s="104" t="s">
        <v>1070</v>
      </c>
      <c r="B772" s="392" t="s">
        <v>220</v>
      </c>
      <c r="C772" s="393" t="s">
        <v>964</v>
      </c>
      <c r="D772" s="393" t="s">
        <v>967</v>
      </c>
      <c r="E772" s="392"/>
    </row>
    <row r="773" spans="1:5" ht="29">
      <c r="A773" s="104" t="s">
        <v>1071</v>
      </c>
      <c r="B773" s="392" t="s">
        <v>220</v>
      </c>
      <c r="C773" s="393" t="s">
        <v>964</v>
      </c>
      <c r="D773" s="393" t="s">
        <v>967</v>
      </c>
      <c r="E773" s="392"/>
    </row>
    <row r="774" spans="1:5" ht="29">
      <c r="A774" s="104" t="s">
        <v>1072</v>
      </c>
      <c r="B774" s="392" t="s">
        <v>266</v>
      </c>
      <c r="C774" s="393" t="s">
        <v>964</v>
      </c>
      <c r="D774" s="393" t="s">
        <v>967</v>
      </c>
      <c r="E774" s="392"/>
    </row>
    <row r="775" spans="1:5" ht="43.5">
      <c r="A775" s="104" t="s">
        <v>1073</v>
      </c>
      <c r="B775" s="392" t="s">
        <v>266</v>
      </c>
      <c r="C775" s="393" t="s">
        <v>964</v>
      </c>
      <c r="D775" s="393" t="s">
        <v>967</v>
      </c>
      <c r="E775" s="392"/>
    </row>
    <row r="776" spans="1:5" ht="29">
      <c r="A776" s="104" t="s">
        <v>1074</v>
      </c>
      <c r="B776" s="392" t="s">
        <v>266</v>
      </c>
      <c r="C776" s="393" t="s">
        <v>964</v>
      </c>
      <c r="D776" s="393" t="s">
        <v>1075</v>
      </c>
      <c r="E776" s="392"/>
    </row>
    <row r="777" spans="1:5" ht="29">
      <c r="A777" s="104" t="s">
        <v>1076</v>
      </c>
      <c r="B777" s="392" t="s">
        <v>266</v>
      </c>
      <c r="C777" s="393" t="s">
        <v>964</v>
      </c>
      <c r="D777" s="393" t="s">
        <v>967</v>
      </c>
      <c r="E777" s="392"/>
    </row>
    <row r="778" spans="1:5" ht="29">
      <c r="A778" s="104" t="s">
        <v>1077</v>
      </c>
      <c r="B778" s="392" t="s">
        <v>266</v>
      </c>
      <c r="C778" s="393" t="s">
        <v>964</v>
      </c>
      <c r="D778" s="393" t="s">
        <v>967</v>
      </c>
      <c r="E778" s="392"/>
    </row>
    <row r="779" spans="1:5">
      <c r="A779" s="104" t="s">
        <v>1078</v>
      </c>
      <c r="B779" s="392" t="s">
        <v>266</v>
      </c>
      <c r="C779" s="393" t="s">
        <v>964</v>
      </c>
      <c r="D779" s="393" t="s">
        <v>967</v>
      </c>
      <c r="E779" s="392"/>
    </row>
    <row r="780" spans="1:5" ht="29">
      <c r="A780" s="104" t="s">
        <v>1079</v>
      </c>
      <c r="B780" s="392" t="s">
        <v>266</v>
      </c>
      <c r="C780" s="393" t="s">
        <v>964</v>
      </c>
      <c r="D780" s="393" t="s">
        <v>967</v>
      </c>
      <c r="E780" s="392"/>
    </row>
    <row r="781" spans="1:5" ht="29">
      <c r="A781" s="104" t="s">
        <v>1080</v>
      </c>
      <c r="B781" s="392" t="s">
        <v>262</v>
      </c>
      <c r="C781" s="393" t="s">
        <v>964</v>
      </c>
      <c r="D781" s="393" t="s">
        <v>967</v>
      </c>
      <c r="E781" s="392"/>
    </row>
    <row r="782" spans="1:5" ht="43.5">
      <c r="A782" s="104" t="s">
        <v>1081</v>
      </c>
      <c r="B782" s="392" t="s">
        <v>266</v>
      </c>
      <c r="C782" s="393" t="s">
        <v>964</v>
      </c>
      <c r="D782" s="393" t="s">
        <v>967</v>
      </c>
      <c r="E782" s="392"/>
    </row>
    <row r="783" spans="1:5" ht="29">
      <c r="A783" s="104" t="s">
        <v>1082</v>
      </c>
      <c r="B783" s="392" t="s">
        <v>266</v>
      </c>
      <c r="C783" s="393" t="s">
        <v>964</v>
      </c>
      <c r="D783" s="393" t="s">
        <v>967</v>
      </c>
      <c r="E783" s="392"/>
    </row>
    <row r="784" spans="1:5" ht="29">
      <c r="A784" s="104" t="s">
        <v>1083</v>
      </c>
      <c r="B784" s="392" t="s">
        <v>266</v>
      </c>
      <c r="C784" s="393" t="s">
        <v>964</v>
      </c>
      <c r="D784" s="393" t="s">
        <v>967</v>
      </c>
      <c r="E784" s="392"/>
    </row>
    <row r="785" spans="1:5" ht="29">
      <c r="A785" s="104" t="s">
        <v>1084</v>
      </c>
      <c r="B785" s="392" t="s">
        <v>266</v>
      </c>
      <c r="C785" s="393" t="s">
        <v>964</v>
      </c>
      <c r="D785" s="393" t="s">
        <v>967</v>
      </c>
      <c r="E785" s="392"/>
    </row>
    <row r="786" spans="1:5" ht="29">
      <c r="A786" s="104" t="s">
        <v>1085</v>
      </c>
      <c r="B786" s="392" t="s">
        <v>266</v>
      </c>
      <c r="C786" s="393" t="s">
        <v>964</v>
      </c>
      <c r="D786" s="393" t="s">
        <v>967</v>
      </c>
      <c r="E786" s="392"/>
    </row>
    <row r="787" spans="1:5" ht="29">
      <c r="A787" s="104" t="s">
        <v>1086</v>
      </c>
      <c r="B787" s="392" t="s">
        <v>266</v>
      </c>
      <c r="C787" s="393" t="s">
        <v>964</v>
      </c>
      <c r="D787" s="393" t="s">
        <v>967</v>
      </c>
      <c r="E787" s="392"/>
    </row>
    <row r="788" spans="1:5" ht="29">
      <c r="A788" s="104" t="s">
        <v>1087</v>
      </c>
      <c r="B788" s="392" t="s">
        <v>266</v>
      </c>
      <c r="C788" s="393" t="s">
        <v>964</v>
      </c>
      <c r="D788" s="393" t="s">
        <v>967</v>
      </c>
      <c r="E788" s="392"/>
    </row>
    <row r="789" spans="1:5" ht="29">
      <c r="A789" s="104" t="s">
        <v>1088</v>
      </c>
      <c r="B789" s="392" t="s">
        <v>266</v>
      </c>
      <c r="C789" s="393" t="s">
        <v>964</v>
      </c>
      <c r="D789" s="393" t="s">
        <v>967</v>
      </c>
      <c r="E789" s="392"/>
    </row>
    <row r="790" spans="1:5">
      <c r="A790" s="104" t="s">
        <v>1089</v>
      </c>
      <c r="B790" s="392" t="s">
        <v>266</v>
      </c>
      <c r="C790" s="393" t="s">
        <v>964</v>
      </c>
      <c r="D790" s="393" t="s">
        <v>967</v>
      </c>
      <c r="E790" s="392"/>
    </row>
    <row r="791" spans="1:5" ht="43.5">
      <c r="A791" s="104" t="s">
        <v>1090</v>
      </c>
      <c r="B791" s="392" t="s">
        <v>296</v>
      </c>
      <c r="C791" s="393" t="s">
        <v>964</v>
      </c>
      <c r="D791" s="393" t="s">
        <v>1012</v>
      </c>
      <c r="E791" s="392"/>
    </row>
    <row r="792" spans="1:5" ht="29">
      <c r="A792" s="104" t="s">
        <v>1091</v>
      </c>
      <c r="B792" s="392" t="s">
        <v>266</v>
      </c>
      <c r="C792" s="393" t="s">
        <v>964</v>
      </c>
      <c r="D792" s="393" t="s">
        <v>967</v>
      </c>
      <c r="E792" s="392"/>
    </row>
    <row r="793" spans="1:5" ht="29">
      <c r="A793" s="104" t="s">
        <v>1092</v>
      </c>
      <c r="B793" s="392" t="s">
        <v>266</v>
      </c>
      <c r="C793" s="393" t="s">
        <v>964</v>
      </c>
      <c r="D793" s="393" t="s">
        <v>1093</v>
      </c>
      <c r="E793" s="392"/>
    </row>
    <row r="794" spans="1:5" ht="29">
      <c r="A794" s="104" t="s">
        <v>1094</v>
      </c>
      <c r="B794" s="392" t="s">
        <v>266</v>
      </c>
      <c r="C794" s="393" t="s">
        <v>964</v>
      </c>
      <c r="D794" s="393" t="s">
        <v>1095</v>
      </c>
      <c r="E794" s="392"/>
    </row>
    <row r="795" spans="1:5" ht="29">
      <c r="A795" s="104" t="s">
        <v>1096</v>
      </c>
      <c r="B795" s="392" t="s">
        <v>266</v>
      </c>
      <c r="C795" s="393" t="s">
        <v>964</v>
      </c>
      <c r="D795" s="393" t="s">
        <v>967</v>
      </c>
      <c r="E795" s="392"/>
    </row>
    <row r="796" spans="1:5">
      <c r="A796" s="104" t="s">
        <v>1097</v>
      </c>
      <c r="B796" s="392" t="s">
        <v>266</v>
      </c>
      <c r="C796" s="393" t="s">
        <v>964</v>
      </c>
      <c r="D796" s="393" t="s">
        <v>967</v>
      </c>
      <c r="E796" s="392"/>
    </row>
    <row r="797" spans="1:5" ht="29">
      <c r="A797" s="104" t="s">
        <v>1098</v>
      </c>
      <c r="B797" s="392" t="s">
        <v>300</v>
      </c>
      <c r="C797" s="393" t="s">
        <v>964</v>
      </c>
      <c r="D797" s="393" t="s">
        <v>1099</v>
      </c>
      <c r="E797" s="392"/>
    </row>
    <row r="798" spans="1:5" ht="29">
      <c r="A798" s="104" t="s">
        <v>1100</v>
      </c>
      <c r="B798" s="392" t="s">
        <v>300</v>
      </c>
      <c r="C798" s="393" t="s">
        <v>964</v>
      </c>
      <c r="D798" s="393" t="s">
        <v>1101</v>
      </c>
      <c r="E798" s="392"/>
    </row>
    <row r="799" spans="1:5">
      <c r="A799" s="104" t="s">
        <v>1102</v>
      </c>
      <c r="B799" s="392" t="s">
        <v>300</v>
      </c>
      <c r="C799" s="393" t="s">
        <v>964</v>
      </c>
      <c r="D799" s="393" t="s">
        <v>967</v>
      </c>
      <c r="E799" s="392"/>
    </row>
    <row r="800" spans="1:5" ht="43.5">
      <c r="A800" s="104" t="s">
        <v>1103</v>
      </c>
      <c r="B800" s="392" t="s">
        <v>381</v>
      </c>
      <c r="C800" s="393" t="s">
        <v>964</v>
      </c>
      <c r="D800" s="393" t="s">
        <v>1012</v>
      </c>
      <c r="E800" s="392"/>
    </row>
    <row r="801" spans="1:5" ht="43.5">
      <c r="A801" s="104" t="s">
        <v>1104</v>
      </c>
      <c r="B801" s="392" t="s">
        <v>376</v>
      </c>
      <c r="C801" s="393" t="s">
        <v>964</v>
      </c>
      <c r="D801" s="393" t="s">
        <v>1012</v>
      </c>
      <c r="E801" s="392"/>
    </row>
    <row r="802" spans="1:5">
      <c r="A802" s="104" t="s">
        <v>1105</v>
      </c>
      <c r="B802" s="392" t="s">
        <v>376</v>
      </c>
      <c r="C802" s="393" t="s">
        <v>964</v>
      </c>
      <c r="D802" s="393" t="s">
        <v>967</v>
      </c>
      <c r="E802" s="392"/>
    </row>
    <row r="803" spans="1:5" ht="29">
      <c r="A803" s="104" t="s">
        <v>1106</v>
      </c>
      <c r="B803" s="392" t="s">
        <v>376</v>
      </c>
      <c r="C803" s="393" t="s">
        <v>964</v>
      </c>
      <c r="D803" s="393" t="s">
        <v>1012</v>
      </c>
      <c r="E803" s="392"/>
    </row>
    <row r="804" spans="1:5" ht="29">
      <c r="A804" s="104" t="s">
        <v>1107</v>
      </c>
      <c r="B804" s="392" t="s">
        <v>376</v>
      </c>
      <c r="C804" s="393" t="s">
        <v>964</v>
      </c>
      <c r="D804" s="393" t="s">
        <v>1108</v>
      </c>
      <c r="E804" s="392"/>
    </row>
    <row r="805" spans="1:5" ht="43.5">
      <c r="A805" s="104" t="s">
        <v>1109</v>
      </c>
      <c r="B805" s="392" t="s">
        <v>381</v>
      </c>
      <c r="C805" s="393" t="s">
        <v>964</v>
      </c>
      <c r="D805" s="393" t="s">
        <v>1012</v>
      </c>
      <c r="E805" s="392"/>
    </row>
    <row r="806" spans="1:5" ht="43.5">
      <c r="A806" s="104" t="s">
        <v>1110</v>
      </c>
      <c r="B806" s="392" t="s">
        <v>381</v>
      </c>
      <c r="C806" s="393" t="s">
        <v>964</v>
      </c>
      <c r="D806" s="393" t="s">
        <v>1012</v>
      </c>
      <c r="E806" s="392"/>
    </row>
    <row r="807" spans="1:5" ht="43.5">
      <c r="A807" s="104" t="s">
        <v>1111</v>
      </c>
      <c r="B807" s="392" t="s">
        <v>381</v>
      </c>
      <c r="C807" s="393" t="s">
        <v>964</v>
      </c>
      <c r="D807" s="393" t="s">
        <v>1012</v>
      </c>
      <c r="E807" s="392"/>
    </row>
    <row r="808" spans="1:5" ht="43.5">
      <c r="A808" s="104" t="s">
        <v>1112</v>
      </c>
      <c r="B808" s="392" t="s">
        <v>376</v>
      </c>
      <c r="C808" s="393" t="s">
        <v>964</v>
      </c>
      <c r="D808" s="393" t="s">
        <v>967</v>
      </c>
      <c r="E808" s="392"/>
    </row>
    <row r="809" spans="1:5" ht="29">
      <c r="A809" s="104" t="s">
        <v>1113</v>
      </c>
      <c r="B809" s="392" t="s">
        <v>376</v>
      </c>
      <c r="C809" s="393" t="s">
        <v>964</v>
      </c>
      <c r="D809" s="393" t="s">
        <v>967</v>
      </c>
      <c r="E809" s="392"/>
    </row>
    <row r="810" spans="1:5" ht="43.5">
      <c r="A810" s="104" t="s">
        <v>1114</v>
      </c>
      <c r="B810" s="392" t="s">
        <v>376</v>
      </c>
      <c r="C810" s="393" t="s">
        <v>964</v>
      </c>
      <c r="D810" s="393" t="s">
        <v>967</v>
      </c>
      <c r="E810" s="392"/>
    </row>
    <row r="811" spans="1:5" ht="43.5">
      <c r="A811" s="104" t="s">
        <v>1115</v>
      </c>
      <c r="B811" s="392" t="s">
        <v>381</v>
      </c>
      <c r="C811" s="393" t="s">
        <v>964</v>
      </c>
      <c r="D811" s="393" t="s">
        <v>1012</v>
      </c>
      <c r="E811" s="392"/>
    </row>
    <row r="812" spans="1:5" ht="43.5">
      <c r="A812" s="104" t="s">
        <v>1116</v>
      </c>
      <c r="B812" s="392" t="s">
        <v>381</v>
      </c>
      <c r="C812" s="393" t="s">
        <v>964</v>
      </c>
      <c r="D812" s="393" t="s">
        <v>1012</v>
      </c>
      <c r="E812" s="392"/>
    </row>
    <row r="813" spans="1:5" ht="43.5">
      <c r="A813" s="104" t="s">
        <v>1117</v>
      </c>
      <c r="B813" s="392" t="s">
        <v>381</v>
      </c>
      <c r="C813" s="393" t="s">
        <v>964</v>
      </c>
      <c r="D813" s="393" t="s">
        <v>1012</v>
      </c>
      <c r="E813" s="392"/>
    </row>
    <row r="814" spans="1:5" ht="43.5">
      <c r="A814" s="104" t="s">
        <v>1118</v>
      </c>
      <c r="B814" s="392" t="s">
        <v>381</v>
      </c>
      <c r="C814" s="393" t="s">
        <v>964</v>
      </c>
      <c r="D814" s="393" t="s">
        <v>1012</v>
      </c>
      <c r="E814" s="392"/>
    </row>
    <row r="815" spans="1:5" ht="43.5">
      <c r="A815" s="104" t="s">
        <v>1119</v>
      </c>
      <c r="B815" s="392" t="s">
        <v>381</v>
      </c>
      <c r="C815" s="393" t="s">
        <v>964</v>
      </c>
      <c r="D815" s="393" t="s">
        <v>1012</v>
      </c>
      <c r="E815" s="392"/>
    </row>
    <row r="816" spans="1:5" ht="43.5">
      <c r="A816" s="104" t="s">
        <v>1120</v>
      </c>
      <c r="B816" s="392" t="s">
        <v>376</v>
      </c>
      <c r="C816" s="393" t="s">
        <v>964</v>
      </c>
      <c r="D816" s="393" t="s">
        <v>1012</v>
      </c>
      <c r="E816" s="392"/>
    </row>
    <row r="817" spans="1:5" ht="29">
      <c r="A817" s="104" t="s">
        <v>1121</v>
      </c>
      <c r="B817" s="392" t="s">
        <v>376</v>
      </c>
      <c r="C817" s="393" t="s">
        <v>964</v>
      </c>
      <c r="D817" s="393" t="s">
        <v>1122</v>
      </c>
      <c r="E817" s="392"/>
    </row>
    <row r="818" spans="1:5" ht="58">
      <c r="A818" s="104" t="s">
        <v>1123</v>
      </c>
      <c r="B818" s="392" t="s">
        <v>376</v>
      </c>
      <c r="C818" s="393" t="s">
        <v>964</v>
      </c>
      <c r="D818" s="393" t="s">
        <v>1012</v>
      </c>
      <c r="E818" s="392"/>
    </row>
    <row r="819" spans="1:5" ht="43.5">
      <c r="A819" s="104" t="s">
        <v>1124</v>
      </c>
      <c r="B819" s="392" t="s">
        <v>376</v>
      </c>
      <c r="C819" s="393" t="s">
        <v>964</v>
      </c>
      <c r="D819" s="393" t="s">
        <v>1012</v>
      </c>
      <c r="E819" s="392"/>
    </row>
    <row r="820" spans="1:5">
      <c r="A820" s="104" t="s">
        <v>1125</v>
      </c>
      <c r="B820" s="392" t="s">
        <v>376</v>
      </c>
      <c r="C820" s="393" t="s">
        <v>964</v>
      </c>
      <c r="D820" s="107" t="s">
        <v>967</v>
      </c>
      <c r="E820" s="392"/>
    </row>
    <row r="821" spans="1:5" ht="43.5">
      <c r="A821" s="104" t="s">
        <v>1126</v>
      </c>
      <c r="B821" s="392" t="s">
        <v>376</v>
      </c>
      <c r="C821" s="393" t="s">
        <v>964</v>
      </c>
      <c r="D821" s="393" t="s">
        <v>1012</v>
      </c>
      <c r="E821" s="392"/>
    </row>
    <row r="822" spans="1:5" ht="29">
      <c r="A822" s="104" t="s">
        <v>1127</v>
      </c>
      <c r="B822" s="392" t="s">
        <v>376</v>
      </c>
      <c r="C822" s="393" t="s">
        <v>964</v>
      </c>
      <c r="D822" s="107" t="s">
        <v>967</v>
      </c>
      <c r="E822" s="392"/>
    </row>
    <row r="823" spans="1:5" ht="29">
      <c r="A823" s="104" t="s">
        <v>1128</v>
      </c>
      <c r="B823" s="392" t="s">
        <v>376</v>
      </c>
      <c r="C823" s="393" t="s">
        <v>964</v>
      </c>
      <c r="D823" s="393" t="s">
        <v>1012</v>
      </c>
      <c r="E823" s="392"/>
    </row>
    <row r="824" spans="1:5" ht="29">
      <c r="A824" s="104" t="s">
        <v>1129</v>
      </c>
      <c r="B824" s="392" t="s">
        <v>376</v>
      </c>
      <c r="C824" s="393" t="s">
        <v>964</v>
      </c>
      <c r="D824" s="393" t="s">
        <v>1130</v>
      </c>
      <c r="E824" s="392"/>
    </row>
    <row r="825" spans="1:5" ht="29">
      <c r="A825" s="104" t="s">
        <v>1131</v>
      </c>
      <c r="B825" s="392" t="s">
        <v>376</v>
      </c>
      <c r="C825" s="393" t="s">
        <v>964</v>
      </c>
      <c r="D825" s="393" t="s">
        <v>1130</v>
      </c>
      <c r="E825" s="392"/>
    </row>
    <row r="826" spans="1:5" ht="29">
      <c r="A826" s="104" t="s">
        <v>1132</v>
      </c>
      <c r="B826" s="392" t="s">
        <v>376</v>
      </c>
      <c r="C826" s="393" t="s">
        <v>964</v>
      </c>
      <c r="D826" s="393" t="s">
        <v>1012</v>
      </c>
      <c r="E826" s="392"/>
    </row>
    <row r="827" spans="1:5" ht="29">
      <c r="A827" s="104" t="s">
        <v>1133</v>
      </c>
      <c r="B827" s="392" t="s">
        <v>376</v>
      </c>
      <c r="C827" s="393" t="s">
        <v>964</v>
      </c>
      <c r="D827" s="393" t="s">
        <v>1012</v>
      </c>
      <c r="E827" s="392"/>
    </row>
    <row r="828" spans="1:5" ht="29">
      <c r="A828" s="104" t="s">
        <v>1134</v>
      </c>
      <c r="B828" s="392" t="s">
        <v>376</v>
      </c>
      <c r="C828" s="393" t="s">
        <v>964</v>
      </c>
      <c r="D828" s="393" t="s">
        <v>967</v>
      </c>
      <c r="E828" s="392"/>
    </row>
    <row r="829" spans="1:5" ht="43.5">
      <c r="A829" s="104" t="s">
        <v>1135</v>
      </c>
      <c r="B829" s="392" t="s">
        <v>376</v>
      </c>
      <c r="C829" s="393" t="s">
        <v>964</v>
      </c>
      <c r="D829" s="393" t="s">
        <v>1012</v>
      </c>
      <c r="E829" s="392"/>
    </row>
    <row r="830" spans="1:5" ht="29">
      <c r="A830" s="104" t="s">
        <v>1136</v>
      </c>
      <c r="B830" s="392" t="s">
        <v>376</v>
      </c>
      <c r="C830" s="393" t="s">
        <v>964</v>
      </c>
      <c r="D830" s="393" t="s">
        <v>967</v>
      </c>
      <c r="E830" s="392"/>
    </row>
    <row r="831" spans="1:5" ht="29">
      <c r="A831" s="104" t="s">
        <v>1137</v>
      </c>
      <c r="B831" s="392" t="s">
        <v>376</v>
      </c>
      <c r="C831" s="393" t="s">
        <v>964</v>
      </c>
      <c r="D831" s="393" t="s">
        <v>967</v>
      </c>
      <c r="E831" s="392"/>
    </row>
    <row r="832" spans="1:5">
      <c r="A832" s="104" t="s">
        <v>1138</v>
      </c>
      <c r="B832" s="392" t="s">
        <v>376</v>
      </c>
      <c r="C832" s="393" t="s">
        <v>964</v>
      </c>
      <c r="D832" s="393" t="s">
        <v>967</v>
      </c>
      <c r="E832" s="392"/>
    </row>
    <row r="833" spans="1:5">
      <c r="A833" s="104" t="s">
        <v>1139</v>
      </c>
      <c r="B833" s="392" t="s">
        <v>376</v>
      </c>
      <c r="C833" s="393" t="s">
        <v>964</v>
      </c>
      <c r="D833" s="393" t="s">
        <v>967</v>
      </c>
      <c r="E833" s="392"/>
    </row>
    <row r="834" spans="1:5" ht="43.5">
      <c r="A834" s="104" t="s">
        <v>1140</v>
      </c>
      <c r="B834" s="392" t="s">
        <v>376</v>
      </c>
      <c r="C834" s="393" t="s">
        <v>964</v>
      </c>
      <c r="D834" s="393" t="s">
        <v>1012</v>
      </c>
      <c r="E834" s="392"/>
    </row>
    <row r="835" spans="1:5" ht="43.5">
      <c r="A835" s="104" t="s">
        <v>1141</v>
      </c>
      <c r="B835" s="392" t="s">
        <v>376</v>
      </c>
      <c r="C835" s="393" t="s">
        <v>964</v>
      </c>
      <c r="D835" s="393" t="s">
        <v>1012</v>
      </c>
      <c r="E835" s="392"/>
    </row>
    <row r="836" spans="1:5" ht="29">
      <c r="A836" s="104" t="s">
        <v>1142</v>
      </c>
      <c r="B836" s="392" t="s">
        <v>376</v>
      </c>
      <c r="C836" s="393" t="s">
        <v>964</v>
      </c>
      <c r="D836" s="107" t="s">
        <v>1143</v>
      </c>
      <c r="E836" s="392"/>
    </row>
    <row r="837" spans="1:5" ht="43.5">
      <c r="A837" s="104" t="s">
        <v>1144</v>
      </c>
      <c r="B837" s="392" t="s">
        <v>376</v>
      </c>
      <c r="C837" s="393" t="s">
        <v>964</v>
      </c>
      <c r="D837" s="393" t="s">
        <v>1012</v>
      </c>
      <c r="E837" s="392"/>
    </row>
    <row r="838" spans="1:5" ht="29">
      <c r="A838" s="104" t="s">
        <v>1145</v>
      </c>
      <c r="B838" s="392" t="s">
        <v>376</v>
      </c>
      <c r="C838" s="393" t="s">
        <v>964</v>
      </c>
      <c r="D838" s="393" t="s">
        <v>967</v>
      </c>
      <c r="E838" s="392"/>
    </row>
    <row r="839" spans="1:5" ht="29">
      <c r="A839" s="104" t="s">
        <v>1146</v>
      </c>
      <c r="B839" s="392" t="s">
        <v>376</v>
      </c>
      <c r="C839" s="393" t="s">
        <v>964</v>
      </c>
      <c r="D839" s="393" t="s">
        <v>1012</v>
      </c>
      <c r="E839" s="392"/>
    </row>
    <row r="840" spans="1:5" ht="29">
      <c r="A840" s="104" t="s">
        <v>1147</v>
      </c>
      <c r="B840" s="392" t="s">
        <v>376</v>
      </c>
      <c r="C840" s="393" t="s">
        <v>964</v>
      </c>
      <c r="D840" s="393" t="s">
        <v>1130</v>
      </c>
      <c r="E840" s="392"/>
    </row>
    <row r="841" spans="1:5" ht="29">
      <c r="A841" s="104" t="s">
        <v>1148</v>
      </c>
      <c r="B841" s="392" t="s">
        <v>376</v>
      </c>
      <c r="C841" s="393" t="s">
        <v>964</v>
      </c>
      <c r="D841" s="393" t="s">
        <v>967</v>
      </c>
      <c r="E841" s="392"/>
    </row>
    <row r="842" spans="1:5" ht="29">
      <c r="A842" s="104" t="s">
        <v>1149</v>
      </c>
      <c r="B842" s="392" t="s">
        <v>402</v>
      </c>
      <c r="C842" s="393" t="s">
        <v>964</v>
      </c>
      <c r="D842" s="393" t="s">
        <v>1012</v>
      </c>
      <c r="E842" s="392"/>
    </row>
    <row r="843" spans="1:5" ht="43.5">
      <c r="A843" s="104" t="s">
        <v>1150</v>
      </c>
      <c r="B843" s="392" t="s">
        <v>402</v>
      </c>
      <c r="C843" s="393" t="s">
        <v>964</v>
      </c>
      <c r="D843" s="393" t="s">
        <v>1012</v>
      </c>
      <c r="E843" s="392"/>
    </row>
    <row r="844" spans="1:5" ht="43.5">
      <c r="A844" s="104" t="s">
        <v>1151</v>
      </c>
      <c r="B844" s="392" t="s">
        <v>402</v>
      </c>
      <c r="C844" s="393" t="s">
        <v>964</v>
      </c>
      <c r="D844" s="393" t="s">
        <v>1012</v>
      </c>
      <c r="E844" s="392"/>
    </row>
    <row r="845" spans="1:5" ht="43.5">
      <c r="A845" s="104" t="s">
        <v>1152</v>
      </c>
      <c r="B845" s="392" t="s">
        <v>402</v>
      </c>
      <c r="C845" s="393" t="s">
        <v>964</v>
      </c>
      <c r="D845" s="393" t="s">
        <v>1012</v>
      </c>
      <c r="E845" s="392"/>
    </row>
    <row r="846" spans="1:5" ht="29">
      <c r="A846" s="104" t="s">
        <v>1153</v>
      </c>
      <c r="B846" s="392" t="s">
        <v>402</v>
      </c>
      <c r="C846" s="393" t="s">
        <v>964</v>
      </c>
      <c r="D846" s="393" t="s">
        <v>1012</v>
      </c>
      <c r="E846" s="392"/>
    </row>
    <row r="847" spans="1:5" ht="29">
      <c r="A847" s="104" t="s">
        <v>1154</v>
      </c>
      <c r="B847" s="392" t="s">
        <v>404</v>
      </c>
      <c r="C847" s="393" t="s">
        <v>964</v>
      </c>
      <c r="D847" s="393" t="s">
        <v>1012</v>
      </c>
      <c r="E847" s="392"/>
    </row>
    <row r="848" spans="1:5" ht="43.5">
      <c r="A848" s="104" t="s">
        <v>1155</v>
      </c>
      <c r="B848" s="392" t="s">
        <v>1156</v>
      </c>
      <c r="C848" s="393" t="s">
        <v>964</v>
      </c>
      <c r="D848" s="393" t="s">
        <v>1012</v>
      </c>
      <c r="E848" s="392"/>
    </row>
    <row r="849" spans="1:5" ht="43.5">
      <c r="A849" s="104" t="s">
        <v>1157</v>
      </c>
      <c r="B849" s="392" t="s">
        <v>1156</v>
      </c>
      <c r="C849" s="393" t="s">
        <v>964</v>
      </c>
      <c r="D849" s="393" t="s">
        <v>1012</v>
      </c>
      <c r="E849" s="392"/>
    </row>
    <row r="850" spans="1:5" ht="29">
      <c r="A850" s="104" t="s">
        <v>1158</v>
      </c>
      <c r="B850" s="392" t="s">
        <v>437</v>
      </c>
      <c r="C850" s="392" t="s">
        <v>964</v>
      </c>
      <c r="D850" s="393" t="s">
        <v>967</v>
      </c>
      <c r="E850" s="392"/>
    </row>
    <row r="851" spans="1:5" ht="43.5">
      <c r="A851" s="104" t="s">
        <v>1159</v>
      </c>
      <c r="B851" s="392" t="s">
        <v>437</v>
      </c>
      <c r="C851" s="392" t="s">
        <v>964</v>
      </c>
      <c r="D851" s="393" t="s">
        <v>967</v>
      </c>
      <c r="E851" s="392">
        <v>2020</v>
      </c>
    </row>
    <row r="852" spans="1:5" ht="43.5">
      <c r="A852" s="104" t="s">
        <v>1160</v>
      </c>
      <c r="B852" s="392" t="s">
        <v>475</v>
      </c>
      <c r="C852" s="392" t="s">
        <v>964</v>
      </c>
      <c r="D852" s="393" t="s">
        <v>1012</v>
      </c>
      <c r="E852" s="392"/>
    </row>
    <row r="853" spans="1:5" ht="43.5">
      <c r="A853" s="104" t="s">
        <v>1161</v>
      </c>
      <c r="B853" s="392" t="s">
        <v>470</v>
      </c>
      <c r="C853" s="392" t="s">
        <v>964</v>
      </c>
      <c r="D853" s="393" t="s">
        <v>1162</v>
      </c>
      <c r="E853" s="392"/>
    </row>
    <row r="854" spans="1:5" ht="29">
      <c r="A854" s="104" t="s">
        <v>1163</v>
      </c>
      <c r="B854" s="392" t="s">
        <v>470</v>
      </c>
      <c r="C854" s="392" t="s">
        <v>964</v>
      </c>
      <c r="D854" s="393" t="s">
        <v>1164</v>
      </c>
      <c r="E854" s="392"/>
    </row>
    <row r="855" spans="1:5" ht="29">
      <c r="A855" s="104" t="s">
        <v>1165</v>
      </c>
      <c r="B855" s="392" t="s">
        <v>470</v>
      </c>
      <c r="C855" s="392" t="s">
        <v>964</v>
      </c>
      <c r="D855" s="393" t="s">
        <v>967</v>
      </c>
      <c r="E855" s="392"/>
    </row>
    <row r="856" spans="1:5">
      <c r="A856" s="104" t="s">
        <v>1166</v>
      </c>
      <c r="B856" s="392" t="s">
        <v>470</v>
      </c>
      <c r="C856" s="392" t="s">
        <v>964</v>
      </c>
      <c r="D856" s="393" t="s">
        <v>1167</v>
      </c>
      <c r="E856" s="392">
        <v>2020</v>
      </c>
    </row>
    <row r="857" spans="1:5" ht="43.5">
      <c r="A857" s="108" t="s">
        <v>1168</v>
      </c>
      <c r="B857" s="392" t="s">
        <v>500</v>
      </c>
      <c r="C857" s="392" t="s">
        <v>964</v>
      </c>
      <c r="D857" s="393" t="s">
        <v>1012</v>
      </c>
      <c r="E857" s="392"/>
    </row>
    <row r="858" spans="1:5" ht="58">
      <c r="A858" s="108" t="s">
        <v>1169</v>
      </c>
      <c r="B858" s="392" t="s">
        <v>500</v>
      </c>
      <c r="C858" s="392" t="s">
        <v>964</v>
      </c>
      <c r="D858" s="393" t="s">
        <v>1075</v>
      </c>
      <c r="E858" s="392"/>
    </row>
    <row r="859" spans="1:5" ht="43.5">
      <c r="A859" s="108" t="s">
        <v>1170</v>
      </c>
      <c r="B859" s="392" t="s">
        <v>502</v>
      </c>
      <c r="C859" s="392" t="s">
        <v>964</v>
      </c>
      <c r="D859" s="393" t="s">
        <v>1075</v>
      </c>
      <c r="E859" s="392"/>
    </row>
    <row r="860" spans="1:5" ht="29">
      <c r="A860" s="108" t="s">
        <v>1171</v>
      </c>
      <c r="B860" s="392" t="s">
        <v>502</v>
      </c>
      <c r="C860" s="392" t="s">
        <v>964</v>
      </c>
      <c r="D860" s="393" t="s">
        <v>1075</v>
      </c>
      <c r="E860" s="392"/>
    </row>
    <row r="861" spans="1:5" ht="43.5">
      <c r="A861" s="108" t="s">
        <v>1172</v>
      </c>
      <c r="B861" s="392" t="s">
        <v>512</v>
      </c>
      <c r="C861" s="392" t="s">
        <v>964</v>
      </c>
      <c r="D861" s="393" t="s">
        <v>1012</v>
      </c>
      <c r="E861" s="392"/>
    </row>
    <row r="862" spans="1:5" ht="43.5">
      <c r="A862" s="108" t="s">
        <v>1173</v>
      </c>
      <c r="B862" s="392" t="s">
        <v>502</v>
      </c>
      <c r="C862" s="392" t="s">
        <v>964</v>
      </c>
      <c r="D862" s="393" t="s">
        <v>1012</v>
      </c>
      <c r="E862" s="392"/>
    </row>
    <row r="863" spans="1:5" ht="29">
      <c r="A863" s="108" t="s">
        <v>1174</v>
      </c>
      <c r="B863" s="392" t="s">
        <v>502</v>
      </c>
      <c r="C863" s="392" t="s">
        <v>964</v>
      </c>
      <c r="D863" s="393" t="s">
        <v>1075</v>
      </c>
      <c r="E863" s="392"/>
    </row>
    <row r="864" spans="1:5" ht="29">
      <c r="A864" s="108" t="s">
        <v>1175</v>
      </c>
      <c r="B864" s="392" t="s">
        <v>502</v>
      </c>
      <c r="C864" s="392" t="s">
        <v>964</v>
      </c>
      <c r="D864" s="393" t="s">
        <v>1075</v>
      </c>
      <c r="E864" s="392"/>
    </row>
    <row r="865" spans="1:5" ht="29">
      <c r="A865" s="108" t="s">
        <v>1176</v>
      </c>
      <c r="B865" s="392" t="s">
        <v>502</v>
      </c>
      <c r="C865" s="392" t="s">
        <v>964</v>
      </c>
      <c r="D865" s="393" t="s">
        <v>1075</v>
      </c>
      <c r="E865" s="392"/>
    </row>
    <row r="866" spans="1:5" ht="29">
      <c r="A866" s="108" t="s">
        <v>1177</v>
      </c>
      <c r="B866" s="392" t="s">
        <v>512</v>
      </c>
      <c r="C866" s="392" t="s">
        <v>964</v>
      </c>
      <c r="D866" s="393" t="s">
        <v>1012</v>
      </c>
      <c r="E866" s="392"/>
    </row>
    <row r="867" spans="1:5" ht="29">
      <c r="A867" s="108" t="s">
        <v>1178</v>
      </c>
      <c r="B867" s="392" t="s">
        <v>502</v>
      </c>
      <c r="C867" s="392" t="s">
        <v>964</v>
      </c>
      <c r="D867" s="393" t="s">
        <v>1012</v>
      </c>
      <c r="E867" s="392"/>
    </row>
    <row r="868" spans="1:5" ht="43.5">
      <c r="A868" s="108" t="s">
        <v>1179</v>
      </c>
      <c r="B868" s="392" t="s">
        <v>502</v>
      </c>
      <c r="C868" s="392" t="s">
        <v>964</v>
      </c>
      <c r="D868" s="393" t="s">
        <v>1075</v>
      </c>
      <c r="E868" s="392"/>
    </row>
    <row r="869" spans="1:5" ht="29">
      <c r="A869" s="108" t="s">
        <v>1180</v>
      </c>
      <c r="B869" s="392" t="s">
        <v>502</v>
      </c>
      <c r="C869" s="392" t="s">
        <v>964</v>
      </c>
      <c r="D869" s="393" t="s">
        <v>1075</v>
      </c>
      <c r="E869" s="392"/>
    </row>
    <row r="870" spans="1:5" ht="29">
      <c r="A870" s="108" t="s">
        <v>1181</v>
      </c>
      <c r="B870" s="392" t="s">
        <v>502</v>
      </c>
      <c r="C870" s="392" t="s">
        <v>964</v>
      </c>
      <c r="D870" s="393" t="s">
        <v>1012</v>
      </c>
      <c r="E870" s="392"/>
    </row>
    <row r="871" spans="1:5" ht="29">
      <c r="A871" s="108" t="s">
        <v>1182</v>
      </c>
      <c r="B871" s="392" t="s">
        <v>512</v>
      </c>
      <c r="C871" s="392" t="s">
        <v>964</v>
      </c>
      <c r="D871" s="393" t="s">
        <v>1012</v>
      </c>
      <c r="E871" s="392"/>
    </row>
    <row r="872" spans="1:5" ht="43.5">
      <c r="A872" s="108" t="s">
        <v>1183</v>
      </c>
      <c r="B872" s="392" t="s">
        <v>502</v>
      </c>
      <c r="C872" s="392" t="s">
        <v>964</v>
      </c>
      <c r="D872" s="393" t="s">
        <v>1184</v>
      </c>
      <c r="E872" s="392"/>
    </row>
    <row r="873" spans="1:5" ht="43.5">
      <c r="A873" s="108" t="s">
        <v>1185</v>
      </c>
      <c r="B873" s="392" t="s">
        <v>502</v>
      </c>
      <c r="C873" s="392" t="s">
        <v>964</v>
      </c>
      <c r="D873" s="393" t="s">
        <v>1075</v>
      </c>
      <c r="E873" s="392"/>
    </row>
    <row r="874" spans="1:5" ht="29">
      <c r="A874" s="108" t="s">
        <v>1186</v>
      </c>
      <c r="B874" s="392" t="s">
        <v>512</v>
      </c>
      <c r="C874" s="392" t="s">
        <v>964</v>
      </c>
      <c r="D874" s="393" t="s">
        <v>1075</v>
      </c>
      <c r="E874" s="392"/>
    </row>
    <row r="875" spans="1:5" ht="43.5">
      <c r="A875" s="108" t="s">
        <v>1187</v>
      </c>
      <c r="B875" s="392" t="s">
        <v>502</v>
      </c>
      <c r="C875" s="392" t="s">
        <v>964</v>
      </c>
      <c r="D875" s="393" t="s">
        <v>1012</v>
      </c>
      <c r="E875" s="392"/>
    </row>
    <row r="876" spans="1:5">
      <c r="A876" s="108" t="s">
        <v>1188</v>
      </c>
      <c r="B876" s="392" t="s">
        <v>502</v>
      </c>
      <c r="C876" s="392" t="s">
        <v>964</v>
      </c>
      <c r="D876" s="393" t="s">
        <v>967</v>
      </c>
      <c r="E876" s="392"/>
    </row>
    <row r="877" spans="1:5" ht="29">
      <c r="A877" s="108" t="s">
        <v>1189</v>
      </c>
      <c r="B877" s="392" t="s">
        <v>502</v>
      </c>
      <c r="C877" s="392" t="s">
        <v>964</v>
      </c>
      <c r="D877" s="393" t="s">
        <v>967</v>
      </c>
      <c r="E877" s="392"/>
    </row>
    <row r="878" spans="1:5" ht="43.5">
      <c r="A878" s="104" t="s">
        <v>1190</v>
      </c>
      <c r="B878" s="392" t="s">
        <v>502</v>
      </c>
      <c r="C878" s="392" t="s">
        <v>964</v>
      </c>
      <c r="D878" s="393" t="s">
        <v>1012</v>
      </c>
      <c r="E878" s="392">
        <v>2020</v>
      </c>
    </row>
    <row r="879" spans="1:5">
      <c r="A879" s="104" t="s">
        <v>1191</v>
      </c>
      <c r="B879" s="392" t="s">
        <v>502</v>
      </c>
      <c r="C879" s="392" t="s">
        <v>964</v>
      </c>
      <c r="D879" s="393" t="s">
        <v>967</v>
      </c>
      <c r="E879" s="392">
        <v>2019</v>
      </c>
    </row>
    <row r="880" spans="1:5" ht="29">
      <c r="A880" s="104" t="s">
        <v>1192</v>
      </c>
      <c r="B880" s="392" t="s">
        <v>533</v>
      </c>
      <c r="C880" s="392" t="s">
        <v>964</v>
      </c>
      <c r="D880" s="393" t="s">
        <v>967</v>
      </c>
      <c r="E880" s="392"/>
    </row>
    <row r="881" spans="1:5">
      <c r="A881" s="104" t="s">
        <v>1193</v>
      </c>
      <c r="B881" s="392" t="s">
        <v>533</v>
      </c>
      <c r="C881" s="392" t="s">
        <v>964</v>
      </c>
      <c r="D881" s="393" t="s">
        <v>967</v>
      </c>
      <c r="E881" s="392"/>
    </row>
    <row r="882" spans="1:5" ht="29">
      <c r="A882" s="104" t="s">
        <v>1194</v>
      </c>
      <c r="B882" s="392" t="s">
        <v>533</v>
      </c>
      <c r="C882" s="392" t="s">
        <v>964</v>
      </c>
      <c r="D882" s="393" t="s">
        <v>967</v>
      </c>
      <c r="E882" s="392"/>
    </row>
    <row r="883" spans="1:5">
      <c r="A883" s="104" t="s">
        <v>1195</v>
      </c>
      <c r="B883" s="392" t="s">
        <v>533</v>
      </c>
      <c r="C883" s="392" t="s">
        <v>964</v>
      </c>
      <c r="D883" s="393" t="s">
        <v>967</v>
      </c>
      <c r="E883" s="392"/>
    </row>
    <row r="884" spans="1:5" ht="29">
      <c r="A884" s="104" t="s">
        <v>1196</v>
      </c>
      <c r="B884" s="392" t="s">
        <v>533</v>
      </c>
      <c r="C884" s="392" t="s">
        <v>964</v>
      </c>
      <c r="D884" s="393" t="s">
        <v>967</v>
      </c>
      <c r="E884" s="392"/>
    </row>
    <row r="885" spans="1:5">
      <c r="A885" s="104" t="s">
        <v>1197</v>
      </c>
      <c r="B885" s="392" t="s">
        <v>533</v>
      </c>
      <c r="C885" s="392" t="s">
        <v>964</v>
      </c>
      <c r="D885" s="393" t="s">
        <v>967</v>
      </c>
      <c r="E885" s="392"/>
    </row>
    <row r="886" spans="1:5">
      <c r="A886" s="104" t="s">
        <v>1198</v>
      </c>
      <c r="B886" s="392" t="s">
        <v>533</v>
      </c>
      <c r="C886" s="392" t="s">
        <v>964</v>
      </c>
      <c r="D886" s="393" t="s">
        <v>967</v>
      </c>
      <c r="E886" s="392"/>
    </row>
    <row r="887" spans="1:5">
      <c r="A887" s="104" t="s">
        <v>1199</v>
      </c>
      <c r="B887" s="392" t="s">
        <v>533</v>
      </c>
      <c r="C887" s="392" t="s">
        <v>964</v>
      </c>
      <c r="D887" s="393" t="s">
        <v>967</v>
      </c>
      <c r="E887" s="392"/>
    </row>
    <row r="888" spans="1:5">
      <c r="A888" s="104" t="s">
        <v>1200</v>
      </c>
      <c r="B888" s="392" t="s">
        <v>533</v>
      </c>
      <c r="C888" s="392" t="s">
        <v>964</v>
      </c>
      <c r="D888" s="393" t="s">
        <v>967</v>
      </c>
      <c r="E888" s="392"/>
    </row>
    <row r="889" spans="1:5">
      <c r="A889" s="104" t="s">
        <v>1201</v>
      </c>
      <c r="B889" s="392" t="s">
        <v>533</v>
      </c>
      <c r="C889" s="392" t="s">
        <v>964</v>
      </c>
      <c r="D889" s="393" t="s">
        <v>967</v>
      </c>
      <c r="E889" s="392"/>
    </row>
    <row r="890" spans="1:5">
      <c r="A890" s="104" t="s">
        <v>1202</v>
      </c>
      <c r="B890" s="392" t="s">
        <v>533</v>
      </c>
      <c r="C890" s="392" t="s">
        <v>964</v>
      </c>
      <c r="D890" s="393" t="s">
        <v>967</v>
      </c>
      <c r="E890" s="392"/>
    </row>
    <row r="891" spans="1:5">
      <c r="A891" s="104" t="s">
        <v>1203</v>
      </c>
      <c r="B891" s="392" t="s">
        <v>533</v>
      </c>
      <c r="C891" s="392" t="s">
        <v>964</v>
      </c>
      <c r="D891" s="393" t="s">
        <v>967</v>
      </c>
      <c r="E891" s="392"/>
    </row>
    <row r="892" spans="1:5" ht="29">
      <c r="A892" s="104" t="s">
        <v>1204</v>
      </c>
      <c r="B892" s="392" t="s">
        <v>533</v>
      </c>
      <c r="C892" s="392" t="s">
        <v>964</v>
      </c>
      <c r="D892" s="393" t="s">
        <v>967</v>
      </c>
      <c r="E892" s="392"/>
    </row>
    <row r="893" spans="1:5" ht="29">
      <c r="A893" s="104" t="s">
        <v>1205</v>
      </c>
      <c r="B893" s="392" t="s">
        <v>533</v>
      </c>
      <c r="C893" s="392" t="s">
        <v>964</v>
      </c>
      <c r="D893" s="393" t="s">
        <v>967</v>
      </c>
      <c r="E893" s="392"/>
    </row>
    <row r="894" spans="1:5" ht="29">
      <c r="A894" s="104" t="s">
        <v>1206</v>
      </c>
      <c r="B894" s="392" t="s">
        <v>533</v>
      </c>
      <c r="C894" s="392" t="s">
        <v>964</v>
      </c>
      <c r="D894" s="393" t="s">
        <v>967</v>
      </c>
      <c r="E894" s="392"/>
    </row>
    <row r="895" spans="1:5" ht="29">
      <c r="A895" s="104" t="s">
        <v>1207</v>
      </c>
      <c r="B895" s="392" t="s">
        <v>533</v>
      </c>
      <c r="C895" s="392" t="s">
        <v>964</v>
      </c>
      <c r="D895" s="393" t="s">
        <v>1208</v>
      </c>
      <c r="E895" s="392"/>
    </row>
    <row r="896" spans="1:5">
      <c r="A896" s="104" t="s">
        <v>1209</v>
      </c>
      <c r="B896" s="392" t="s">
        <v>533</v>
      </c>
      <c r="C896" s="392" t="s">
        <v>964</v>
      </c>
      <c r="D896" s="393" t="s">
        <v>1210</v>
      </c>
      <c r="E896" s="392"/>
    </row>
    <row r="897" spans="1:5">
      <c r="A897" s="104" t="s">
        <v>1211</v>
      </c>
      <c r="B897" s="392" t="s">
        <v>533</v>
      </c>
      <c r="C897" s="392" t="s">
        <v>964</v>
      </c>
      <c r="D897" s="393" t="s">
        <v>967</v>
      </c>
      <c r="E897" s="392"/>
    </row>
    <row r="898" spans="1:5">
      <c r="A898" s="104" t="s">
        <v>1212</v>
      </c>
      <c r="B898" s="392" t="s">
        <v>533</v>
      </c>
      <c r="C898" s="392" t="s">
        <v>964</v>
      </c>
      <c r="D898" s="393" t="s">
        <v>967</v>
      </c>
      <c r="E898" s="392"/>
    </row>
    <row r="899" spans="1:5">
      <c r="A899" s="104" t="s">
        <v>1213</v>
      </c>
      <c r="B899" s="392" t="s">
        <v>533</v>
      </c>
      <c r="C899" s="392" t="s">
        <v>964</v>
      </c>
      <c r="D899" s="393" t="s">
        <v>967</v>
      </c>
      <c r="E899" s="392"/>
    </row>
    <row r="900" spans="1:5">
      <c r="A900" s="104" t="s">
        <v>1214</v>
      </c>
      <c r="B900" s="392" t="s">
        <v>533</v>
      </c>
      <c r="C900" s="392" t="s">
        <v>964</v>
      </c>
      <c r="D900" s="393" t="s">
        <v>1210</v>
      </c>
      <c r="E900" s="392"/>
    </row>
    <row r="901" spans="1:5">
      <c r="A901" s="104" t="s">
        <v>1215</v>
      </c>
      <c r="B901" s="392" t="s">
        <v>533</v>
      </c>
      <c r="C901" s="392" t="s">
        <v>964</v>
      </c>
      <c r="D901" s="393" t="s">
        <v>967</v>
      </c>
      <c r="E901" s="392"/>
    </row>
    <row r="902" spans="1:5" ht="29">
      <c r="A902" s="104" t="s">
        <v>1216</v>
      </c>
      <c r="B902" s="392" t="s">
        <v>533</v>
      </c>
      <c r="C902" s="392" t="s">
        <v>964</v>
      </c>
      <c r="D902" s="393" t="s">
        <v>967</v>
      </c>
      <c r="E902" s="392"/>
    </row>
    <row r="903" spans="1:5" ht="29">
      <c r="A903" s="104" t="s">
        <v>1217</v>
      </c>
      <c r="B903" s="392" t="s">
        <v>533</v>
      </c>
      <c r="C903" s="392" t="s">
        <v>964</v>
      </c>
      <c r="D903" s="393" t="s">
        <v>1218</v>
      </c>
      <c r="E903" s="392"/>
    </row>
    <row r="904" spans="1:5">
      <c r="A904" s="104" t="s">
        <v>1219</v>
      </c>
      <c r="B904" s="392" t="s">
        <v>533</v>
      </c>
      <c r="C904" s="392" t="s">
        <v>964</v>
      </c>
      <c r="D904" s="393" t="s">
        <v>967</v>
      </c>
      <c r="E904" s="392"/>
    </row>
    <row r="905" spans="1:5">
      <c r="A905" s="104" t="s">
        <v>1220</v>
      </c>
      <c r="B905" s="392" t="s">
        <v>533</v>
      </c>
      <c r="C905" s="392" t="s">
        <v>964</v>
      </c>
      <c r="D905" s="393" t="s">
        <v>967</v>
      </c>
      <c r="E905" s="392"/>
    </row>
    <row r="906" spans="1:5" ht="43.5">
      <c r="A906" s="104" t="s">
        <v>1221</v>
      </c>
      <c r="B906" s="392" t="s">
        <v>558</v>
      </c>
      <c r="C906" s="392" t="s">
        <v>964</v>
      </c>
      <c r="D906" s="393" t="s">
        <v>1012</v>
      </c>
      <c r="E906" s="392"/>
    </row>
    <row r="907" spans="1:5" ht="43.5">
      <c r="A907" s="104" t="s">
        <v>1222</v>
      </c>
      <c r="B907" s="392" t="s">
        <v>558</v>
      </c>
      <c r="C907" s="392" t="s">
        <v>964</v>
      </c>
      <c r="D907" s="393" t="s">
        <v>1012</v>
      </c>
      <c r="E907" s="392"/>
    </row>
    <row r="908" spans="1:5" ht="58">
      <c r="A908" s="104" t="s">
        <v>1223</v>
      </c>
      <c r="B908" s="392" t="s">
        <v>558</v>
      </c>
      <c r="C908" s="392" t="s">
        <v>964</v>
      </c>
      <c r="D908" s="393" t="s">
        <v>1012</v>
      </c>
      <c r="E908" s="392"/>
    </row>
    <row r="909" spans="1:5" ht="43.5">
      <c r="A909" s="104" t="s">
        <v>1224</v>
      </c>
      <c r="B909" s="392" t="s">
        <v>558</v>
      </c>
      <c r="C909" s="392" t="s">
        <v>964</v>
      </c>
      <c r="D909" s="393" t="s">
        <v>1012</v>
      </c>
      <c r="E909" s="392"/>
    </row>
    <row r="910" spans="1:5">
      <c r="A910" s="104" t="s">
        <v>1225</v>
      </c>
      <c r="B910" s="392" t="s">
        <v>558</v>
      </c>
      <c r="C910" s="392" t="s">
        <v>964</v>
      </c>
      <c r="D910" s="393" t="s">
        <v>967</v>
      </c>
      <c r="E910" s="392"/>
    </row>
    <row r="911" spans="1:5">
      <c r="A911" s="104" t="s">
        <v>1226</v>
      </c>
      <c r="B911" s="392" t="s">
        <v>558</v>
      </c>
      <c r="C911" s="392" t="s">
        <v>964</v>
      </c>
      <c r="D911" s="393" t="s">
        <v>967</v>
      </c>
      <c r="E911" s="392"/>
    </row>
    <row r="912" spans="1:5" ht="116">
      <c r="A912" s="104" t="s">
        <v>1227</v>
      </c>
      <c r="B912" s="392" t="s">
        <v>558</v>
      </c>
      <c r="C912" s="392" t="s">
        <v>964</v>
      </c>
      <c r="D912" s="393" t="s">
        <v>1228</v>
      </c>
      <c r="E912" s="392"/>
    </row>
    <row r="913" spans="1:5" ht="145">
      <c r="A913" s="104" t="s">
        <v>1229</v>
      </c>
      <c r="B913" s="392" t="s">
        <v>558</v>
      </c>
      <c r="C913" s="392" t="s">
        <v>964</v>
      </c>
      <c r="D913" s="393" t="s">
        <v>1228</v>
      </c>
      <c r="E913" s="392"/>
    </row>
    <row r="914" spans="1:5" ht="43.5">
      <c r="A914" s="104" t="s">
        <v>1230</v>
      </c>
      <c r="B914" s="392" t="s">
        <v>558</v>
      </c>
      <c r="C914" s="392" t="s">
        <v>964</v>
      </c>
      <c r="D914" s="393" t="s">
        <v>1075</v>
      </c>
      <c r="E914" s="392"/>
    </row>
    <row r="915" spans="1:5">
      <c r="A915" s="104" t="s">
        <v>1231</v>
      </c>
      <c r="B915" s="392" t="s">
        <v>558</v>
      </c>
      <c r="C915" s="392" t="s">
        <v>964</v>
      </c>
      <c r="D915" s="393" t="s">
        <v>967</v>
      </c>
      <c r="E915" s="392"/>
    </row>
    <row r="916" spans="1:5" ht="72.5">
      <c r="A916" s="104" t="s">
        <v>1232</v>
      </c>
      <c r="B916" s="392" t="s">
        <v>1233</v>
      </c>
      <c r="C916" s="392" t="s">
        <v>964</v>
      </c>
      <c r="D916" s="393" t="s">
        <v>1075</v>
      </c>
      <c r="E916" s="392"/>
    </row>
    <row r="917" spans="1:5" ht="43.5">
      <c r="A917" s="104" t="s">
        <v>1234</v>
      </c>
      <c r="B917" s="392" t="s">
        <v>558</v>
      </c>
      <c r="C917" s="392" t="s">
        <v>964</v>
      </c>
      <c r="D917" s="393" t="s">
        <v>1228</v>
      </c>
      <c r="E917" s="392"/>
    </row>
    <row r="918" spans="1:5" ht="43.5">
      <c r="A918" s="104" t="s">
        <v>1235</v>
      </c>
      <c r="B918" s="392" t="s">
        <v>558</v>
      </c>
      <c r="C918" s="392" t="s">
        <v>964</v>
      </c>
      <c r="D918" s="393" t="s">
        <v>1236</v>
      </c>
      <c r="E918" s="392"/>
    </row>
    <row r="919" spans="1:5" ht="43.5">
      <c r="A919" s="104" t="s">
        <v>1237</v>
      </c>
      <c r="B919" s="392" t="s">
        <v>558</v>
      </c>
      <c r="C919" s="392" t="s">
        <v>964</v>
      </c>
      <c r="D919" s="393" t="s">
        <v>1236</v>
      </c>
      <c r="E919" s="392"/>
    </row>
    <row r="920" spans="1:5" ht="43.5">
      <c r="A920" s="104" t="s">
        <v>1238</v>
      </c>
      <c r="B920" s="392" t="s">
        <v>558</v>
      </c>
      <c r="C920" s="392" t="s">
        <v>964</v>
      </c>
      <c r="D920" s="393" t="s">
        <v>1236</v>
      </c>
      <c r="E920" s="392"/>
    </row>
    <row r="921" spans="1:5" ht="29">
      <c r="A921" s="104" t="s">
        <v>1239</v>
      </c>
      <c r="B921" s="392" t="s">
        <v>558</v>
      </c>
      <c r="C921" s="392" t="s">
        <v>964</v>
      </c>
      <c r="D921" s="393" t="s">
        <v>1240</v>
      </c>
      <c r="E921" s="392"/>
    </row>
    <row r="922" spans="1:5" ht="43.5">
      <c r="A922" s="104" t="s">
        <v>1241</v>
      </c>
      <c r="B922" s="392" t="s">
        <v>558</v>
      </c>
      <c r="C922" s="392" t="s">
        <v>964</v>
      </c>
      <c r="D922" s="393" t="s">
        <v>1236</v>
      </c>
      <c r="E922" s="392"/>
    </row>
    <row r="923" spans="1:5" ht="29">
      <c r="A923" s="104" t="s">
        <v>1242</v>
      </c>
      <c r="B923" s="392" t="s">
        <v>587</v>
      </c>
      <c r="C923" s="392" t="s">
        <v>964</v>
      </c>
      <c r="D923" s="393" t="s">
        <v>1075</v>
      </c>
      <c r="E923" s="392"/>
    </row>
    <row r="924" spans="1:5" ht="43.5">
      <c r="A924" s="104" t="s">
        <v>1243</v>
      </c>
      <c r="B924" s="392" t="s">
        <v>609</v>
      </c>
      <c r="C924" s="392" t="s">
        <v>964</v>
      </c>
      <c r="D924" s="393" t="s">
        <v>1012</v>
      </c>
      <c r="E924" s="392"/>
    </row>
    <row r="925" spans="1:5" ht="29">
      <c r="A925" s="104" t="s">
        <v>1244</v>
      </c>
      <c r="B925" s="392" t="s">
        <v>609</v>
      </c>
      <c r="C925" s="392" t="s">
        <v>964</v>
      </c>
      <c r="D925" s="393" t="s">
        <v>967</v>
      </c>
      <c r="E925" s="392"/>
    </row>
    <row r="926" spans="1:5" ht="29">
      <c r="A926" s="104" t="s">
        <v>1245</v>
      </c>
      <c r="B926" s="392" t="s">
        <v>609</v>
      </c>
      <c r="C926" s="392" t="s">
        <v>964</v>
      </c>
      <c r="D926" s="393" t="s">
        <v>1246</v>
      </c>
      <c r="E926" s="392"/>
    </row>
    <row r="927" spans="1:5" ht="29">
      <c r="A927" s="104" t="s">
        <v>1247</v>
      </c>
      <c r="B927" s="392" t="s">
        <v>609</v>
      </c>
      <c r="C927" s="392" t="s">
        <v>964</v>
      </c>
      <c r="D927" s="393" t="s">
        <v>1012</v>
      </c>
      <c r="E927" s="392"/>
    </row>
    <row r="928" spans="1:5" ht="43.5">
      <c r="A928" s="104" t="s">
        <v>1248</v>
      </c>
      <c r="B928" s="392" t="s">
        <v>609</v>
      </c>
      <c r="C928" s="392" t="s">
        <v>964</v>
      </c>
      <c r="D928" s="393" t="s">
        <v>1012</v>
      </c>
      <c r="E928" s="392"/>
    </row>
    <row r="929" spans="1:5" ht="43.5">
      <c r="A929" s="104" t="s">
        <v>1249</v>
      </c>
      <c r="B929" s="392" t="s">
        <v>609</v>
      </c>
      <c r="C929" s="392" t="s">
        <v>964</v>
      </c>
      <c r="D929" s="393" t="s">
        <v>1012</v>
      </c>
      <c r="E929" s="392"/>
    </row>
    <row r="930" spans="1:5" ht="29">
      <c r="A930" s="104" t="s">
        <v>1250</v>
      </c>
      <c r="B930" s="392" t="s">
        <v>609</v>
      </c>
      <c r="C930" s="392" t="s">
        <v>964</v>
      </c>
      <c r="D930" s="393" t="s">
        <v>967</v>
      </c>
      <c r="E930" s="392"/>
    </row>
    <row r="931" spans="1:5" ht="72.5">
      <c r="A931" s="104" t="s">
        <v>1251</v>
      </c>
      <c r="B931" s="392" t="s">
        <v>901</v>
      </c>
      <c r="C931" s="392" t="s">
        <v>964</v>
      </c>
      <c r="D931" s="393" t="s">
        <v>1075</v>
      </c>
      <c r="E931" s="392"/>
    </row>
    <row r="932" spans="1:5" ht="72.5">
      <c r="A932" s="104" t="s">
        <v>1252</v>
      </c>
      <c r="B932" s="392" t="s">
        <v>901</v>
      </c>
      <c r="C932" s="392" t="s">
        <v>964</v>
      </c>
      <c r="D932" s="393" t="s">
        <v>1075</v>
      </c>
      <c r="E932" s="392"/>
    </row>
    <row r="933" spans="1:5" ht="72.5">
      <c r="A933" s="104" t="s">
        <v>1253</v>
      </c>
      <c r="B933" s="392" t="s">
        <v>901</v>
      </c>
      <c r="C933" s="392" t="s">
        <v>964</v>
      </c>
      <c r="D933" s="393" t="s">
        <v>1075</v>
      </c>
      <c r="E933" s="392"/>
    </row>
    <row r="934" spans="1:5" ht="72.5">
      <c r="A934" s="104" t="s">
        <v>1254</v>
      </c>
      <c r="B934" s="392" t="s">
        <v>901</v>
      </c>
      <c r="C934" s="392" t="s">
        <v>964</v>
      </c>
      <c r="D934" s="393" t="s">
        <v>1075</v>
      </c>
      <c r="E934" s="392"/>
    </row>
    <row r="935" spans="1:5" ht="29">
      <c r="A935" s="104" t="s">
        <v>1255</v>
      </c>
      <c r="B935" s="392" t="s">
        <v>901</v>
      </c>
      <c r="C935" s="392" t="s">
        <v>964</v>
      </c>
      <c r="D935" s="393" t="s">
        <v>967</v>
      </c>
      <c r="E935" s="392"/>
    </row>
    <row r="936" spans="1:5" ht="29">
      <c r="A936" s="104" t="s">
        <v>1256</v>
      </c>
      <c r="B936" s="392" t="s">
        <v>901</v>
      </c>
      <c r="C936" s="392" t="s">
        <v>964</v>
      </c>
      <c r="D936" s="393" t="s">
        <v>1012</v>
      </c>
      <c r="E936" s="392"/>
    </row>
    <row r="937" spans="1:5">
      <c r="A937" s="104" t="s">
        <v>1257</v>
      </c>
      <c r="B937" s="392" t="s">
        <v>901</v>
      </c>
      <c r="C937" s="392" t="s">
        <v>964</v>
      </c>
      <c r="D937" s="393" t="s">
        <v>967</v>
      </c>
      <c r="E937" s="392"/>
    </row>
    <row r="938" spans="1:5">
      <c r="A938" s="104" t="s">
        <v>1258</v>
      </c>
      <c r="B938" s="392" t="s">
        <v>901</v>
      </c>
      <c r="C938" s="392" t="s">
        <v>964</v>
      </c>
      <c r="D938" s="393" t="s">
        <v>967</v>
      </c>
      <c r="E938" s="392"/>
    </row>
    <row r="939" spans="1:5" ht="29">
      <c r="A939" s="104" t="s">
        <v>1259</v>
      </c>
      <c r="B939" s="392" t="s">
        <v>901</v>
      </c>
      <c r="C939" s="392" t="s">
        <v>964</v>
      </c>
      <c r="D939" s="393" t="s">
        <v>1075</v>
      </c>
      <c r="E939" s="392"/>
    </row>
    <row r="940" spans="1:5" ht="58">
      <c r="A940" s="104" t="s">
        <v>1260</v>
      </c>
      <c r="B940" s="392" t="s">
        <v>1261</v>
      </c>
      <c r="C940" s="393" t="s">
        <v>998</v>
      </c>
      <c r="D940" s="107" t="s">
        <v>1262</v>
      </c>
      <c r="E940" s="392"/>
    </row>
    <row r="941" spans="1:5" ht="29">
      <c r="A941" s="104" t="s">
        <v>1263</v>
      </c>
      <c r="B941" s="392" t="s">
        <v>640</v>
      </c>
      <c r="C941" s="393" t="s">
        <v>998</v>
      </c>
      <c r="D941" s="393" t="s">
        <v>1012</v>
      </c>
      <c r="E941" s="392"/>
    </row>
    <row r="942" spans="1:5" ht="29">
      <c r="A942" s="104" t="s">
        <v>1264</v>
      </c>
      <c r="B942" s="392" t="s">
        <v>713</v>
      </c>
      <c r="C942" s="393" t="s">
        <v>998</v>
      </c>
      <c r="D942" s="393" t="s">
        <v>1265</v>
      </c>
      <c r="E942" s="392"/>
    </row>
    <row r="943" spans="1:5">
      <c r="A943" s="104" t="s">
        <v>1266</v>
      </c>
      <c r="B943" s="392" t="s">
        <v>713</v>
      </c>
      <c r="C943" s="393" t="s">
        <v>998</v>
      </c>
      <c r="D943" s="393" t="s">
        <v>967</v>
      </c>
      <c r="E943" s="392"/>
    </row>
    <row r="944" spans="1:5" ht="29">
      <c r="A944" s="104" t="s">
        <v>1267</v>
      </c>
      <c r="B944" s="392" t="s">
        <v>713</v>
      </c>
      <c r="C944" s="393" t="s">
        <v>998</v>
      </c>
      <c r="D944" s="393" t="s">
        <v>967</v>
      </c>
      <c r="E944" s="392"/>
    </row>
    <row r="945" spans="1:5" ht="29">
      <c r="A945" s="104" t="s">
        <v>1268</v>
      </c>
      <c r="B945" s="392" t="s">
        <v>713</v>
      </c>
      <c r="C945" s="393" t="s">
        <v>998</v>
      </c>
      <c r="D945" s="393" t="s">
        <v>1269</v>
      </c>
      <c r="E945" s="392"/>
    </row>
    <row r="946" spans="1:5" ht="29">
      <c r="A946" s="104" t="s">
        <v>1270</v>
      </c>
      <c r="B946" s="392" t="s">
        <v>713</v>
      </c>
      <c r="C946" s="393" t="s">
        <v>964</v>
      </c>
      <c r="D946" s="393" t="s">
        <v>1271</v>
      </c>
      <c r="E946" s="392"/>
    </row>
    <row r="947" spans="1:5">
      <c r="A947" s="104" t="s">
        <v>1272</v>
      </c>
      <c r="B947" s="392" t="s">
        <v>713</v>
      </c>
      <c r="C947" s="393" t="s">
        <v>964</v>
      </c>
      <c r="D947" s="393" t="s">
        <v>967</v>
      </c>
      <c r="E947" s="392"/>
    </row>
    <row r="948" spans="1:5" ht="43.5">
      <c r="A948" s="104" t="s">
        <v>1273</v>
      </c>
      <c r="B948" s="392" t="s">
        <v>643</v>
      </c>
      <c r="C948" s="393" t="s">
        <v>964</v>
      </c>
      <c r="D948" s="393" t="s">
        <v>1012</v>
      </c>
      <c r="E948" s="392"/>
    </row>
    <row r="949" spans="1:5" ht="29">
      <c r="A949" s="104" t="s">
        <v>1274</v>
      </c>
      <c r="B949" s="392" t="s">
        <v>643</v>
      </c>
      <c r="C949" s="393" t="s">
        <v>964</v>
      </c>
      <c r="D949" s="393" t="s">
        <v>967</v>
      </c>
      <c r="E949" s="392"/>
    </row>
    <row r="950" spans="1:5" ht="43.5">
      <c r="A950" s="104" t="s">
        <v>1275</v>
      </c>
      <c r="B950" s="392" t="s">
        <v>643</v>
      </c>
      <c r="C950" s="393" t="s">
        <v>964</v>
      </c>
      <c r="D950" s="393" t="s">
        <v>1075</v>
      </c>
      <c r="E950" s="392"/>
    </row>
    <row r="951" spans="1:5">
      <c r="A951" s="104" t="s">
        <v>1276</v>
      </c>
      <c r="B951" s="392" t="s">
        <v>643</v>
      </c>
      <c r="C951" s="393" t="s">
        <v>964</v>
      </c>
      <c r="D951" s="393" t="s">
        <v>967</v>
      </c>
      <c r="E951" s="392"/>
    </row>
    <row r="952" spans="1:5" ht="29">
      <c r="A952" s="104" t="s">
        <v>1277</v>
      </c>
      <c r="B952" s="392" t="s">
        <v>643</v>
      </c>
      <c r="C952" s="393" t="s">
        <v>964</v>
      </c>
      <c r="D952" s="393" t="s">
        <v>967</v>
      </c>
      <c r="E952" s="392">
        <v>2020</v>
      </c>
    </row>
    <row r="953" spans="1:5" ht="29">
      <c r="A953" s="104" t="s">
        <v>1278</v>
      </c>
      <c r="B953" s="392" t="s">
        <v>643</v>
      </c>
      <c r="C953" s="393" t="s">
        <v>964</v>
      </c>
      <c r="D953" s="393" t="s">
        <v>967</v>
      </c>
      <c r="E953" s="392">
        <v>2020</v>
      </c>
    </row>
  </sheetData>
  <autoFilter ref="A3:E953" xr:uid="{3E6FFAF0-DC35-4714-A94B-E3A24485C126}"/>
  <conditionalFormatting sqref="A4:A431">
    <cfRule type="duplicateValues" dxfId="7" priority="6"/>
  </conditionalFormatting>
  <conditionalFormatting sqref="A252:A278">
    <cfRule type="duplicateValues" dxfId="6" priority="8"/>
  </conditionalFormatting>
  <conditionalFormatting sqref="A279">
    <cfRule type="duplicateValues" dxfId="5" priority="7"/>
  </conditionalFormatting>
  <conditionalFormatting sqref="A445">
    <cfRule type="duplicateValues" dxfId="4" priority="5"/>
  </conditionalFormatting>
  <conditionalFormatting sqref="A466:A469">
    <cfRule type="duplicateValues" dxfId="3" priority="4"/>
  </conditionalFormatting>
  <conditionalFormatting sqref="A496">
    <cfRule type="duplicateValues" dxfId="2" priority="3"/>
  </conditionalFormatting>
  <conditionalFormatting sqref="A857:A876">
    <cfRule type="duplicateValues" dxfId="1" priority="2"/>
  </conditionalFormatting>
  <conditionalFormatting sqref="A877">
    <cfRule type="duplicateValues" dxfId="0" priority="1"/>
  </conditionalFormatting>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5811-F00D-4314-BDE1-2C70EEC70D3C}">
  <dimension ref="A1:E10"/>
  <sheetViews>
    <sheetView workbookViewId="0"/>
  </sheetViews>
  <sheetFormatPr defaultRowHeight="14"/>
  <cols>
    <col min="1" max="1" width="13.08203125" customWidth="1"/>
    <col min="4" max="5" width="9" style="48"/>
  </cols>
  <sheetData>
    <row r="1" spans="1:5" ht="14.5">
      <c r="A1" s="1" t="s">
        <v>1279</v>
      </c>
      <c r="B1" s="4"/>
      <c r="C1" s="4"/>
      <c r="D1" s="7"/>
      <c r="E1" s="7"/>
    </row>
    <row r="2" spans="1:5" ht="14.5">
      <c r="A2" s="26"/>
      <c r="B2" s="26"/>
      <c r="C2" s="26"/>
      <c r="D2" s="24"/>
      <c r="E2" s="7"/>
    </row>
    <row r="3" spans="1:5" ht="14.5">
      <c r="A3" s="51"/>
      <c r="B3" s="63">
        <v>2018</v>
      </c>
      <c r="C3" s="63">
        <v>2019</v>
      </c>
      <c r="D3" s="63">
        <v>2020</v>
      </c>
      <c r="E3" s="63">
        <v>2021</v>
      </c>
    </row>
    <row r="4" spans="1:5" ht="14.5">
      <c r="A4" s="51" t="s">
        <v>235</v>
      </c>
      <c r="B4" s="28">
        <v>17</v>
      </c>
      <c r="C4" s="28">
        <v>19</v>
      </c>
      <c r="D4" s="28">
        <v>18</v>
      </c>
      <c r="E4" s="28">
        <v>46</v>
      </c>
    </row>
    <row r="5" spans="1:5" ht="14.5">
      <c r="A5" s="51" t="s">
        <v>1280</v>
      </c>
      <c r="B5" s="28">
        <v>52</v>
      </c>
      <c r="C5" s="28">
        <v>56</v>
      </c>
      <c r="D5" s="28">
        <v>70</v>
      </c>
      <c r="E5" s="28">
        <v>99</v>
      </c>
    </row>
    <row r="6" spans="1:5" ht="14.5">
      <c r="A6" s="51" t="s">
        <v>1281</v>
      </c>
      <c r="B6" s="28">
        <v>69</v>
      </c>
      <c r="C6" s="28">
        <v>75</v>
      </c>
      <c r="D6" s="28">
        <v>88</v>
      </c>
      <c r="E6" s="28">
        <v>145</v>
      </c>
    </row>
    <row r="7" spans="1:5" ht="14.5">
      <c r="A7" s="51" t="s">
        <v>215</v>
      </c>
      <c r="B7" s="28">
        <v>71</v>
      </c>
      <c r="C7" s="28">
        <v>51</v>
      </c>
      <c r="D7" s="28">
        <v>79</v>
      </c>
      <c r="E7" s="28">
        <v>171</v>
      </c>
    </row>
    <row r="8" spans="1:5" ht="14.5">
      <c r="A8" s="51" t="s">
        <v>211</v>
      </c>
      <c r="B8" s="28">
        <v>63</v>
      </c>
      <c r="C8" s="28">
        <v>72</v>
      </c>
      <c r="D8" s="28">
        <v>75</v>
      </c>
      <c r="E8" s="28">
        <v>73</v>
      </c>
    </row>
    <row r="9" spans="1:5" ht="14.5">
      <c r="A9" s="86" t="s">
        <v>217</v>
      </c>
      <c r="B9" s="384">
        <v>35</v>
      </c>
      <c r="C9" s="384">
        <v>30</v>
      </c>
      <c r="D9" s="384">
        <v>38</v>
      </c>
      <c r="E9" s="384">
        <v>22</v>
      </c>
    </row>
    <row r="10" spans="1:5" ht="14.5">
      <c r="A10" s="387" t="s">
        <v>223</v>
      </c>
      <c r="B10" s="384" t="s">
        <v>185</v>
      </c>
      <c r="C10" s="384" t="s">
        <v>185</v>
      </c>
      <c r="D10" s="384">
        <v>41</v>
      </c>
      <c r="E10" s="384">
        <v>27</v>
      </c>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0AE6-356B-4EB4-A48C-199132DC7C2F}">
  <sheetPr>
    <tabColor theme="8" tint="-0.499984740745262"/>
  </sheetPr>
  <dimension ref="A1:D27"/>
  <sheetViews>
    <sheetView workbookViewId="0">
      <selection activeCell="A33" sqref="A33"/>
    </sheetView>
  </sheetViews>
  <sheetFormatPr defaultColWidth="12.58203125" defaultRowHeight="15" customHeight="1"/>
  <cols>
    <col min="1" max="1" width="72.58203125" style="94" customWidth="1"/>
    <col min="2" max="3" width="17.08203125" style="94" customWidth="1"/>
    <col min="4" max="23" width="7.58203125" style="94" customWidth="1"/>
    <col min="24" max="16384" width="12.58203125" style="94"/>
  </cols>
  <sheetData>
    <row r="1" spans="1:4" ht="15" customHeight="1">
      <c r="A1" s="418" t="s">
        <v>4233</v>
      </c>
    </row>
    <row r="2" spans="1:4" ht="14.25" customHeight="1"/>
    <row r="3" spans="1:4" ht="14.25" customHeight="1">
      <c r="A3" s="38" t="s">
        <v>4234</v>
      </c>
      <c r="B3" s="39" t="s">
        <v>161</v>
      </c>
      <c r="C3" s="39" t="s">
        <v>162</v>
      </c>
      <c r="D3" s="378"/>
    </row>
    <row r="4" spans="1:4" ht="14.25" customHeight="1">
      <c r="A4" s="419" t="s">
        <v>4229</v>
      </c>
      <c r="B4" s="421">
        <v>0</v>
      </c>
      <c r="C4" s="421">
        <v>0</v>
      </c>
      <c r="D4" s="378"/>
    </row>
    <row r="5" spans="1:4" ht="14.25" customHeight="1">
      <c r="A5" s="419" t="s">
        <v>4230</v>
      </c>
      <c r="B5" s="445">
        <v>0</v>
      </c>
      <c r="C5" s="421">
        <v>0</v>
      </c>
      <c r="D5" s="378"/>
    </row>
    <row r="6" spans="1:4" ht="14.25" customHeight="1">
      <c r="A6" s="419" t="s">
        <v>165</v>
      </c>
      <c r="B6" s="421">
        <v>17</v>
      </c>
      <c r="C6" s="421">
        <v>1</v>
      </c>
      <c r="D6" s="378"/>
    </row>
    <row r="7" spans="1:4" ht="14.25" customHeight="1">
      <c r="A7" s="113" t="s">
        <v>166</v>
      </c>
      <c r="B7" s="421">
        <v>5</v>
      </c>
      <c r="C7" s="421">
        <v>0</v>
      </c>
    </row>
    <row r="8" spans="1:4" ht="14.25" customHeight="1">
      <c r="A8" s="419" t="s">
        <v>167</v>
      </c>
      <c r="B8" s="421">
        <v>17</v>
      </c>
      <c r="C8" s="421">
        <v>5</v>
      </c>
    </row>
    <row r="9" spans="1:4" ht="14.25" customHeight="1">
      <c r="A9" s="419" t="s">
        <v>168</v>
      </c>
      <c r="B9" s="421">
        <v>2</v>
      </c>
      <c r="C9" s="421">
        <v>1</v>
      </c>
    </row>
    <row r="10" spans="1:4" ht="14.25" customHeight="1">
      <c r="A10" s="419" t="s">
        <v>169</v>
      </c>
      <c r="B10" s="421">
        <v>20</v>
      </c>
      <c r="C10" s="421">
        <v>5</v>
      </c>
    </row>
    <row r="11" spans="1:4" ht="14.25" customHeight="1">
      <c r="A11" s="419" t="s">
        <v>170</v>
      </c>
      <c r="B11" s="421">
        <v>7</v>
      </c>
      <c r="C11" s="421">
        <v>1</v>
      </c>
    </row>
    <row r="12" spans="1:4" ht="14.25" customHeight="1">
      <c r="A12" s="419" t="s">
        <v>171</v>
      </c>
      <c r="B12" s="421">
        <v>8</v>
      </c>
      <c r="C12" s="421">
        <v>1</v>
      </c>
    </row>
    <row r="13" spans="1:4" ht="14.25" customHeight="1">
      <c r="A13" s="419" t="s">
        <v>172</v>
      </c>
      <c r="B13" s="421">
        <v>0</v>
      </c>
      <c r="C13" s="421">
        <v>0</v>
      </c>
    </row>
    <row r="14" spans="1:4" ht="14.25" customHeight="1">
      <c r="A14" s="419" t="s">
        <v>173</v>
      </c>
      <c r="B14" s="421">
        <v>44</v>
      </c>
      <c r="C14" s="421">
        <v>2</v>
      </c>
    </row>
    <row r="15" spans="1:4" ht="14.25" customHeight="1">
      <c r="A15" s="419" t="s">
        <v>174</v>
      </c>
      <c r="B15" s="421">
        <v>5</v>
      </c>
      <c r="C15" s="421">
        <v>0</v>
      </c>
    </row>
    <row r="16" spans="1:4" ht="14.25" customHeight="1">
      <c r="A16" s="419" t="s">
        <v>175</v>
      </c>
      <c r="B16" s="421">
        <v>19</v>
      </c>
      <c r="C16" s="421">
        <v>4</v>
      </c>
    </row>
    <row r="17" spans="1:3" ht="14.25" customHeight="1">
      <c r="A17" s="419" t="s">
        <v>176</v>
      </c>
      <c r="B17" s="421">
        <v>0</v>
      </c>
      <c r="C17" s="421">
        <v>0</v>
      </c>
    </row>
    <row r="18" spans="1:3" ht="14.25" customHeight="1">
      <c r="A18" s="419" t="s">
        <v>177</v>
      </c>
      <c r="B18" s="421">
        <v>10</v>
      </c>
      <c r="C18" s="421">
        <v>0</v>
      </c>
    </row>
    <row r="19" spans="1:3" ht="14.25" customHeight="1">
      <c r="A19" s="419" t="s">
        <v>178</v>
      </c>
      <c r="B19" s="421">
        <v>2</v>
      </c>
      <c r="C19" s="421">
        <v>0</v>
      </c>
    </row>
    <row r="20" spans="1:3" ht="14.25" customHeight="1">
      <c r="A20" s="419" t="s">
        <v>82</v>
      </c>
      <c r="B20" s="446">
        <v>6</v>
      </c>
      <c r="C20" s="446">
        <v>0</v>
      </c>
    </row>
    <row r="21" spans="1:3" ht="14.25" customHeight="1">
      <c r="A21" s="419" t="s">
        <v>1282</v>
      </c>
      <c r="B21" s="446">
        <v>0</v>
      </c>
      <c r="C21" s="446">
        <v>0</v>
      </c>
    </row>
    <row r="22" spans="1:3" ht="14.25" customHeight="1">
      <c r="A22" s="419"/>
      <c r="B22" s="41"/>
      <c r="C22" s="41"/>
    </row>
    <row r="23" spans="1:3" ht="14.25" customHeight="1">
      <c r="A23" s="357" t="s">
        <v>179</v>
      </c>
      <c r="B23" s="423" t="s">
        <v>161</v>
      </c>
      <c r="C23" s="423" t="s">
        <v>162</v>
      </c>
    </row>
    <row r="24" spans="1:3" ht="14.25" customHeight="1">
      <c r="A24" s="40" t="s">
        <v>180</v>
      </c>
      <c r="B24" s="421">
        <v>4</v>
      </c>
      <c r="C24" s="421">
        <v>2</v>
      </c>
    </row>
    <row r="25" spans="1:3" ht="14.25" customHeight="1">
      <c r="A25" s="40" t="s">
        <v>4210</v>
      </c>
      <c r="B25" s="421">
        <v>8</v>
      </c>
      <c r="C25" s="421">
        <v>1</v>
      </c>
    </row>
    <row r="26" spans="1:3" ht="14.25" customHeight="1">
      <c r="A26" s="40" t="s">
        <v>182</v>
      </c>
      <c r="B26" s="421">
        <v>4</v>
      </c>
      <c r="C26" s="421">
        <v>2</v>
      </c>
    </row>
    <row r="27" spans="1:3" ht="14.25" customHeight="1">
      <c r="A27" s="40" t="s">
        <v>183</v>
      </c>
      <c r="B27" s="421">
        <v>13</v>
      </c>
      <c r="C27" s="421">
        <v>6</v>
      </c>
    </row>
  </sheetData>
  <pageMargins left="0.7" right="0.7" top="0.78740157499999996" bottom="0.78740157499999996" header="0" footer="0"/>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AF285-CC8B-4BBE-8162-E2DF10ECE625}">
  <sheetPr>
    <tabColor rgb="FFFFC000"/>
  </sheetPr>
  <dimension ref="A1:J27"/>
  <sheetViews>
    <sheetView workbookViewId="0">
      <selection activeCell="O4" sqref="O4"/>
    </sheetView>
  </sheetViews>
  <sheetFormatPr defaultColWidth="12.58203125" defaultRowHeight="15" customHeight="1"/>
  <cols>
    <col min="1" max="1" width="72.58203125" customWidth="1"/>
    <col min="2" max="3" width="17.08203125" customWidth="1"/>
    <col min="4" max="24" width="7.58203125" customWidth="1"/>
  </cols>
  <sheetData>
    <row r="1" spans="1:5" ht="15" customHeight="1">
      <c r="A1" s="81" t="s">
        <v>1283</v>
      </c>
    </row>
    <row r="2" spans="1:5" ht="14.25" customHeight="1"/>
    <row r="3" spans="1:5" ht="14.25" customHeight="1">
      <c r="A3" s="51" t="s">
        <v>70</v>
      </c>
      <c r="B3" s="63" t="s">
        <v>161</v>
      </c>
      <c r="C3" s="63" t="s">
        <v>162</v>
      </c>
    </row>
    <row r="4" spans="1:5" ht="14.25" customHeight="1">
      <c r="A4" s="389" t="s">
        <v>163</v>
      </c>
      <c r="B4" s="82">
        <v>6</v>
      </c>
      <c r="C4" s="82">
        <v>0</v>
      </c>
    </row>
    <row r="5" spans="1:5" ht="14.25" customHeight="1">
      <c r="A5" s="389" t="s">
        <v>164</v>
      </c>
      <c r="B5" s="82">
        <v>0</v>
      </c>
      <c r="C5" s="82">
        <v>0</v>
      </c>
    </row>
    <row r="6" spans="1:5" ht="14.25" customHeight="1">
      <c r="A6" s="389" t="s">
        <v>165</v>
      </c>
      <c r="B6" s="82">
        <v>17</v>
      </c>
      <c r="C6" s="82">
        <v>1</v>
      </c>
    </row>
    <row r="7" spans="1:5" ht="14.25" customHeight="1">
      <c r="A7" s="390" t="s">
        <v>166</v>
      </c>
      <c r="B7" s="82">
        <v>7</v>
      </c>
      <c r="C7" s="82">
        <v>0</v>
      </c>
    </row>
    <row r="8" spans="1:5" ht="14.25" customHeight="1">
      <c r="A8" s="260" t="s">
        <v>167</v>
      </c>
      <c r="B8" s="82">
        <v>19</v>
      </c>
      <c r="C8" s="82">
        <v>4</v>
      </c>
      <c r="E8" s="288"/>
    </row>
    <row r="9" spans="1:5" ht="14.25" customHeight="1">
      <c r="A9" s="260" t="s">
        <v>168</v>
      </c>
      <c r="B9" s="82">
        <v>3</v>
      </c>
      <c r="C9" s="82">
        <v>1</v>
      </c>
    </row>
    <row r="10" spans="1:5" ht="14.25" customHeight="1">
      <c r="A10" s="260" t="s">
        <v>169</v>
      </c>
      <c r="B10" s="82">
        <v>28</v>
      </c>
      <c r="C10" s="82">
        <v>3</v>
      </c>
    </row>
    <row r="11" spans="1:5" ht="14.25" customHeight="1">
      <c r="A11" s="260" t="s">
        <v>170</v>
      </c>
      <c r="B11" s="82">
        <v>7</v>
      </c>
      <c r="C11" s="82">
        <v>1</v>
      </c>
    </row>
    <row r="12" spans="1:5" ht="14.25" customHeight="1">
      <c r="A12" s="260" t="s">
        <v>171</v>
      </c>
      <c r="B12" s="82">
        <v>15</v>
      </c>
      <c r="C12" s="82">
        <v>5</v>
      </c>
    </row>
    <row r="13" spans="1:5" ht="14.25" customHeight="1">
      <c r="A13" s="260" t="s">
        <v>172</v>
      </c>
      <c r="B13" s="82">
        <v>0</v>
      </c>
      <c r="C13" s="82">
        <v>0</v>
      </c>
    </row>
    <row r="14" spans="1:5" ht="14.25" customHeight="1">
      <c r="A14" s="260" t="s">
        <v>173</v>
      </c>
      <c r="B14" s="82">
        <v>35</v>
      </c>
      <c r="C14" s="82">
        <v>1</v>
      </c>
    </row>
    <row r="15" spans="1:5" ht="14.25" customHeight="1">
      <c r="A15" s="260" t="s">
        <v>174</v>
      </c>
      <c r="B15" s="82">
        <v>5</v>
      </c>
      <c r="C15" s="28">
        <v>0</v>
      </c>
    </row>
    <row r="16" spans="1:5" ht="14.25" customHeight="1">
      <c r="A16" s="260" t="s">
        <v>175</v>
      </c>
      <c r="B16" s="82">
        <v>14</v>
      </c>
      <c r="C16" s="28">
        <v>6</v>
      </c>
      <c r="E16" s="288"/>
    </row>
    <row r="17" spans="1:10" ht="14.25" customHeight="1">
      <c r="A17" s="389" t="s">
        <v>176</v>
      </c>
      <c r="B17" s="82">
        <v>0</v>
      </c>
      <c r="C17" s="28">
        <v>0</v>
      </c>
    </row>
    <row r="18" spans="1:10" ht="14.25" customHeight="1">
      <c r="A18" s="389" t="s">
        <v>177</v>
      </c>
      <c r="B18" s="82">
        <v>16</v>
      </c>
      <c r="C18" s="28">
        <v>8</v>
      </c>
    </row>
    <row r="19" spans="1:10" ht="14.25" customHeight="1">
      <c r="A19" s="400" t="s">
        <v>178</v>
      </c>
      <c r="B19" s="239">
        <v>2</v>
      </c>
      <c r="C19" s="232">
        <v>1</v>
      </c>
    </row>
    <row r="20" spans="1:10" ht="14.25" customHeight="1">
      <c r="A20" s="401" t="s">
        <v>82</v>
      </c>
      <c r="B20" s="240">
        <v>3</v>
      </c>
      <c r="C20" s="403">
        <v>0</v>
      </c>
      <c r="D20" s="25"/>
    </row>
    <row r="21" spans="1:10" ht="14.25" customHeight="1">
      <c r="A21" s="401" t="s">
        <v>1282</v>
      </c>
      <c r="B21" s="240">
        <v>0</v>
      </c>
      <c r="C21" s="403">
        <v>0</v>
      </c>
      <c r="D21" s="25"/>
    </row>
    <row r="22" spans="1:10" ht="14.25" customHeight="1">
      <c r="A22" s="402"/>
      <c r="B22" s="230"/>
      <c r="C22" s="231"/>
      <c r="J22" s="307"/>
    </row>
    <row r="23" spans="1:10" ht="14.25" customHeight="1">
      <c r="A23" s="33" t="s">
        <v>179</v>
      </c>
      <c r="B23" s="60" t="s">
        <v>161</v>
      </c>
      <c r="C23" s="60" t="s">
        <v>162</v>
      </c>
    </row>
    <row r="24" spans="1:10" ht="14.25" customHeight="1">
      <c r="A24" s="49" t="s">
        <v>180</v>
      </c>
      <c r="B24" s="82">
        <v>5</v>
      </c>
      <c r="C24" s="82">
        <v>2</v>
      </c>
    </row>
    <row r="25" spans="1:10" ht="14.25" customHeight="1">
      <c r="A25" s="49" t="s">
        <v>181</v>
      </c>
      <c r="B25" s="82">
        <v>8</v>
      </c>
      <c r="C25" s="82">
        <v>0</v>
      </c>
    </row>
    <row r="26" spans="1:10" ht="14.25" customHeight="1">
      <c r="A26" s="49" t="s">
        <v>182</v>
      </c>
      <c r="B26" s="82">
        <v>7</v>
      </c>
      <c r="C26" s="82">
        <v>1</v>
      </c>
    </row>
    <row r="27" spans="1:10" ht="14.25" customHeight="1">
      <c r="A27" s="49" t="s">
        <v>183</v>
      </c>
      <c r="B27" s="82">
        <v>23</v>
      </c>
      <c r="C27" s="82">
        <v>5</v>
      </c>
    </row>
  </sheetData>
  <pageMargins left="0.7" right="0.7" top="0.78740157499999996" bottom="0.78740157499999996" header="0" footer="0"/>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2055-F946-4EE0-BBA4-EAC2E0D20FEB}">
  <sheetPr>
    <tabColor theme="8" tint="-0.499984740745262"/>
  </sheetPr>
  <dimension ref="A1:F8"/>
  <sheetViews>
    <sheetView workbookViewId="0">
      <selection activeCell="A7" sqref="A7"/>
    </sheetView>
  </sheetViews>
  <sheetFormatPr defaultColWidth="12.58203125" defaultRowHeight="15" customHeight="1"/>
  <cols>
    <col min="1" max="1" width="31.33203125" style="94" customWidth="1"/>
    <col min="2" max="14" width="7.58203125" style="94" customWidth="1"/>
    <col min="15" max="16384" width="12.58203125" style="94"/>
  </cols>
  <sheetData>
    <row r="1" spans="1:6" ht="15" customHeight="1">
      <c r="A1" s="354" t="s">
        <v>4218</v>
      </c>
    </row>
    <row r="2" spans="1:6" ht="14.25" customHeight="1"/>
    <row r="3" spans="1:6" ht="14.25" customHeight="1">
      <c r="A3" s="38" t="s">
        <v>193</v>
      </c>
      <c r="B3" s="423">
        <v>2020</v>
      </c>
      <c r="C3" s="423">
        <v>2021</v>
      </c>
      <c r="D3" s="39">
        <v>2022</v>
      </c>
      <c r="E3" s="39">
        <v>2023</v>
      </c>
      <c r="F3" s="39">
        <v>2024</v>
      </c>
    </row>
    <row r="4" spans="1:6" ht="14.25" customHeight="1">
      <c r="A4" s="40" t="s">
        <v>4235</v>
      </c>
      <c r="B4" s="359"/>
      <c r="C4" s="359"/>
      <c r="D4" s="40"/>
      <c r="E4" s="40"/>
      <c r="F4" s="40"/>
    </row>
    <row r="5" spans="1:6" ht="14.25" customHeight="1">
      <c r="A5" s="40" t="s">
        <v>195</v>
      </c>
      <c r="B5" s="424">
        <v>60</v>
      </c>
      <c r="C5" s="41">
        <v>65</v>
      </c>
      <c r="D5" s="41">
        <v>51</v>
      </c>
      <c r="E5" s="41">
        <v>51</v>
      </c>
      <c r="F5" s="421">
        <v>52</v>
      </c>
    </row>
    <row r="6" spans="1:6" ht="14.25" customHeight="1">
      <c r="A6" s="40" t="s">
        <v>4235</v>
      </c>
      <c r="B6" s="425"/>
      <c r="C6" s="41"/>
      <c r="D6" s="41"/>
      <c r="E6" s="41"/>
      <c r="F6" s="421"/>
    </row>
    <row r="7" spans="1:6" ht="14.25" customHeight="1">
      <c r="A7" s="40" t="s">
        <v>196</v>
      </c>
      <c r="B7" s="424">
        <v>7</v>
      </c>
      <c r="C7" s="41">
        <v>11</v>
      </c>
      <c r="D7" s="41">
        <v>7</v>
      </c>
      <c r="E7" s="41">
        <v>8</v>
      </c>
      <c r="F7" s="421">
        <v>7</v>
      </c>
    </row>
    <row r="8" spans="1:6" ht="14.25" customHeight="1">
      <c r="A8" s="426" t="s">
        <v>9</v>
      </c>
      <c r="B8" s="295">
        <f t="shared" ref="B8" si="0">SUM(B5:B7)</f>
        <v>67</v>
      </c>
      <c r="C8" s="295">
        <v>76</v>
      </c>
      <c r="D8" s="295">
        <v>58</v>
      </c>
      <c r="E8" s="295">
        <v>59</v>
      </c>
      <c r="F8" s="295">
        <f>SUM(F5:F7)</f>
        <v>59</v>
      </c>
    </row>
  </sheetData>
  <pageMargins left="0.7" right="0.7" top="0.78740157499999996" bottom="0.78740157499999996" header="0" footer="0"/>
  <pageSetup paperSize="9"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BCA5-C580-4A63-8CDF-92B1477FE14B}">
  <sheetPr>
    <tabColor rgb="FFFFC000"/>
  </sheetPr>
  <dimension ref="A1:H8"/>
  <sheetViews>
    <sheetView workbookViewId="0">
      <selection activeCell="F29" sqref="F29"/>
    </sheetView>
  </sheetViews>
  <sheetFormatPr defaultColWidth="12.58203125" defaultRowHeight="15" customHeight="1"/>
  <cols>
    <col min="1" max="1" width="31.33203125" customWidth="1"/>
    <col min="2" max="17" width="7.58203125" customWidth="1"/>
  </cols>
  <sheetData>
    <row r="1" spans="1:8" ht="15" customHeight="1">
      <c r="A1" s="1" t="s">
        <v>1284</v>
      </c>
    </row>
    <row r="2" spans="1:8" ht="14.25" customHeight="1"/>
    <row r="3" spans="1:8" ht="14.25" customHeight="1">
      <c r="A3" s="51" t="s">
        <v>193</v>
      </c>
      <c r="B3" s="63">
        <v>2017</v>
      </c>
      <c r="C3" s="60">
        <v>2018</v>
      </c>
      <c r="D3" s="60">
        <v>2019</v>
      </c>
      <c r="E3" s="60">
        <v>2020</v>
      </c>
      <c r="F3" s="60">
        <v>2021</v>
      </c>
      <c r="G3" s="63">
        <v>2022</v>
      </c>
      <c r="H3" s="63">
        <v>2023</v>
      </c>
    </row>
    <row r="4" spans="1:8" ht="14.25" customHeight="1">
      <c r="A4" s="49" t="s">
        <v>194</v>
      </c>
      <c r="B4" s="49"/>
      <c r="C4" s="35"/>
      <c r="D4" s="35"/>
      <c r="E4" s="35"/>
      <c r="F4" s="35"/>
      <c r="G4" s="49"/>
      <c r="H4" s="49"/>
    </row>
    <row r="5" spans="1:8" ht="14.25" customHeight="1">
      <c r="A5" s="49" t="s">
        <v>195</v>
      </c>
      <c r="B5" s="28">
        <v>50</v>
      </c>
      <c r="C5" s="46">
        <v>76</v>
      </c>
      <c r="D5" s="29">
        <v>76</v>
      </c>
      <c r="E5" s="47">
        <v>60</v>
      </c>
      <c r="F5" s="28">
        <v>65</v>
      </c>
      <c r="G5" s="28">
        <v>51</v>
      </c>
      <c r="H5" s="28">
        <v>51</v>
      </c>
    </row>
    <row r="6" spans="1:8" ht="14.25" customHeight="1">
      <c r="A6" s="49" t="s">
        <v>194</v>
      </c>
      <c r="B6" s="49"/>
      <c r="C6" s="35"/>
      <c r="D6" s="29"/>
      <c r="E6" s="65"/>
      <c r="F6" s="28"/>
      <c r="G6" s="28"/>
      <c r="H6" s="28"/>
    </row>
    <row r="7" spans="1:8" ht="14.25" customHeight="1">
      <c r="A7" s="49" t="s">
        <v>196</v>
      </c>
      <c r="B7" s="28">
        <v>14</v>
      </c>
      <c r="C7" s="46">
        <v>16</v>
      </c>
      <c r="D7" s="29">
        <v>10</v>
      </c>
      <c r="E7" s="47">
        <v>7</v>
      </c>
      <c r="F7" s="28">
        <v>11</v>
      </c>
      <c r="G7" s="28">
        <v>7</v>
      </c>
      <c r="H7" s="28">
        <v>8</v>
      </c>
    </row>
    <row r="8" spans="1:8" ht="14.25" customHeight="1">
      <c r="A8" s="66" t="s">
        <v>9</v>
      </c>
      <c r="B8" s="62">
        <f t="shared" ref="B8:E8" si="0">SUM(B5:B7)</f>
        <v>64</v>
      </c>
      <c r="C8" s="62">
        <f t="shared" si="0"/>
        <v>92</v>
      </c>
      <c r="D8" s="62">
        <f t="shared" si="0"/>
        <v>86</v>
      </c>
      <c r="E8" s="62">
        <f t="shared" si="0"/>
        <v>67</v>
      </c>
      <c r="F8" s="62">
        <v>76</v>
      </c>
      <c r="G8" s="62">
        <v>58</v>
      </c>
      <c r="H8" s="62">
        <v>59</v>
      </c>
    </row>
  </sheetData>
  <pageMargins left="0.7" right="0.7" top="0.78740157499999996" bottom="0.78740157499999996" header="0" footer="0"/>
  <pageSetup paperSize="9"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7E8C7-6857-46DD-BC4E-E534A8B5B39B}">
  <sheetPr>
    <tabColor theme="8" tint="-0.499984740745262"/>
  </sheetPr>
  <dimension ref="A1:F5"/>
  <sheetViews>
    <sheetView workbookViewId="0">
      <selection activeCell="H17" sqref="H17"/>
    </sheetView>
  </sheetViews>
  <sheetFormatPr defaultColWidth="12.58203125" defaultRowHeight="15" customHeight="1"/>
  <cols>
    <col min="1" max="1" width="25.08203125" style="94" customWidth="1"/>
    <col min="2" max="12" width="7.58203125" style="94" customWidth="1"/>
    <col min="13" max="16384" width="12.58203125" style="94"/>
  </cols>
  <sheetData>
    <row r="1" spans="1:6" ht="14.25" customHeight="1">
      <c r="A1" s="354" t="s">
        <v>4219</v>
      </c>
    </row>
    <row r="2" spans="1:6" ht="14.25" customHeight="1"/>
    <row r="3" spans="1:6" ht="14.25" customHeight="1">
      <c r="A3" s="297" t="s">
        <v>193</v>
      </c>
      <c r="B3" s="285">
        <v>2020</v>
      </c>
      <c r="C3" s="285">
        <v>2021</v>
      </c>
      <c r="D3" s="285">
        <v>2022</v>
      </c>
      <c r="E3" s="285">
        <v>2023</v>
      </c>
      <c r="F3" s="285">
        <v>2024</v>
      </c>
    </row>
    <row r="4" spans="1:6" ht="14.25" customHeight="1">
      <c r="A4" s="299" t="s">
        <v>4236</v>
      </c>
      <c r="B4" s="302">
        <v>225</v>
      </c>
      <c r="C4" s="300">
        <v>239</v>
      </c>
      <c r="D4" s="300">
        <v>225</v>
      </c>
      <c r="E4" s="300">
        <v>220</v>
      </c>
      <c r="F4" s="420">
        <v>192</v>
      </c>
    </row>
    <row r="5" spans="1:6" ht="14.25" customHeight="1">
      <c r="A5" s="299" t="s">
        <v>4237</v>
      </c>
      <c r="B5" s="302">
        <v>12</v>
      </c>
      <c r="C5" s="300">
        <v>25</v>
      </c>
      <c r="D5" s="300">
        <v>25</v>
      </c>
      <c r="E5" s="300">
        <v>39</v>
      </c>
      <c r="F5" s="420">
        <v>31</v>
      </c>
    </row>
  </sheetData>
  <pageMargins left="0.7" right="0.7" top="0.78740157499999996" bottom="0.78740157499999996" header="0" footer="0"/>
  <pageSetup paperSize="9"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2DC8-89B5-4DA9-B263-FFDA0546AE99}">
  <sheetPr>
    <tabColor rgb="FFFFC000"/>
  </sheetPr>
  <dimension ref="A1:H5"/>
  <sheetViews>
    <sheetView workbookViewId="0">
      <selection activeCell="I19" sqref="I19"/>
    </sheetView>
  </sheetViews>
  <sheetFormatPr defaultColWidth="12.58203125" defaultRowHeight="15" customHeight="1"/>
  <cols>
    <col min="1" max="1" width="25.08203125" customWidth="1"/>
    <col min="2" max="15" width="7.58203125" customWidth="1"/>
  </cols>
  <sheetData>
    <row r="1" spans="1:8" ht="14.25" customHeight="1">
      <c r="A1" s="1" t="s">
        <v>1285</v>
      </c>
    </row>
    <row r="2" spans="1:8" ht="14.25" customHeight="1"/>
    <row r="3" spans="1:8" ht="14.25" customHeight="1">
      <c r="A3" s="3" t="s">
        <v>193</v>
      </c>
      <c r="B3" s="8">
        <v>2017</v>
      </c>
      <c r="C3" s="8">
        <v>2018</v>
      </c>
      <c r="D3" s="8">
        <v>2019</v>
      </c>
      <c r="E3" s="8">
        <v>2020</v>
      </c>
      <c r="F3" s="8">
        <v>2021</v>
      </c>
      <c r="G3" s="8">
        <v>2022</v>
      </c>
      <c r="H3" s="8">
        <v>2023</v>
      </c>
    </row>
    <row r="4" spans="1:8" ht="14.25" customHeight="1">
      <c r="A4" s="2" t="s">
        <v>199</v>
      </c>
      <c r="B4" s="14">
        <v>174</v>
      </c>
      <c r="C4" s="14">
        <v>190</v>
      </c>
      <c r="D4" s="42">
        <v>197</v>
      </c>
      <c r="E4" s="43">
        <v>225</v>
      </c>
      <c r="F4" s="14">
        <v>239</v>
      </c>
      <c r="G4" s="14">
        <v>225</v>
      </c>
      <c r="H4" s="14">
        <v>220</v>
      </c>
    </row>
    <row r="5" spans="1:8" ht="14.25" customHeight="1">
      <c r="A5" s="2" t="s">
        <v>200</v>
      </c>
      <c r="B5" s="14">
        <v>31</v>
      </c>
      <c r="C5" s="14">
        <v>30</v>
      </c>
      <c r="D5" s="42">
        <v>29</v>
      </c>
      <c r="E5" s="43">
        <v>12</v>
      </c>
      <c r="F5" s="14">
        <v>25</v>
      </c>
      <c r="G5" s="14">
        <v>25</v>
      </c>
      <c r="H5" s="14">
        <v>39</v>
      </c>
    </row>
  </sheetData>
  <pageMargins left="0.7" right="0.7" top="0.78740157499999996" bottom="0.78740157499999996" header="0" footer="0"/>
  <pageSetup paperSize="9"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1F41-D847-4DA7-963F-050D0A8DA343}">
  <sheetPr>
    <tabColor rgb="FF92D050"/>
  </sheetPr>
  <dimension ref="A1:Q755"/>
  <sheetViews>
    <sheetView workbookViewId="0"/>
  </sheetViews>
  <sheetFormatPr defaultColWidth="7.58203125" defaultRowHeight="14.5"/>
  <cols>
    <col min="1" max="1" width="10.33203125" style="352" customWidth="1"/>
    <col min="2" max="2" width="88.33203125" style="146" customWidth="1"/>
    <col min="3" max="3" width="17.58203125" style="282" customWidth="1"/>
    <col min="4" max="4" width="10.83203125" style="282" customWidth="1"/>
    <col min="5" max="5" width="23.83203125" style="146" customWidth="1"/>
    <col min="6" max="16384" width="7.58203125" style="146"/>
  </cols>
  <sheetData>
    <row r="1" spans="1:17">
      <c r="A1" s="181" t="s">
        <v>1286</v>
      </c>
      <c r="C1" s="381"/>
      <c r="D1" s="381"/>
    </row>
    <row r="2" spans="1:17">
      <c r="C2" s="381"/>
      <c r="D2" s="381"/>
    </row>
    <row r="3" spans="1:17" ht="29">
      <c r="A3" s="321" t="s">
        <v>204</v>
      </c>
      <c r="B3" s="321" t="s">
        <v>4205</v>
      </c>
      <c r="C3" s="321" t="s">
        <v>205</v>
      </c>
      <c r="D3" s="321" t="s">
        <v>206</v>
      </c>
      <c r="E3" s="321" t="s">
        <v>207</v>
      </c>
      <c r="F3" s="303"/>
      <c r="G3" s="303"/>
      <c r="H3" s="303"/>
      <c r="I3" s="303"/>
      <c r="J3" s="303"/>
      <c r="K3" s="303"/>
      <c r="L3" s="303"/>
      <c r="M3" s="303"/>
      <c r="N3" s="303"/>
      <c r="O3" s="303"/>
      <c r="P3" s="303"/>
      <c r="Q3" s="303"/>
    </row>
    <row r="4" spans="1:17" s="67" customFormat="1" ht="72.5">
      <c r="A4" s="134" t="s">
        <v>533</v>
      </c>
      <c r="B4" s="322" t="s">
        <v>1289</v>
      </c>
      <c r="C4" s="134" t="s">
        <v>210</v>
      </c>
      <c r="D4" s="382" t="s">
        <v>223</v>
      </c>
      <c r="E4" s="134"/>
      <c r="F4" s="145"/>
      <c r="G4" s="145"/>
    </row>
    <row r="5" spans="1:17" s="67" customFormat="1" ht="58">
      <c r="A5" s="134" t="s">
        <v>533</v>
      </c>
      <c r="B5" s="322" t="s">
        <v>1290</v>
      </c>
      <c r="C5" s="134" t="s">
        <v>210</v>
      </c>
      <c r="D5" s="382" t="s">
        <v>223</v>
      </c>
      <c r="E5" s="134"/>
      <c r="F5" s="145"/>
      <c r="G5" s="145"/>
    </row>
    <row r="6" spans="1:17" s="67" customFormat="1" ht="58">
      <c r="A6" s="134" t="s">
        <v>300</v>
      </c>
      <c r="B6" s="322" t="s">
        <v>1291</v>
      </c>
      <c r="C6" s="134" t="s">
        <v>210</v>
      </c>
      <c r="D6" s="382" t="s">
        <v>223</v>
      </c>
      <c r="E6" s="134"/>
      <c r="F6" s="145"/>
      <c r="G6" s="145"/>
    </row>
    <row r="7" spans="1:17" s="67" customFormat="1" ht="58">
      <c r="A7" s="134" t="s">
        <v>533</v>
      </c>
      <c r="B7" s="322" t="s">
        <v>1292</v>
      </c>
      <c r="C7" s="134" t="s">
        <v>210</v>
      </c>
      <c r="D7" s="382" t="s">
        <v>223</v>
      </c>
      <c r="E7" s="134"/>
      <c r="F7" s="145"/>
      <c r="G7" s="145"/>
    </row>
    <row r="8" spans="1:17" s="67" customFormat="1" ht="72.5">
      <c r="A8" s="134" t="s">
        <v>470</v>
      </c>
      <c r="B8" s="322" t="s">
        <v>1293</v>
      </c>
      <c r="C8" s="134" t="s">
        <v>210</v>
      </c>
      <c r="D8" s="382" t="s">
        <v>223</v>
      </c>
      <c r="E8" s="134"/>
      <c r="F8" s="145"/>
      <c r="G8" s="145"/>
    </row>
    <row r="9" spans="1:17" s="67" customFormat="1" ht="72.5">
      <c r="A9" s="134" t="s">
        <v>300</v>
      </c>
      <c r="B9" s="322" t="s">
        <v>1294</v>
      </c>
      <c r="C9" s="134" t="s">
        <v>210</v>
      </c>
      <c r="D9" s="382" t="s">
        <v>223</v>
      </c>
      <c r="E9" s="134"/>
      <c r="F9" s="145"/>
      <c r="G9" s="145"/>
    </row>
    <row r="10" spans="1:17" s="67" customFormat="1" ht="43.5">
      <c r="A10" s="134" t="s">
        <v>558</v>
      </c>
      <c r="B10" s="322" t="s">
        <v>1295</v>
      </c>
      <c r="C10" s="134" t="s">
        <v>210</v>
      </c>
      <c r="D10" s="382" t="s">
        <v>223</v>
      </c>
      <c r="E10" s="134"/>
      <c r="F10" s="145"/>
      <c r="G10" s="145"/>
    </row>
    <row r="11" spans="1:17" s="67" customFormat="1" ht="72.5">
      <c r="A11" s="134" t="s">
        <v>300</v>
      </c>
      <c r="B11" s="322" t="s">
        <v>1296</v>
      </c>
      <c r="C11" s="134" t="s">
        <v>210</v>
      </c>
      <c r="D11" s="382" t="s">
        <v>223</v>
      </c>
      <c r="E11" s="134"/>
      <c r="F11" s="145"/>
      <c r="G11" s="145"/>
    </row>
    <row r="12" spans="1:17" s="67" customFormat="1" ht="58">
      <c r="A12" s="134" t="s">
        <v>1297</v>
      </c>
      <c r="B12" s="322" t="s">
        <v>1298</v>
      </c>
      <c r="C12" s="134" t="s">
        <v>210</v>
      </c>
      <c r="D12" s="382" t="s">
        <v>223</v>
      </c>
      <c r="E12" s="134"/>
      <c r="F12" s="145"/>
      <c r="G12" s="145"/>
    </row>
    <row r="13" spans="1:17" s="67" customFormat="1" ht="72.5">
      <c r="A13" s="134" t="s">
        <v>300</v>
      </c>
      <c r="B13" s="322" t="s">
        <v>1299</v>
      </c>
      <c r="C13" s="134" t="s">
        <v>210</v>
      </c>
      <c r="D13" s="382" t="s">
        <v>223</v>
      </c>
      <c r="E13" s="134"/>
      <c r="F13" s="145"/>
      <c r="G13" s="145"/>
    </row>
    <row r="14" spans="1:17" s="67" customFormat="1" ht="58">
      <c r="A14" s="134" t="s">
        <v>558</v>
      </c>
      <c r="B14" s="322" t="s">
        <v>1300</v>
      </c>
      <c r="C14" s="134" t="s">
        <v>210</v>
      </c>
      <c r="D14" s="382" t="s">
        <v>223</v>
      </c>
      <c r="E14" s="134"/>
      <c r="F14" s="145"/>
      <c r="G14" s="145"/>
    </row>
    <row r="15" spans="1:17" s="67" customFormat="1" ht="58">
      <c r="A15" s="134" t="s">
        <v>558</v>
      </c>
      <c r="B15" s="322" t="s">
        <v>1301</v>
      </c>
      <c r="C15" s="134" t="s">
        <v>210</v>
      </c>
      <c r="D15" s="382" t="s">
        <v>223</v>
      </c>
      <c r="E15" s="134"/>
      <c r="F15" s="145"/>
      <c r="G15" s="145"/>
    </row>
    <row r="16" spans="1:17" s="67" customFormat="1" ht="58">
      <c r="A16" s="134" t="s">
        <v>470</v>
      </c>
      <c r="B16" s="322" t="s">
        <v>1302</v>
      </c>
      <c r="C16" s="134" t="s">
        <v>210</v>
      </c>
      <c r="D16" s="382" t="s">
        <v>223</v>
      </c>
      <c r="E16" s="134"/>
      <c r="F16" s="145"/>
      <c r="G16" s="145"/>
    </row>
    <row r="17" spans="1:7" s="67" customFormat="1" ht="58">
      <c r="A17" s="134" t="s">
        <v>558</v>
      </c>
      <c r="B17" s="322" t="s">
        <v>1303</v>
      </c>
      <c r="C17" s="134" t="s">
        <v>210</v>
      </c>
      <c r="D17" s="382" t="s">
        <v>223</v>
      </c>
      <c r="E17" s="134"/>
      <c r="F17" s="145"/>
      <c r="G17" s="145"/>
    </row>
    <row r="18" spans="1:7" s="67" customFormat="1" ht="58">
      <c r="A18" s="134" t="s">
        <v>502</v>
      </c>
      <c r="B18" s="322" t="s">
        <v>1304</v>
      </c>
      <c r="C18" s="134" t="s">
        <v>210</v>
      </c>
      <c r="D18" s="382" t="s">
        <v>223</v>
      </c>
      <c r="E18" s="134"/>
      <c r="F18" s="145"/>
      <c r="G18" s="145"/>
    </row>
    <row r="19" spans="1:7" s="67" customFormat="1" ht="58">
      <c r="A19" s="134" t="s">
        <v>502</v>
      </c>
      <c r="B19" s="322" t="s">
        <v>1305</v>
      </c>
      <c r="C19" s="134" t="s">
        <v>210</v>
      </c>
      <c r="D19" s="382" t="s">
        <v>223</v>
      </c>
      <c r="E19" s="134"/>
      <c r="F19" s="145"/>
      <c r="G19" s="145"/>
    </row>
    <row r="20" spans="1:7" s="67" customFormat="1" ht="58">
      <c r="A20" s="134" t="s">
        <v>558</v>
      </c>
      <c r="B20" s="322" t="s">
        <v>1306</v>
      </c>
      <c r="C20" s="134" t="s">
        <v>210</v>
      </c>
      <c r="D20" s="382" t="s">
        <v>223</v>
      </c>
      <c r="E20" s="134"/>
      <c r="F20" s="145"/>
      <c r="G20" s="145"/>
    </row>
    <row r="21" spans="1:7" s="67" customFormat="1" ht="58">
      <c r="A21" s="134" t="s">
        <v>901</v>
      </c>
      <c r="B21" s="322" t="s">
        <v>1307</v>
      </c>
      <c r="C21" s="134" t="s">
        <v>210</v>
      </c>
      <c r="D21" s="382" t="s">
        <v>223</v>
      </c>
      <c r="E21" s="134"/>
      <c r="F21" s="145"/>
      <c r="G21" s="145"/>
    </row>
    <row r="22" spans="1:7" s="67" customFormat="1" ht="58">
      <c r="A22" s="134" t="s">
        <v>437</v>
      </c>
      <c r="B22" s="322" t="s">
        <v>1308</v>
      </c>
      <c r="C22" s="134" t="s">
        <v>210</v>
      </c>
      <c r="D22" s="382" t="s">
        <v>223</v>
      </c>
      <c r="E22" s="134"/>
      <c r="F22" s="145"/>
      <c r="G22" s="145"/>
    </row>
    <row r="23" spans="1:7" s="67" customFormat="1" ht="72.5">
      <c r="A23" s="134" t="s">
        <v>220</v>
      </c>
      <c r="B23" s="322" t="s">
        <v>1309</v>
      </c>
      <c r="C23" s="134" t="s">
        <v>210</v>
      </c>
      <c r="D23" s="382" t="s">
        <v>223</v>
      </c>
      <c r="E23" s="134" t="s">
        <v>1310</v>
      </c>
      <c r="F23" s="145"/>
      <c r="G23" s="145"/>
    </row>
    <row r="24" spans="1:7" s="67" customFormat="1" ht="29">
      <c r="A24" s="134" t="s">
        <v>643</v>
      </c>
      <c r="B24" s="322" t="s">
        <v>1311</v>
      </c>
      <c r="C24" s="134" t="s">
        <v>210</v>
      </c>
      <c r="D24" s="382" t="s">
        <v>223</v>
      </c>
      <c r="E24" s="134" t="s">
        <v>1310</v>
      </c>
      <c r="F24" s="145"/>
      <c r="G24" s="145"/>
    </row>
    <row r="25" spans="1:7" s="67" customFormat="1" ht="43.5">
      <c r="A25" s="134" t="s">
        <v>643</v>
      </c>
      <c r="B25" s="322" t="s">
        <v>1312</v>
      </c>
      <c r="C25" s="134" t="s">
        <v>210</v>
      </c>
      <c r="D25" s="382" t="s">
        <v>223</v>
      </c>
      <c r="E25" s="134" t="s">
        <v>1310</v>
      </c>
      <c r="F25" s="145"/>
      <c r="G25" s="145"/>
    </row>
    <row r="26" spans="1:7" s="67" customFormat="1" ht="58">
      <c r="A26" s="134" t="s">
        <v>643</v>
      </c>
      <c r="B26" s="322" t="s">
        <v>1313</v>
      </c>
      <c r="C26" s="134" t="s">
        <v>210</v>
      </c>
      <c r="D26" s="382" t="s">
        <v>223</v>
      </c>
      <c r="E26" s="134" t="s">
        <v>1310</v>
      </c>
      <c r="F26" s="145"/>
      <c r="G26" s="145"/>
    </row>
    <row r="27" spans="1:7" ht="58">
      <c r="A27" s="134" t="s">
        <v>502</v>
      </c>
      <c r="B27" s="322" t="s">
        <v>1314</v>
      </c>
      <c r="C27" s="134" t="s">
        <v>210</v>
      </c>
      <c r="D27" s="382" t="s">
        <v>223</v>
      </c>
      <c r="E27" s="134"/>
      <c r="F27" s="145"/>
      <c r="G27" s="145"/>
    </row>
    <row r="28" spans="1:7" ht="58">
      <c r="A28" s="134" t="s">
        <v>558</v>
      </c>
      <c r="B28" s="322" t="s">
        <v>1315</v>
      </c>
      <c r="C28" s="134" t="s">
        <v>210</v>
      </c>
      <c r="D28" s="382" t="s">
        <v>235</v>
      </c>
      <c r="E28" s="134"/>
      <c r="F28" s="145"/>
      <c r="G28" s="145"/>
    </row>
    <row r="29" spans="1:7" ht="101.5">
      <c r="A29" s="134" t="s">
        <v>470</v>
      </c>
      <c r="B29" s="322" t="s">
        <v>1316</v>
      </c>
      <c r="C29" s="134" t="s">
        <v>210</v>
      </c>
      <c r="D29" s="382" t="s">
        <v>235</v>
      </c>
      <c r="E29" s="134"/>
      <c r="F29" s="145"/>
      <c r="G29" s="145"/>
    </row>
    <row r="30" spans="1:7" ht="87">
      <c r="A30" s="134" t="s">
        <v>470</v>
      </c>
      <c r="B30" s="322" t="s">
        <v>1317</v>
      </c>
      <c r="C30" s="322" t="s">
        <v>210</v>
      </c>
      <c r="D30" s="382" t="s">
        <v>235</v>
      </c>
      <c r="E30" s="134"/>
      <c r="F30" s="145"/>
      <c r="G30" s="145"/>
    </row>
    <row r="31" spans="1:7" ht="72.5">
      <c r="A31" s="134" t="s">
        <v>643</v>
      </c>
      <c r="B31" s="322" t="s">
        <v>1318</v>
      </c>
      <c r="C31" s="322" t="s">
        <v>210</v>
      </c>
      <c r="D31" s="382" t="s">
        <v>235</v>
      </c>
      <c r="E31" s="134"/>
      <c r="F31" s="145"/>
      <c r="G31" s="145"/>
    </row>
    <row r="32" spans="1:7" ht="58">
      <c r="A32" s="134" t="s">
        <v>558</v>
      </c>
      <c r="B32" s="322" t="s">
        <v>1319</v>
      </c>
      <c r="C32" s="322" t="s">
        <v>210</v>
      </c>
      <c r="D32" s="382" t="s">
        <v>235</v>
      </c>
      <c r="E32" s="134"/>
      <c r="F32" s="145"/>
      <c r="G32" s="145"/>
    </row>
    <row r="33" spans="1:7" s="67" customFormat="1" ht="72.5">
      <c r="A33" s="134" t="s">
        <v>1297</v>
      </c>
      <c r="B33" s="322" t="s">
        <v>1320</v>
      </c>
      <c r="C33" s="322" t="s">
        <v>210</v>
      </c>
      <c r="D33" s="382" t="s">
        <v>235</v>
      </c>
      <c r="E33" s="134"/>
      <c r="F33" s="145"/>
      <c r="G33" s="145"/>
    </row>
    <row r="34" spans="1:7" s="67" customFormat="1" ht="58">
      <c r="A34" s="134" t="s">
        <v>558</v>
      </c>
      <c r="B34" s="322" t="s">
        <v>1321</v>
      </c>
      <c r="C34" s="322" t="s">
        <v>210</v>
      </c>
      <c r="D34" s="382" t="s">
        <v>235</v>
      </c>
      <c r="E34" s="134"/>
      <c r="F34" s="145"/>
      <c r="G34" s="145"/>
    </row>
    <row r="35" spans="1:7" s="67" customFormat="1" ht="72.5">
      <c r="A35" s="134" t="s">
        <v>558</v>
      </c>
      <c r="B35" s="322" t="s">
        <v>1322</v>
      </c>
      <c r="C35" s="322" t="s">
        <v>210</v>
      </c>
      <c r="D35" s="382" t="s">
        <v>235</v>
      </c>
      <c r="E35" s="134"/>
      <c r="F35" s="145"/>
      <c r="G35" s="145"/>
    </row>
    <row r="36" spans="1:7" s="67" customFormat="1" ht="101.5">
      <c r="A36" s="134" t="s">
        <v>558</v>
      </c>
      <c r="B36" s="322" t="s">
        <v>1323</v>
      </c>
      <c r="C36" s="322" t="s">
        <v>210</v>
      </c>
      <c r="D36" s="382" t="s">
        <v>235</v>
      </c>
      <c r="E36" s="134"/>
      <c r="F36" s="145"/>
      <c r="G36" s="145"/>
    </row>
    <row r="37" spans="1:7" s="67" customFormat="1" ht="72.5">
      <c r="A37" s="134" t="s">
        <v>558</v>
      </c>
      <c r="B37" s="322" t="s">
        <v>1324</v>
      </c>
      <c r="C37" s="322" t="s">
        <v>210</v>
      </c>
      <c r="D37" s="382" t="s">
        <v>235</v>
      </c>
      <c r="E37" s="134"/>
      <c r="F37" s="145"/>
      <c r="G37" s="145"/>
    </row>
    <row r="38" spans="1:7" s="67" customFormat="1" ht="58">
      <c r="A38" s="134" t="s">
        <v>470</v>
      </c>
      <c r="B38" s="322" t="s">
        <v>1325</v>
      </c>
      <c r="C38" s="322" t="s">
        <v>210</v>
      </c>
      <c r="D38" s="382" t="s">
        <v>235</v>
      </c>
      <c r="E38" s="134"/>
      <c r="F38" s="145"/>
      <c r="G38" s="145"/>
    </row>
    <row r="39" spans="1:7" s="67" customFormat="1" ht="43.5">
      <c r="A39" s="134" t="s">
        <v>609</v>
      </c>
      <c r="B39" s="322" t="s">
        <v>1326</v>
      </c>
      <c r="C39" s="322" t="s">
        <v>210</v>
      </c>
      <c r="D39" s="382" t="s">
        <v>235</v>
      </c>
      <c r="E39" s="134"/>
      <c r="F39" s="145"/>
      <c r="G39" s="145"/>
    </row>
    <row r="40" spans="1:7" s="67" customFormat="1" ht="43.5">
      <c r="A40" s="134" t="s">
        <v>470</v>
      </c>
      <c r="B40" s="322" t="s">
        <v>1327</v>
      </c>
      <c r="C40" s="322" t="s">
        <v>210</v>
      </c>
      <c r="D40" s="382" t="s">
        <v>235</v>
      </c>
      <c r="E40" s="134"/>
      <c r="F40" s="145"/>
      <c r="G40" s="145"/>
    </row>
    <row r="41" spans="1:7" s="67" customFormat="1" ht="72.5">
      <c r="A41" s="134"/>
      <c r="B41" s="322" t="s">
        <v>1328</v>
      </c>
      <c r="C41" s="322" t="s">
        <v>210</v>
      </c>
      <c r="D41" s="382" t="s">
        <v>228</v>
      </c>
      <c r="E41" s="134"/>
      <c r="F41" s="145"/>
      <c r="G41" s="145"/>
    </row>
    <row r="42" spans="1:7" s="67" customFormat="1" ht="58">
      <c r="A42" s="134" t="s">
        <v>300</v>
      </c>
      <c r="B42" s="322" t="s">
        <v>1329</v>
      </c>
      <c r="C42" s="322" t="s">
        <v>210</v>
      </c>
      <c r="D42" s="382" t="s">
        <v>228</v>
      </c>
      <c r="E42" s="134"/>
      <c r="F42" s="145"/>
      <c r="G42" s="145"/>
    </row>
    <row r="43" spans="1:7" s="67" customFormat="1" ht="72.5">
      <c r="A43" s="134" t="s">
        <v>643</v>
      </c>
      <c r="B43" s="322" t="s">
        <v>1330</v>
      </c>
      <c r="C43" s="322" t="s">
        <v>210</v>
      </c>
      <c r="D43" s="382" t="s">
        <v>228</v>
      </c>
      <c r="E43" s="134"/>
      <c r="F43" s="145"/>
      <c r="G43" s="145"/>
    </row>
    <row r="44" spans="1:7" s="67" customFormat="1" ht="87">
      <c r="A44" s="134" t="s">
        <v>437</v>
      </c>
      <c r="B44" s="322" t="s">
        <v>1331</v>
      </c>
      <c r="C44" s="322" t="s">
        <v>210</v>
      </c>
      <c r="D44" s="382" t="s">
        <v>228</v>
      </c>
      <c r="E44" s="134"/>
      <c r="F44" s="145"/>
      <c r="G44" s="145"/>
    </row>
    <row r="45" spans="1:7" s="67" customFormat="1" ht="58">
      <c r="A45" s="134" t="s">
        <v>300</v>
      </c>
      <c r="B45" s="322" t="s">
        <v>1332</v>
      </c>
      <c r="C45" s="322" t="s">
        <v>210</v>
      </c>
      <c r="D45" s="382" t="s">
        <v>228</v>
      </c>
      <c r="E45" s="134"/>
      <c r="F45" s="145"/>
      <c r="G45" s="145"/>
    </row>
    <row r="46" spans="1:7" s="67" customFormat="1" ht="58">
      <c r="A46" s="134" t="s">
        <v>266</v>
      </c>
      <c r="B46" s="322" t="s">
        <v>1333</v>
      </c>
      <c r="C46" s="322" t="s">
        <v>210</v>
      </c>
      <c r="D46" s="382" t="s">
        <v>228</v>
      </c>
      <c r="E46" s="134"/>
      <c r="F46" s="145"/>
      <c r="G46" s="145"/>
    </row>
    <row r="47" spans="1:7" s="67" customFormat="1" ht="58">
      <c r="A47" s="134" t="s">
        <v>1334</v>
      </c>
      <c r="B47" s="322" t="s">
        <v>1335</v>
      </c>
      <c r="C47" s="322" t="s">
        <v>210</v>
      </c>
      <c r="D47" s="382" t="s">
        <v>228</v>
      </c>
      <c r="E47" s="134"/>
      <c r="F47" s="145"/>
      <c r="G47" s="145"/>
    </row>
    <row r="48" spans="1:7" s="67" customFormat="1" ht="58">
      <c r="A48" s="134" t="s">
        <v>558</v>
      </c>
      <c r="B48" s="322" t="s">
        <v>1336</v>
      </c>
      <c r="C48" s="322" t="s">
        <v>210</v>
      </c>
      <c r="D48" s="382" t="s">
        <v>228</v>
      </c>
      <c r="E48" s="134"/>
      <c r="F48" s="145"/>
      <c r="G48" s="145"/>
    </row>
    <row r="49" spans="1:7" s="67" customFormat="1" ht="72.5">
      <c r="A49" s="134" t="s">
        <v>558</v>
      </c>
      <c r="B49" s="322" t="s">
        <v>1337</v>
      </c>
      <c r="C49" s="322" t="s">
        <v>210</v>
      </c>
      <c r="D49" s="382" t="s">
        <v>228</v>
      </c>
      <c r="E49" s="134"/>
      <c r="F49" s="145"/>
      <c r="G49" s="145"/>
    </row>
    <row r="50" spans="1:7" s="67" customFormat="1" ht="58">
      <c r="A50" s="134" t="s">
        <v>502</v>
      </c>
      <c r="B50" s="322" t="s">
        <v>1338</v>
      </c>
      <c r="C50" s="322" t="s">
        <v>210</v>
      </c>
      <c r="D50" s="382" t="s">
        <v>228</v>
      </c>
      <c r="E50" s="134"/>
      <c r="F50" s="145"/>
      <c r="G50" s="145"/>
    </row>
    <row r="51" spans="1:7" s="67" customFormat="1" ht="72.5">
      <c r="A51" s="134" t="s">
        <v>609</v>
      </c>
      <c r="B51" s="322" t="s">
        <v>1339</v>
      </c>
      <c r="C51" s="322" t="s">
        <v>210</v>
      </c>
      <c r="D51" s="382" t="s">
        <v>228</v>
      </c>
      <c r="E51" s="134"/>
      <c r="F51" s="145"/>
      <c r="G51" s="145"/>
    </row>
    <row r="52" spans="1:7" s="67" customFormat="1" ht="72.5">
      <c r="A52" s="134" t="s">
        <v>266</v>
      </c>
      <c r="B52" s="322" t="s">
        <v>1340</v>
      </c>
      <c r="C52" s="322" t="s">
        <v>210</v>
      </c>
      <c r="D52" s="382" t="s">
        <v>228</v>
      </c>
      <c r="E52" s="134"/>
      <c r="F52" s="145"/>
      <c r="G52" s="145"/>
    </row>
    <row r="53" spans="1:7" s="67" customFormat="1" ht="58">
      <c r="A53" s="134" t="s">
        <v>502</v>
      </c>
      <c r="B53" s="322" t="s">
        <v>1341</v>
      </c>
      <c r="C53" s="322" t="s">
        <v>210</v>
      </c>
      <c r="D53" s="382" t="s">
        <v>228</v>
      </c>
      <c r="E53" s="134"/>
      <c r="F53" s="145"/>
      <c r="G53" s="145"/>
    </row>
    <row r="54" spans="1:7" s="67" customFormat="1" ht="72.5">
      <c r="A54" s="134" t="s">
        <v>558</v>
      </c>
      <c r="B54" s="322" t="s">
        <v>1342</v>
      </c>
      <c r="C54" s="322" t="s">
        <v>210</v>
      </c>
      <c r="D54" s="382" t="s">
        <v>228</v>
      </c>
      <c r="E54" s="134"/>
      <c r="F54" s="145"/>
      <c r="G54" s="145"/>
    </row>
    <row r="55" spans="1:7" s="67" customFormat="1" ht="72.5">
      <c r="A55" s="134" t="s">
        <v>502</v>
      </c>
      <c r="B55" s="322" t="s">
        <v>1343</v>
      </c>
      <c r="C55" s="322" t="s">
        <v>210</v>
      </c>
      <c r="D55" s="382" t="s">
        <v>228</v>
      </c>
      <c r="E55" s="134"/>
      <c r="F55" s="145"/>
      <c r="G55" s="145"/>
    </row>
    <row r="56" spans="1:7" s="67" customFormat="1" ht="72.5">
      <c r="A56" s="134" t="s">
        <v>558</v>
      </c>
      <c r="B56" s="322" t="s">
        <v>1344</v>
      </c>
      <c r="C56" s="322" t="s">
        <v>210</v>
      </c>
      <c r="D56" s="382" t="s">
        <v>228</v>
      </c>
      <c r="E56" s="134"/>
      <c r="F56" s="145"/>
      <c r="G56" s="145"/>
    </row>
    <row r="57" spans="1:7" s="67" customFormat="1" ht="58">
      <c r="A57" s="134" t="s">
        <v>266</v>
      </c>
      <c r="B57" s="322" t="s">
        <v>1345</v>
      </c>
      <c r="C57" s="322" t="s">
        <v>210</v>
      </c>
      <c r="D57" s="382" t="s">
        <v>228</v>
      </c>
      <c r="E57" s="134"/>
      <c r="F57" s="145"/>
      <c r="G57" s="145"/>
    </row>
    <row r="58" spans="1:7" s="67" customFormat="1" ht="58">
      <c r="A58" s="134" t="s">
        <v>376</v>
      </c>
      <c r="B58" s="322" t="s">
        <v>1346</v>
      </c>
      <c r="C58" s="322" t="s">
        <v>210</v>
      </c>
      <c r="D58" s="382" t="s">
        <v>228</v>
      </c>
      <c r="E58" s="134"/>
      <c r="F58" s="145"/>
      <c r="G58" s="145"/>
    </row>
    <row r="59" spans="1:7" s="67" customFormat="1" ht="58">
      <c r="A59" s="134" t="s">
        <v>266</v>
      </c>
      <c r="B59" s="322" t="s">
        <v>1347</v>
      </c>
      <c r="C59" s="322" t="s">
        <v>210</v>
      </c>
      <c r="D59" s="382" t="s">
        <v>228</v>
      </c>
      <c r="E59" s="134"/>
      <c r="F59" s="145"/>
      <c r="G59" s="145"/>
    </row>
    <row r="60" spans="1:7" s="67" customFormat="1" ht="174">
      <c r="A60" s="134" t="s">
        <v>266</v>
      </c>
      <c r="B60" s="322" t="s">
        <v>1348</v>
      </c>
      <c r="C60" s="322" t="s">
        <v>210</v>
      </c>
      <c r="D60" s="382" t="s">
        <v>228</v>
      </c>
      <c r="E60" s="134"/>
      <c r="F60" s="145"/>
      <c r="G60" s="145"/>
    </row>
    <row r="61" spans="1:7" s="67" customFormat="1" ht="72.5">
      <c r="A61" s="134" t="s">
        <v>643</v>
      </c>
      <c r="B61" s="322" t="s">
        <v>1349</v>
      </c>
      <c r="C61" s="322" t="s">
        <v>210</v>
      </c>
      <c r="D61" s="382" t="s">
        <v>228</v>
      </c>
      <c r="E61" s="134"/>
      <c r="F61" s="145"/>
      <c r="G61" s="145"/>
    </row>
    <row r="62" spans="1:7" s="67" customFormat="1" ht="72.5">
      <c r="A62" s="134" t="s">
        <v>502</v>
      </c>
      <c r="B62" s="322" t="s">
        <v>1350</v>
      </c>
      <c r="C62" s="322" t="s">
        <v>210</v>
      </c>
      <c r="D62" s="382" t="s">
        <v>228</v>
      </c>
      <c r="E62" s="134"/>
      <c r="F62" s="145"/>
      <c r="G62" s="145"/>
    </row>
    <row r="63" spans="1:7" s="67" customFormat="1" ht="72.5">
      <c r="A63" s="134" t="s">
        <v>643</v>
      </c>
      <c r="B63" s="322" t="s">
        <v>1351</v>
      </c>
      <c r="C63" s="322" t="s">
        <v>210</v>
      </c>
      <c r="D63" s="382" t="s">
        <v>228</v>
      </c>
      <c r="E63" s="134"/>
      <c r="F63" s="145"/>
      <c r="G63" s="145"/>
    </row>
    <row r="64" spans="1:7" s="67" customFormat="1" ht="72.5">
      <c r="A64" s="134" t="s">
        <v>643</v>
      </c>
      <c r="B64" s="322" t="s">
        <v>1352</v>
      </c>
      <c r="C64" s="322" t="s">
        <v>210</v>
      </c>
      <c r="D64" s="382" t="s">
        <v>228</v>
      </c>
      <c r="E64" s="134"/>
      <c r="F64" s="145"/>
      <c r="G64" s="145"/>
    </row>
    <row r="65" spans="1:7" s="67" customFormat="1" ht="116">
      <c r="A65" s="134" t="s">
        <v>1297</v>
      </c>
      <c r="B65" s="322" t="s">
        <v>1353</v>
      </c>
      <c r="C65" s="322" t="s">
        <v>210</v>
      </c>
      <c r="D65" s="382" t="s">
        <v>228</v>
      </c>
      <c r="E65" s="134"/>
      <c r="F65" s="145"/>
      <c r="G65" s="145"/>
    </row>
    <row r="66" spans="1:7" s="67" customFormat="1" ht="87">
      <c r="A66" s="134" t="s">
        <v>300</v>
      </c>
      <c r="B66" s="322" t="s">
        <v>1354</v>
      </c>
      <c r="C66" s="322" t="s">
        <v>210</v>
      </c>
      <c r="D66" s="382" t="s">
        <v>228</v>
      </c>
      <c r="E66" s="134"/>
      <c r="F66" s="145"/>
      <c r="G66" s="145"/>
    </row>
    <row r="67" spans="1:7" s="67" customFormat="1" ht="72.5">
      <c r="A67" s="134" t="s">
        <v>470</v>
      </c>
      <c r="B67" s="322" t="s">
        <v>1355</v>
      </c>
      <c r="C67" s="322" t="s">
        <v>210</v>
      </c>
      <c r="D67" s="382" t="s">
        <v>228</v>
      </c>
      <c r="E67" s="134"/>
      <c r="F67" s="145"/>
      <c r="G67" s="145"/>
    </row>
    <row r="68" spans="1:7" s="67" customFormat="1" ht="58">
      <c r="A68" s="134" t="s">
        <v>558</v>
      </c>
      <c r="B68" s="322" t="s">
        <v>1356</v>
      </c>
      <c r="C68" s="322" t="s">
        <v>210</v>
      </c>
      <c r="D68" s="382" t="s">
        <v>228</v>
      </c>
      <c r="E68" s="134"/>
      <c r="F68" s="145"/>
      <c r="G68" s="145"/>
    </row>
    <row r="69" spans="1:7" s="67" customFormat="1" ht="87">
      <c r="A69" s="134" t="s">
        <v>376</v>
      </c>
      <c r="B69" s="322" t="s">
        <v>1357</v>
      </c>
      <c r="C69" s="322" t="s">
        <v>210</v>
      </c>
      <c r="D69" s="382" t="s">
        <v>228</v>
      </c>
      <c r="E69" s="134"/>
      <c r="F69" s="145"/>
      <c r="G69" s="145"/>
    </row>
    <row r="70" spans="1:7" s="67" customFormat="1" ht="58">
      <c r="A70" s="134" t="s">
        <v>609</v>
      </c>
      <c r="B70" s="322" t="s">
        <v>1358</v>
      </c>
      <c r="C70" s="322" t="s">
        <v>210</v>
      </c>
      <c r="D70" s="382" t="s">
        <v>228</v>
      </c>
      <c r="E70" s="134"/>
      <c r="F70" s="145"/>
      <c r="G70" s="145"/>
    </row>
    <row r="71" spans="1:7" s="67" customFormat="1" ht="58">
      <c r="A71" s="134" t="s">
        <v>609</v>
      </c>
      <c r="B71" s="322" t="s">
        <v>1359</v>
      </c>
      <c r="C71" s="322" t="s">
        <v>210</v>
      </c>
      <c r="D71" s="382" t="s">
        <v>228</v>
      </c>
      <c r="E71" s="134"/>
      <c r="F71" s="145"/>
      <c r="G71" s="145"/>
    </row>
    <row r="72" spans="1:7" s="67" customFormat="1" ht="58">
      <c r="A72" s="134" t="s">
        <v>558</v>
      </c>
      <c r="B72" s="322" t="s">
        <v>1360</v>
      </c>
      <c r="C72" s="322" t="s">
        <v>210</v>
      </c>
      <c r="D72" s="382" t="s">
        <v>228</v>
      </c>
      <c r="E72" s="134"/>
      <c r="F72" s="145"/>
      <c r="G72" s="145"/>
    </row>
    <row r="73" spans="1:7" s="67" customFormat="1" ht="58">
      <c r="A73" s="134" t="s">
        <v>609</v>
      </c>
      <c r="B73" s="322" t="s">
        <v>1361</v>
      </c>
      <c r="C73" s="322" t="s">
        <v>210</v>
      </c>
      <c r="D73" s="382" t="s">
        <v>228</v>
      </c>
      <c r="E73" s="134"/>
      <c r="F73" s="145"/>
      <c r="G73" s="145"/>
    </row>
    <row r="74" spans="1:7" s="67" customFormat="1" ht="72.5">
      <c r="A74" s="134" t="s">
        <v>558</v>
      </c>
      <c r="B74" s="322" t="s">
        <v>1362</v>
      </c>
      <c r="C74" s="322" t="s">
        <v>210</v>
      </c>
      <c r="D74" s="382" t="s">
        <v>228</v>
      </c>
      <c r="E74" s="134"/>
      <c r="F74" s="145"/>
      <c r="G74" s="145"/>
    </row>
    <row r="75" spans="1:7" s="67" customFormat="1" ht="43.5">
      <c r="A75" s="134" t="s">
        <v>640</v>
      </c>
      <c r="B75" s="322" t="s">
        <v>1363</v>
      </c>
      <c r="C75" s="322" t="s">
        <v>1364</v>
      </c>
      <c r="D75" s="382" t="s">
        <v>228</v>
      </c>
      <c r="E75" s="134"/>
      <c r="F75" s="145"/>
      <c r="G75" s="145"/>
    </row>
    <row r="76" spans="1:7" s="67" customFormat="1" ht="174">
      <c r="A76" s="134" t="s">
        <v>533</v>
      </c>
      <c r="B76" s="322" t="s">
        <v>1365</v>
      </c>
      <c r="C76" s="322" t="s">
        <v>210</v>
      </c>
      <c r="D76" s="382" t="s">
        <v>228</v>
      </c>
      <c r="E76" s="134"/>
      <c r="F76" s="145"/>
      <c r="G76" s="145"/>
    </row>
    <row r="77" spans="1:7" s="67" customFormat="1" ht="58">
      <c r="A77" s="134" t="s">
        <v>609</v>
      </c>
      <c r="B77" s="322" t="s">
        <v>1366</v>
      </c>
      <c r="C77" s="322" t="s">
        <v>210</v>
      </c>
      <c r="D77" s="382" t="s">
        <v>228</v>
      </c>
      <c r="E77" s="134"/>
      <c r="F77" s="145"/>
      <c r="G77" s="145"/>
    </row>
    <row r="78" spans="1:7" s="67" customFormat="1" ht="58">
      <c r="A78" s="134" t="s">
        <v>437</v>
      </c>
      <c r="B78" s="322" t="s">
        <v>1367</v>
      </c>
      <c r="C78" s="322" t="s">
        <v>210</v>
      </c>
      <c r="D78" s="382" t="s">
        <v>228</v>
      </c>
      <c r="E78" s="134"/>
      <c r="F78" s="145"/>
      <c r="G78" s="145"/>
    </row>
    <row r="79" spans="1:7" s="67" customFormat="1" ht="58">
      <c r="A79" s="134" t="s">
        <v>558</v>
      </c>
      <c r="B79" s="322" t="s">
        <v>1368</v>
      </c>
      <c r="C79" s="322" t="s">
        <v>210</v>
      </c>
      <c r="D79" s="382" t="s">
        <v>228</v>
      </c>
      <c r="E79" s="134"/>
      <c r="F79" s="145"/>
      <c r="G79" s="145"/>
    </row>
    <row r="80" spans="1:7" s="67" customFormat="1" ht="58">
      <c r="A80" s="134" t="s">
        <v>502</v>
      </c>
      <c r="B80" s="322" t="s">
        <v>1369</v>
      </c>
      <c r="C80" s="322" t="s">
        <v>210</v>
      </c>
      <c r="D80" s="382" t="s">
        <v>228</v>
      </c>
      <c r="E80" s="134"/>
      <c r="F80" s="145"/>
      <c r="G80" s="145"/>
    </row>
    <row r="81" spans="1:7" s="67" customFormat="1" ht="72.5">
      <c r="A81" s="134" t="s">
        <v>558</v>
      </c>
      <c r="B81" s="322" t="s">
        <v>1370</v>
      </c>
      <c r="C81" s="322" t="s">
        <v>210</v>
      </c>
      <c r="D81" s="382" t="s">
        <v>228</v>
      </c>
      <c r="E81" s="134"/>
      <c r="F81" s="145"/>
      <c r="G81" s="145"/>
    </row>
    <row r="82" spans="1:7" s="67" customFormat="1" ht="58">
      <c r="A82" s="134" t="s">
        <v>901</v>
      </c>
      <c r="B82" s="322" t="s">
        <v>1371</v>
      </c>
      <c r="C82" s="322" t="s">
        <v>210</v>
      </c>
      <c r="D82" s="382" t="s">
        <v>228</v>
      </c>
      <c r="E82" s="134"/>
      <c r="F82" s="145"/>
      <c r="G82" s="145"/>
    </row>
    <row r="83" spans="1:7" s="67" customFormat="1" ht="58">
      <c r="A83" s="134" t="s">
        <v>901</v>
      </c>
      <c r="B83" s="322" t="s">
        <v>1372</v>
      </c>
      <c r="C83" s="322" t="s">
        <v>210</v>
      </c>
      <c r="D83" s="382" t="s">
        <v>228</v>
      </c>
      <c r="E83" s="134"/>
      <c r="F83" s="145"/>
      <c r="G83" s="145"/>
    </row>
    <row r="84" spans="1:7" s="67" customFormat="1" ht="58">
      <c r="A84" s="134" t="s">
        <v>266</v>
      </c>
      <c r="B84" s="322" t="s">
        <v>1373</v>
      </c>
      <c r="C84" s="322" t="s">
        <v>210</v>
      </c>
      <c r="D84" s="382" t="s">
        <v>228</v>
      </c>
      <c r="E84" s="134"/>
      <c r="F84" s="145"/>
      <c r="G84" s="145"/>
    </row>
    <row r="85" spans="1:7" s="67" customFormat="1" ht="58">
      <c r="A85" s="134" t="s">
        <v>470</v>
      </c>
      <c r="B85" s="322" t="s">
        <v>1374</v>
      </c>
      <c r="C85" s="322" t="s">
        <v>210</v>
      </c>
      <c r="D85" s="382" t="s">
        <v>228</v>
      </c>
      <c r="E85" s="134"/>
      <c r="F85" s="145"/>
      <c r="G85" s="145"/>
    </row>
    <row r="86" spans="1:7" s="67" customFormat="1" ht="72.5">
      <c r="A86" s="134" t="s">
        <v>376</v>
      </c>
      <c r="B86" s="322" t="s">
        <v>1375</v>
      </c>
      <c r="C86" s="322" t="s">
        <v>210</v>
      </c>
      <c r="D86" s="382" t="s">
        <v>228</v>
      </c>
      <c r="E86" s="134"/>
      <c r="F86" s="145"/>
      <c r="G86" s="145"/>
    </row>
    <row r="87" spans="1:7" s="67" customFormat="1" ht="58">
      <c r="A87" s="134" t="s">
        <v>558</v>
      </c>
      <c r="B87" s="322" t="s">
        <v>1376</v>
      </c>
      <c r="C87" s="322" t="s">
        <v>210</v>
      </c>
      <c r="D87" s="382" t="s">
        <v>228</v>
      </c>
      <c r="E87" s="134"/>
      <c r="F87" s="145"/>
      <c r="G87" s="145"/>
    </row>
    <row r="88" spans="1:7" s="67" customFormat="1" ht="58">
      <c r="A88" s="134" t="s">
        <v>558</v>
      </c>
      <c r="B88" s="322" t="s">
        <v>1377</v>
      </c>
      <c r="C88" s="322" t="s">
        <v>210</v>
      </c>
      <c r="D88" s="382" t="s">
        <v>228</v>
      </c>
      <c r="E88" s="134"/>
      <c r="F88" s="145"/>
      <c r="G88" s="145"/>
    </row>
    <row r="89" spans="1:7" s="67" customFormat="1" ht="43.5">
      <c r="A89" s="134" t="s">
        <v>266</v>
      </c>
      <c r="B89" s="322" t="s">
        <v>1378</v>
      </c>
      <c r="C89" s="322" t="s">
        <v>210</v>
      </c>
      <c r="D89" s="382" t="s">
        <v>228</v>
      </c>
      <c r="E89" s="134"/>
      <c r="F89" s="145"/>
      <c r="G89" s="145"/>
    </row>
    <row r="90" spans="1:7" s="67" customFormat="1" ht="72.5">
      <c r="A90" s="134" t="s">
        <v>1297</v>
      </c>
      <c r="B90" s="322" t="s">
        <v>1379</v>
      </c>
      <c r="C90" s="322" t="s">
        <v>210</v>
      </c>
      <c r="D90" s="382" t="s">
        <v>228</v>
      </c>
      <c r="E90" s="134"/>
      <c r="F90" s="145"/>
      <c r="G90" s="145"/>
    </row>
    <row r="91" spans="1:7" s="67" customFormat="1" ht="43.5">
      <c r="A91" s="134" t="s">
        <v>558</v>
      </c>
      <c r="B91" s="322" t="s">
        <v>1380</v>
      </c>
      <c r="C91" s="322" t="s">
        <v>210</v>
      </c>
      <c r="D91" s="382" t="s">
        <v>228</v>
      </c>
      <c r="E91" s="134"/>
      <c r="F91" s="145"/>
      <c r="G91" s="145"/>
    </row>
    <row r="92" spans="1:7" s="67" customFormat="1" ht="72.5">
      <c r="A92" s="134" t="s">
        <v>266</v>
      </c>
      <c r="B92" s="322" t="s">
        <v>1381</v>
      </c>
      <c r="C92" s="322" t="s">
        <v>210</v>
      </c>
      <c r="D92" s="382" t="s">
        <v>228</v>
      </c>
      <c r="E92" s="134"/>
      <c r="F92" s="145"/>
      <c r="G92" s="145"/>
    </row>
    <row r="93" spans="1:7" s="67" customFormat="1" ht="72.5">
      <c r="A93" s="134" t="s">
        <v>1334</v>
      </c>
      <c r="B93" s="322" t="s">
        <v>1382</v>
      </c>
      <c r="C93" s="322" t="s">
        <v>210</v>
      </c>
      <c r="D93" s="382" t="s">
        <v>228</v>
      </c>
      <c r="E93" s="134"/>
      <c r="F93" s="145"/>
      <c r="G93" s="145"/>
    </row>
    <row r="94" spans="1:7" s="67" customFormat="1" ht="72.5">
      <c r="A94" s="134" t="s">
        <v>266</v>
      </c>
      <c r="B94" s="322" t="s">
        <v>1383</v>
      </c>
      <c r="C94" s="322" t="s">
        <v>210</v>
      </c>
      <c r="D94" s="382" t="s">
        <v>228</v>
      </c>
      <c r="E94" s="134"/>
      <c r="F94" s="145"/>
      <c r="G94" s="145"/>
    </row>
    <row r="95" spans="1:7" s="67" customFormat="1" ht="58">
      <c r="A95" s="134" t="s">
        <v>266</v>
      </c>
      <c r="B95" s="322" t="s">
        <v>1384</v>
      </c>
      <c r="C95" s="322" t="s">
        <v>210</v>
      </c>
      <c r="D95" s="382" t="s">
        <v>228</v>
      </c>
      <c r="E95" s="134"/>
      <c r="F95" s="145"/>
      <c r="G95" s="145"/>
    </row>
    <row r="96" spans="1:7" s="67" customFormat="1" ht="72.5">
      <c r="A96" s="134" t="s">
        <v>376</v>
      </c>
      <c r="B96" s="322" t="s">
        <v>1385</v>
      </c>
      <c r="C96" s="322" t="s">
        <v>210</v>
      </c>
      <c r="D96" s="382" t="s">
        <v>228</v>
      </c>
      <c r="E96" s="134"/>
      <c r="F96" s="145"/>
      <c r="G96" s="145"/>
    </row>
    <row r="97" spans="1:7" s="67" customFormat="1" ht="58">
      <c r="A97" s="134" t="s">
        <v>376</v>
      </c>
      <c r="B97" s="322" t="s">
        <v>1386</v>
      </c>
      <c r="C97" s="322" t="s">
        <v>210</v>
      </c>
      <c r="D97" s="382" t="s">
        <v>228</v>
      </c>
      <c r="E97" s="134"/>
      <c r="F97" s="145"/>
      <c r="G97" s="145"/>
    </row>
    <row r="98" spans="1:7" s="67" customFormat="1" ht="58">
      <c r="A98" s="134" t="s">
        <v>470</v>
      </c>
      <c r="B98" s="322" t="s">
        <v>1387</v>
      </c>
      <c r="C98" s="322" t="s">
        <v>210</v>
      </c>
      <c r="D98" s="382" t="s">
        <v>228</v>
      </c>
      <c r="E98" s="134"/>
      <c r="F98" s="145"/>
      <c r="G98" s="145"/>
    </row>
    <row r="99" spans="1:7" s="67" customFormat="1" ht="43.5">
      <c r="A99" s="134" t="s">
        <v>502</v>
      </c>
      <c r="B99" s="322" t="s">
        <v>1388</v>
      </c>
      <c r="C99" s="322" t="s">
        <v>210</v>
      </c>
      <c r="D99" s="382" t="s">
        <v>228</v>
      </c>
      <c r="E99" s="134"/>
      <c r="F99" s="145"/>
      <c r="G99" s="145"/>
    </row>
    <row r="100" spans="1:7" s="67" customFormat="1" ht="58">
      <c r="A100" s="134" t="s">
        <v>376</v>
      </c>
      <c r="B100" s="322" t="s">
        <v>1389</v>
      </c>
      <c r="C100" s="322" t="s">
        <v>210</v>
      </c>
      <c r="D100" s="382" t="s">
        <v>228</v>
      </c>
      <c r="E100" s="134"/>
      <c r="F100" s="145"/>
      <c r="G100" s="145"/>
    </row>
    <row r="101" spans="1:7" s="67" customFormat="1" ht="43.5">
      <c r="A101" s="134" t="s">
        <v>1297</v>
      </c>
      <c r="B101" s="322" t="s">
        <v>1390</v>
      </c>
      <c r="C101" s="322" t="s">
        <v>210</v>
      </c>
      <c r="D101" s="382" t="s">
        <v>228</v>
      </c>
      <c r="E101" s="134"/>
      <c r="F101" s="145"/>
      <c r="G101" s="145"/>
    </row>
    <row r="102" spans="1:7" s="67" customFormat="1" ht="58">
      <c r="A102" s="134" t="s">
        <v>266</v>
      </c>
      <c r="B102" s="322" t="s">
        <v>1391</v>
      </c>
      <c r="C102" s="322" t="s">
        <v>210</v>
      </c>
      <c r="D102" s="382" t="s">
        <v>228</v>
      </c>
      <c r="E102" s="134"/>
      <c r="F102" s="145"/>
      <c r="G102" s="145"/>
    </row>
    <row r="103" spans="1:7" s="67" customFormat="1" ht="58">
      <c r="A103" s="134" t="s">
        <v>470</v>
      </c>
      <c r="B103" s="322" t="s">
        <v>1392</v>
      </c>
      <c r="C103" s="322" t="s">
        <v>210</v>
      </c>
      <c r="D103" s="382" t="s">
        <v>228</v>
      </c>
      <c r="E103" s="134"/>
      <c r="F103" s="145"/>
      <c r="G103" s="145"/>
    </row>
    <row r="104" spans="1:7" s="67" customFormat="1" ht="58">
      <c r="A104" s="134" t="s">
        <v>437</v>
      </c>
      <c r="B104" s="322" t="s">
        <v>1393</v>
      </c>
      <c r="C104" s="322" t="s">
        <v>210</v>
      </c>
      <c r="D104" s="382" t="s">
        <v>228</v>
      </c>
      <c r="E104" s="134"/>
      <c r="F104" s="145"/>
      <c r="G104" s="145"/>
    </row>
    <row r="105" spans="1:7" s="67" customFormat="1" ht="58">
      <c r="A105" s="134" t="s">
        <v>609</v>
      </c>
      <c r="B105" s="322" t="s">
        <v>1394</v>
      </c>
      <c r="C105" s="322" t="s">
        <v>210</v>
      </c>
      <c r="D105" s="382" t="s">
        <v>228</v>
      </c>
      <c r="E105" s="134"/>
      <c r="F105" s="145"/>
      <c r="G105" s="145"/>
    </row>
    <row r="106" spans="1:7" s="67" customFormat="1" ht="58">
      <c r="A106" s="134" t="s">
        <v>609</v>
      </c>
      <c r="B106" s="322" t="s">
        <v>1395</v>
      </c>
      <c r="C106" s="322" t="s">
        <v>210</v>
      </c>
      <c r="D106" s="382" t="s">
        <v>228</v>
      </c>
      <c r="E106" s="134"/>
      <c r="F106" s="145"/>
      <c r="G106" s="145"/>
    </row>
    <row r="107" spans="1:7" s="67" customFormat="1" ht="58">
      <c r="A107" s="134" t="s">
        <v>609</v>
      </c>
      <c r="B107" s="322" t="s">
        <v>1396</v>
      </c>
      <c r="C107" s="322" t="s">
        <v>210</v>
      </c>
      <c r="D107" s="382" t="s">
        <v>228</v>
      </c>
      <c r="E107" s="134"/>
      <c r="F107" s="145"/>
      <c r="G107" s="145"/>
    </row>
    <row r="108" spans="1:7" s="67" customFormat="1" ht="58">
      <c r="A108" s="134" t="s">
        <v>609</v>
      </c>
      <c r="B108" s="322" t="s">
        <v>1397</v>
      </c>
      <c r="C108" s="322" t="s">
        <v>210</v>
      </c>
      <c r="D108" s="382" t="s">
        <v>228</v>
      </c>
      <c r="E108" s="134"/>
      <c r="F108" s="145"/>
      <c r="G108" s="145"/>
    </row>
    <row r="109" spans="1:7" s="67" customFormat="1" ht="43.5">
      <c r="A109" s="134" t="s">
        <v>376</v>
      </c>
      <c r="B109" s="322" t="s">
        <v>1398</v>
      </c>
      <c r="C109" s="322" t="s">
        <v>210</v>
      </c>
      <c r="D109" s="382" t="s">
        <v>228</v>
      </c>
      <c r="E109" s="134"/>
      <c r="F109" s="145"/>
      <c r="G109" s="145"/>
    </row>
    <row r="110" spans="1:7" s="67" customFormat="1" ht="58">
      <c r="A110" s="134" t="s">
        <v>609</v>
      </c>
      <c r="B110" s="322" t="s">
        <v>1399</v>
      </c>
      <c r="C110" s="322" t="s">
        <v>210</v>
      </c>
      <c r="D110" s="382" t="s">
        <v>228</v>
      </c>
      <c r="E110" s="134"/>
      <c r="F110" s="145"/>
      <c r="G110" s="145"/>
    </row>
    <row r="111" spans="1:7" s="67" customFormat="1" ht="43.5">
      <c r="A111" s="134" t="s">
        <v>437</v>
      </c>
      <c r="B111" s="322" t="s">
        <v>1400</v>
      </c>
      <c r="C111" s="322" t="s">
        <v>210</v>
      </c>
      <c r="D111" s="382" t="s">
        <v>228</v>
      </c>
      <c r="E111" s="134"/>
      <c r="F111" s="145"/>
      <c r="G111" s="145"/>
    </row>
    <row r="112" spans="1:7" s="67" customFormat="1" ht="43.5">
      <c r="A112" s="134" t="s">
        <v>470</v>
      </c>
      <c r="B112" s="322" t="s">
        <v>1401</v>
      </c>
      <c r="C112" s="322" t="s">
        <v>210</v>
      </c>
      <c r="D112" s="382" t="s">
        <v>228</v>
      </c>
      <c r="E112" s="134"/>
      <c r="F112" s="145"/>
      <c r="G112" s="145"/>
    </row>
    <row r="113" spans="1:7" s="67" customFormat="1" ht="58">
      <c r="A113" s="134" t="s">
        <v>558</v>
      </c>
      <c r="B113" s="322" t="s">
        <v>1402</v>
      </c>
      <c r="C113" s="322" t="s">
        <v>1403</v>
      </c>
      <c r="D113" s="382" t="s">
        <v>228</v>
      </c>
      <c r="E113" s="134"/>
      <c r="F113" s="145"/>
      <c r="G113" s="145"/>
    </row>
    <row r="114" spans="1:7" s="67" customFormat="1" ht="58">
      <c r="A114" s="134" t="s">
        <v>643</v>
      </c>
      <c r="B114" s="322" t="s">
        <v>1404</v>
      </c>
      <c r="C114" s="322" t="s">
        <v>210</v>
      </c>
      <c r="D114" s="382" t="s">
        <v>228</v>
      </c>
      <c r="E114" s="134"/>
      <c r="F114" s="145"/>
      <c r="G114" s="145"/>
    </row>
    <row r="115" spans="1:7" s="67" customFormat="1" ht="58">
      <c r="A115" s="134" t="s">
        <v>643</v>
      </c>
      <c r="B115" s="322" t="s">
        <v>1405</v>
      </c>
      <c r="C115" s="322" t="s">
        <v>210</v>
      </c>
      <c r="D115" s="382" t="s">
        <v>228</v>
      </c>
      <c r="E115" s="134"/>
      <c r="F115" s="145"/>
      <c r="G115" s="145"/>
    </row>
    <row r="116" spans="1:7" s="67" customFormat="1" ht="58">
      <c r="A116" s="134" t="s">
        <v>502</v>
      </c>
      <c r="B116" s="322" t="s">
        <v>1406</v>
      </c>
      <c r="C116" s="322" t="s">
        <v>210</v>
      </c>
      <c r="D116" s="382" t="s">
        <v>228</v>
      </c>
      <c r="E116" s="134"/>
      <c r="F116" s="145"/>
      <c r="G116" s="145"/>
    </row>
    <row r="117" spans="1:7" s="67" customFormat="1" ht="58">
      <c r="A117" s="134" t="s">
        <v>558</v>
      </c>
      <c r="B117" s="322" t="s">
        <v>1407</v>
      </c>
      <c r="C117" s="322" t="s">
        <v>210</v>
      </c>
      <c r="D117" s="382" t="s">
        <v>228</v>
      </c>
      <c r="E117" s="134"/>
      <c r="F117" s="145"/>
      <c r="G117" s="145"/>
    </row>
    <row r="118" spans="1:7" s="67" customFormat="1" ht="72.5">
      <c r="A118" s="134" t="s">
        <v>558</v>
      </c>
      <c r="B118" s="322" t="s">
        <v>1408</v>
      </c>
      <c r="C118" s="322" t="s">
        <v>210</v>
      </c>
      <c r="D118" s="382" t="s">
        <v>228</v>
      </c>
      <c r="E118" s="134"/>
      <c r="F118" s="145"/>
      <c r="G118" s="145"/>
    </row>
    <row r="119" spans="1:7" ht="43.5">
      <c r="A119" s="134" t="s">
        <v>470</v>
      </c>
      <c r="B119" s="322" t="s">
        <v>1409</v>
      </c>
      <c r="C119" s="322" t="s">
        <v>210</v>
      </c>
      <c r="D119" s="382" t="s">
        <v>228</v>
      </c>
      <c r="E119" s="134"/>
      <c r="F119" s="145"/>
      <c r="G119" s="145"/>
    </row>
    <row r="120" spans="1:7" ht="72.5">
      <c r="A120" s="134" t="s">
        <v>1297</v>
      </c>
      <c r="B120" s="322" t="s">
        <v>1410</v>
      </c>
      <c r="C120" s="322" t="s">
        <v>210</v>
      </c>
      <c r="D120" s="382" t="s">
        <v>228</v>
      </c>
      <c r="E120" s="134"/>
      <c r="F120" s="145"/>
      <c r="G120" s="145"/>
    </row>
    <row r="121" spans="1:7" ht="72.5">
      <c r="A121" s="134" t="s">
        <v>558</v>
      </c>
      <c r="B121" s="322" t="s">
        <v>1411</v>
      </c>
      <c r="C121" s="322" t="s">
        <v>210</v>
      </c>
      <c r="D121" s="382" t="s">
        <v>228</v>
      </c>
      <c r="E121" s="134"/>
      <c r="F121" s="145"/>
      <c r="G121" s="145"/>
    </row>
    <row r="122" spans="1:7" ht="101.5">
      <c r="A122" s="134" t="s">
        <v>376</v>
      </c>
      <c r="B122" s="322" t="s">
        <v>1412</v>
      </c>
      <c r="C122" s="322" t="s">
        <v>210</v>
      </c>
      <c r="D122" s="382" t="s">
        <v>228</v>
      </c>
      <c r="E122" s="134"/>
      <c r="F122" s="145"/>
      <c r="G122" s="145"/>
    </row>
    <row r="123" spans="1:7" ht="58">
      <c r="A123" s="134" t="s">
        <v>502</v>
      </c>
      <c r="B123" s="322" t="s">
        <v>1413</v>
      </c>
      <c r="C123" s="322" t="s">
        <v>210</v>
      </c>
      <c r="D123" s="382" t="s">
        <v>228</v>
      </c>
      <c r="E123" s="134"/>
      <c r="F123" s="145"/>
      <c r="G123" s="145"/>
    </row>
    <row r="124" spans="1:7" s="67" customFormat="1" ht="72.5">
      <c r="A124" s="134" t="s">
        <v>437</v>
      </c>
      <c r="B124" s="322" t="s">
        <v>1414</v>
      </c>
      <c r="C124" s="322" t="s">
        <v>210</v>
      </c>
      <c r="D124" s="382" t="s">
        <v>228</v>
      </c>
      <c r="E124" s="134"/>
      <c r="F124" s="145"/>
      <c r="G124" s="145"/>
    </row>
    <row r="125" spans="1:7" ht="58">
      <c r="A125" s="134" t="s">
        <v>558</v>
      </c>
      <c r="B125" s="322" t="s">
        <v>1415</v>
      </c>
      <c r="C125" s="322" t="s">
        <v>210</v>
      </c>
      <c r="D125" s="382" t="s">
        <v>228</v>
      </c>
      <c r="E125" s="134"/>
      <c r="F125" s="145"/>
      <c r="G125" s="145"/>
    </row>
    <row r="126" spans="1:7" ht="58">
      <c r="A126" s="134" t="s">
        <v>266</v>
      </c>
      <c r="B126" s="322" t="s">
        <v>1389</v>
      </c>
      <c r="C126" s="322" t="s">
        <v>210</v>
      </c>
      <c r="D126" s="382" t="s">
        <v>228</v>
      </c>
      <c r="E126" s="134"/>
      <c r="F126" s="145"/>
      <c r="G126" s="145"/>
    </row>
    <row r="127" spans="1:7" s="67" customFormat="1" ht="87">
      <c r="A127" s="134" t="s">
        <v>1297</v>
      </c>
      <c r="B127" s="322" t="s">
        <v>1416</v>
      </c>
      <c r="C127" s="322" t="s">
        <v>210</v>
      </c>
      <c r="D127" s="382" t="s">
        <v>228</v>
      </c>
      <c r="E127" s="134"/>
      <c r="F127" s="145"/>
      <c r="G127" s="145"/>
    </row>
    <row r="128" spans="1:7" ht="43.5">
      <c r="A128" s="134" t="s">
        <v>502</v>
      </c>
      <c r="B128" s="322" t="s">
        <v>1417</v>
      </c>
      <c r="C128" s="322" t="s">
        <v>210</v>
      </c>
      <c r="D128" s="382" t="s">
        <v>228</v>
      </c>
      <c r="E128" s="134"/>
      <c r="F128" s="145"/>
      <c r="G128" s="145"/>
    </row>
    <row r="129" spans="1:7" s="67" customFormat="1" ht="43.5">
      <c r="A129" s="134" t="s">
        <v>1297</v>
      </c>
      <c r="B129" s="322" t="s">
        <v>1418</v>
      </c>
      <c r="C129" s="322" t="s">
        <v>210</v>
      </c>
      <c r="D129" s="382" t="s">
        <v>228</v>
      </c>
      <c r="E129" s="134"/>
      <c r="F129" s="145"/>
      <c r="G129" s="145"/>
    </row>
    <row r="130" spans="1:7" s="67" customFormat="1" ht="290">
      <c r="A130" s="134" t="s">
        <v>533</v>
      </c>
      <c r="B130" s="322" t="s">
        <v>1419</v>
      </c>
      <c r="C130" s="322" t="s">
        <v>210</v>
      </c>
      <c r="D130" s="382" t="s">
        <v>215</v>
      </c>
      <c r="E130" s="134"/>
      <c r="F130" s="145"/>
      <c r="G130" s="145"/>
    </row>
    <row r="131" spans="1:7" s="67" customFormat="1" ht="43.5">
      <c r="A131" s="134" t="s">
        <v>643</v>
      </c>
      <c r="B131" s="322" t="s">
        <v>1420</v>
      </c>
      <c r="C131" s="322" t="s">
        <v>210</v>
      </c>
      <c r="D131" s="382" t="s">
        <v>215</v>
      </c>
      <c r="E131" s="134"/>
      <c r="F131" s="145"/>
      <c r="G131" s="145"/>
    </row>
    <row r="132" spans="1:7" s="67" customFormat="1" ht="58">
      <c r="A132" s="134" t="s">
        <v>1297</v>
      </c>
      <c r="B132" s="322" t="s">
        <v>1421</v>
      </c>
      <c r="C132" s="322" t="s">
        <v>210</v>
      </c>
      <c r="D132" s="382" t="s">
        <v>215</v>
      </c>
      <c r="E132" s="134"/>
      <c r="F132" s="145"/>
      <c r="G132" s="145"/>
    </row>
    <row r="133" spans="1:7" s="67" customFormat="1" ht="58">
      <c r="A133" s="134" t="s">
        <v>609</v>
      </c>
      <c r="B133" s="322" t="s">
        <v>1422</v>
      </c>
      <c r="C133" s="322" t="s">
        <v>210</v>
      </c>
      <c r="D133" s="382" t="s">
        <v>215</v>
      </c>
      <c r="E133" s="134"/>
      <c r="F133" s="145"/>
      <c r="G133" s="145"/>
    </row>
    <row r="134" spans="1:7" s="67" customFormat="1" ht="43.5">
      <c r="A134" s="134" t="s">
        <v>266</v>
      </c>
      <c r="B134" s="322" t="s">
        <v>1423</v>
      </c>
      <c r="C134" s="322" t="s">
        <v>210</v>
      </c>
      <c r="D134" s="382" t="s">
        <v>215</v>
      </c>
      <c r="E134" s="134"/>
      <c r="F134" s="145"/>
      <c r="G134" s="145"/>
    </row>
    <row r="135" spans="1:7" s="67" customFormat="1" ht="58">
      <c r="A135" s="134" t="s">
        <v>1334</v>
      </c>
      <c r="B135" s="322" t="s">
        <v>1424</v>
      </c>
      <c r="C135" s="322" t="s">
        <v>210</v>
      </c>
      <c r="D135" s="382" t="s">
        <v>215</v>
      </c>
      <c r="E135" s="134"/>
      <c r="F135" s="145"/>
      <c r="G135" s="145"/>
    </row>
    <row r="136" spans="1:7" s="67" customFormat="1" ht="58">
      <c r="A136" s="134" t="s">
        <v>1297</v>
      </c>
      <c r="B136" s="322" t="s">
        <v>1425</v>
      </c>
      <c r="C136" s="322" t="s">
        <v>210</v>
      </c>
      <c r="D136" s="382" t="s">
        <v>215</v>
      </c>
      <c r="E136" s="134"/>
      <c r="F136" s="145"/>
      <c r="G136" s="145"/>
    </row>
    <row r="137" spans="1:7" s="67" customFormat="1" ht="72.5">
      <c r="A137" s="134" t="s">
        <v>558</v>
      </c>
      <c r="B137" s="322" t="s">
        <v>1426</v>
      </c>
      <c r="C137" s="322" t="s">
        <v>210</v>
      </c>
      <c r="D137" s="382" t="s">
        <v>215</v>
      </c>
      <c r="E137" s="134"/>
      <c r="F137" s="145"/>
      <c r="G137" s="145"/>
    </row>
    <row r="138" spans="1:7" s="67" customFormat="1" ht="58">
      <c r="A138" s="134" t="s">
        <v>376</v>
      </c>
      <c r="B138" s="322" t="s">
        <v>1427</v>
      </c>
      <c r="C138" s="322" t="s">
        <v>210</v>
      </c>
      <c r="D138" s="382" t="s">
        <v>215</v>
      </c>
      <c r="E138" s="134"/>
      <c r="F138" s="145"/>
      <c r="G138" s="145"/>
    </row>
    <row r="139" spans="1:7" s="67" customFormat="1" ht="87">
      <c r="A139" s="134" t="s">
        <v>558</v>
      </c>
      <c r="B139" s="322" t="s">
        <v>1428</v>
      </c>
      <c r="C139" s="322" t="s">
        <v>210</v>
      </c>
      <c r="D139" s="382" t="s">
        <v>215</v>
      </c>
      <c r="E139" s="134"/>
      <c r="F139" s="145"/>
      <c r="G139" s="145"/>
    </row>
    <row r="140" spans="1:7" s="67" customFormat="1" ht="58">
      <c r="A140" s="134" t="s">
        <v>266</v>
      </c>
      <c r="B140" s="322" t="s">
        <v>1429</v>
      </c>
      <c r="C140" s="322" t="s">
        <v>210</v>
      </c>
      <c r="D140" s="382" t="s">
        <v>215</v>
      </c>
      <c r="E140" s="134"/>
      <c r="F140" s="145"/>
      <c r="G140" s="145"/>
    </row>
    <row r="141" spans="1:7" s="67" customFormat="1" ht="72.5">
      <c r="A141" s="134" t="s">
        <v>437</v>
      </c>
      <c r="B141" s="322" t="s">
        <v>1430</v>
      </c>
      <c r="C141" s="322" t="s">
        <v>210</v>
      </c>
      <c r="D141" s="382" t="s">
        <v>215</v>
      </c>
      <c r="E141" s="134"/>
      <c r="F141" s="145"/>
      <c r="G141" s="145"/>
    </row>
    <row r="142" spans="1:7" s="67" customFormat="1" ht="58">
      <c r="A142" s="134" t="s">
        <v>502</v>
      </c>
      <c r="B142" s="322" t="s">
        <v>1431</v>
      </c>
      <c r="C142" s="322" t="s">
        <v>210</v>
      </c>
      <c r="D142" s="382" t="s">
        <v>215</v>
      </c>
      <c r="E142" s="134"/>
      <c r="F142" s="145"/>
      <c r="G142" s="145"/>
    </row>
    <row r="143" spans="1:7" s="67" customFormat="1" ht="58">
      <c r="A143" s="134" t="s">
        <v>470</v>
      </c>
      <c r="B143" s="322" t="s">
        <v>1432</v>
      </c>
      <c r="C143" s="322" t="s">
        <v>210</v>
      </c>
      <c r="D143" s="382" t="s">
        <v>215</v>
      </c>
      <c r="E143" s="134"/>
      <c r="F143" s="145"/>
      <c r="G143" s="145"/>
    </row>
    <row r="144" spans="1:7" s="67" customFormat="1" ht="72.5">
      <c r="A144" s="134" t="s">
        <v>470</v>
      </c>
      <c r="B144" s="322" t="s">
        <v>1433</v>
      </c>
      <c r="C144" s="322" t="s">
        <v>210</v>
      </c>
      <c r="D144" s="382" t="s">
        <v>215</v>
      </c>
      <c r="E144" s="134"/>
      <c r="F144" s="145"/>
      <c r="G144" s="145"/>
    </row>
    <row r="145" spans="1:7" s="67" customFormat="1" ht="58">
      <c r="A145" s="134" t="s">
        <v>470</v>
      </c>
      <c r="B145" s="322" t="s">
        <v>1434</v>
      </c>
      <c r="C145" s="322" t="s">
        <v>210</v>
      </c>
      <c r="D145" s="382" t="s">
        <v>215</v>
      </c>
      <c r="E145" s="134"/>
      <c r="F145" s="145"/>
      <c r="G145" s="145"/>
    </row>
    <row r="146" spans="1:7" s="67" customFormat="1" ht="72.5">
      <c r="A146" s="134" t="s">
        <v>300</v>
      </c>
      <c r="B146" s="322" t="s">
        <v>1435</v>
      </c>
      <c r="C146" s="322" t="s">
        <v>210</v>
      </c>
      <c r="D146" s="304" t="s">
        <v>215</v>
      </c>
      <c r="E146" s="134"/>
      <c r="F146" s="145"/>
      <c r="G146" s="145"/>
    </row>
    <row r="147" spans="1:7" s="67" customFormat="1" ht="72.5">
      <c r="A147" s="134" t="s">
        <v>300</v>
      </c>
      <c r="B147" s="322" t="s">
        <v>1436</v>
      </c>
      <c r="C147" s="322" t="s">
        <v>210</v>
      </c>
      <c r="D147" s="382" t="s">
        <v>215</v>
      </c>
      <c r="E147" s="134"/>
      <c r="F147" s="145"/>
      <c r="G147" s="145"/>
    </row>
    <row r="148" spans="1:7" s="67" customFormat="1" ht="58">
      <c r="A148" s="134" t="s">
        <v>266</v>
      </c>
      <c r="B148" s="322" t="s">
        <v>1437</v>
      </c>
      <c r="C148" s="322" t="s">
        <v>210</v>
      </c>
      <c r="D148" s="382" t="s">
        <v>215</v>
      </c>
      <c r="E148" s="134"/>
      <c r="F148" s="145"/>
      <c r="G148" s="145"/>
    </row>
    <row r="149" spans="1:7" s="67" customFormat="1" ht="58">
      <c r="A149" s="134" t="s">
        <v>643</v>
      </c>
      <c r="B149" s="322" t="s">
        <v>1438</v>
      </c>
      <c r="C149" s="322" t="s">
        <v>210</v>
      </c>
      <c r="D149" s="382" t="s">
        <v>215</v>
      </c>
      <c r="E149" s="134"/>
      <c r="F149" s="145"/>
      <c r="G149" s="145"/>
    </row>
    <row r="150" spans="1:7" s="67" customFormat="1" ht="58">
      <c r="A150" s="134" t="s">
        <v>1334</v>
      </c>
      <c r="B150" s="322" t="s">
        <v>1439</v>
      </c>
      <c r="C150" s="322" t="s">
        <v>210</v>
      </c>
      <c r="D150" s="382" t="s">
        <v>215</v>
      </c>
      <c r="E150" s="134"/>
      <c r="F150" s="145"/>
      <c r="G150" s="145"/>
    </row>
    <row r="151" spans="1:7" s="67" customFormat="1" ht="58">
      <c r="A151" s="134" t="s">
        <v>643</v>
      </c>
      <c r="B151" s="322" t="s">
        <v>1440</v>
      </c>
      <c r="C151" s="322" t="s">
        <v>210</v>
      </c>
      <c r="D151" s="382" t="s">
        <v>215</v>
      </c>
      <c r="E151" s="134"/>
      <c r="F151" s="145"/>
      <c r="G151" s="145"/>
    </row>
    <row r="152" spans="1:7" s="67" customFormat="1" ht="58">
      <c r="A152" s="134" t="s">
        <v>376</v>
      </c>
      <c r="B152" s="322" t="s">
        <v>1441</v>
      </c>
      <c r="C152" s="322" t="s">
        <v>210</v>
      </c>
      <c r="D152" s="382" t="s">
        <v>215</v>
      </c>
      <c r="E152" s="134"/>
      <c r="F152" s="145"/>
      <c r="G152" s="145"/>
    </row>
    <row r="153" spans="1:7" s="67" customFormat="1" ht="58">
      <c r="A153" s="134" t="s">
        <v>300</v>
      </c>
      <c r="B153" s="322" t="s">
        <v>1442</v>
      </c>
      <c r="C153" s="322" t="s">
        <v>210</v>
      </c>
      <c r="D153" s="382" t="s">
        <v>215</v>
      </c>
      <c r="E153" s="134"/>
      <c r="F153" s="145"/>
      <c r="G153" s="145"/>
    </row>
    <row r="154" spans="1:7" s="67" customFormat="1" ht="72.5">
      <c r="A154" s="134" t="s">
        <v>266</v>
      </c>
      <c r="B154" s="322" t="s">
        <v>1443</v>
      </c>
      <c r="C154" s="322" t="s">
        <v>210</v>
      </c>
      <c r="D154" s="382" t="s">
        <v>215</v>
      </c>
      <c r="E154" s="134"/>
      <c r="F154" s="145"/>
      <c r="G154" s="145"/>
    </row>
    <row r="155" spans="1:7" s="67" customFormat="1" ht="87">
      <c r="A155" s="134" t="s">
        <v>558</v>
      </c>
      <c r="B155" s="322" t="s">
        <v>1444</v>
      </c>
      <c r="C155" s="322" t="s">
        <v>1364</v>
      </c>
      <c r="D155" s="382" t="s">
        <v>215</v>
      </c>
      <c r="E155" s="134"/>
      <c r="F155" s="145"/>
      <c r="G155" s="145"/>
    </row>
    <row r="156" spans="1:7" s="67" customFormat="1" ht="72.5">
      <c r="A156" s="134" t="s">
        <v>533</v>
      </c>
      <c r="B156" s="322" t="s">
        <v>1445</v>
      </c>
      <c r="C156" s="322" t="s">
        <v>210</v>
      </c>
      <c r="D156" s="382" t="s">
        <v>215</v>
      </c>
      <c r="E156" s="134"/>
      <c r="F156" s="145"/>
      <c r="G156" s="145"/>
    </row>
    <row r="157" spans="1:7" s="67" customFormat="1" ht="72.5">
      <c r="A157" s="134" t="s">
        <v>609</v>
      </c>
      <c r="B157" s="322" t="s">
        <v>1446</v>
      </c>
      <c r="C157" s="322" t="s">
        <v>210</v>
      </c>
      <c r="D157" s="382" t="s">
        <v>215</v>
      </c>
      <c r="E157" s="134"/>
      <c r="F157" s="145"/>
      <c r="G157" s="145"/>
    </row>
    <row r="158" spans="1:7" s="67" customFormat="1" ht="58">
      <c r="A158" s="134" t="s">
        <v>502</v>
      </c>
      <c r="B158" s="322" t="s">
        <v>1447</v>
      </c>
      <c r="C158" s="322" t="s">
        <v>210</v>
      </c>
      <c r="D158" s="382" t="s">
        <v>215</v>
      </c>
      <c r="E158" s="134"/>
      <c r="F158" s="145"/>
      <c r="G158" s="145"/>
    </row>
    <row r="159" spans="1:7" s="67" customFormat="1" ht="72.5">
      <c r="A159" s="134" t="s">
        <v>376</v>
      </c>
      <c r="B159" s="322" t="s">
        <v>1448</v>
      </c>
      <c r="C159" s="322" t="s">
        <v>210</v>
      </c>
      <c r="D159" s="382" t="s">
        <v>215</v>
      </c>
      <c r="E159" s="134"/>
      <c r="F159" s="145"/>
      <c r="G159" s="145"/>
    </row>
    <row r="160" spans="1:7" s="67" customFormat="1" ht="58">
      <c r="A160" s="134" t="s">
        <v>558</v>
      </c>
      <c r="B160" s="322" t="s">
        <v>1449</v>
      </c>
      <c r="C160" s="322" t="s">
        <v>210</v>
      </c>
      <c r="D160" s="382" t="s">
        <v>215</v>
      </c>
      <c r="E160" s="134"/>
      <c r="F160" s="145"/>
      <c r="G160" s="145"/>
    </row>
    <row r="161" spans="1:7" s="67" customFormat="1" ht="72.5">
      <c r="A161" s="134" t="s">
        <v>558</v>
      </c>
      <c r="B161" s="322" t="s">
        <v>1450</v>
      </c>
      <c r="C161" s="322" t="s">
        <v>210</v>
      </c>
      <c r="D161" s="382" t="s">
        <v>215</v>
      </c>
      <c r="E161" s="134"/>
      <c r="F161" s="145"/>
      <c r="G161" s="145"/>
    </row>
    <row r="162" spans="1:7" s="67" customFormat="1" ht="58">
      <c r="A162" s="134" t="s">
        <v>300</v>
      </c>
      <c r="B162" s="322" t="s">
        <v>1451</v>
      </c>
      <c r="C162" s="322" t="s">
        <v>210</v>
      </c>
      <c r="D162" s="382" t="s">
        <v>215</v>
      </c>
      <c r="E162" s="134"/>
      <c r="F162" s="145"/>
      <c r="G162" s="145"/>
    </row>
    <row r="163" spans="1:7" s="67" customFormat="1" ht="72.5">
      <c r="A163" s="134" t="s">
        <v>470</v>
      </c>
      <c r="B163" s="322" t="s">
        <v>1452</v>
      </c>
      <c r="C163" s="322" t="s">
        <v>210</v>
      </c>
      <c r="D163" s="382" t="s">
        <v>215</v>
      </c>
      <c r="E163" s="134"/>
      <c r="F163" s="145"/>
      <c r="G163" s="145"/>
    </row>
    <row r="164" spans="1:7" s="67" customFormat="1" ht="58">
      <c r="A164" s="134" t="s">
        <v>300</v>
      </c>
      <c r="B164" s="322" t="s">
        <v>1453</v>
      </c>
      <c r="C164" s="322" t="s">
        <v>210</v>
      </c>
      <c r="D164" s="382" t="s">
        <v>215</v>
      </c>
      <c r="E164" s="134"/>
      <c r="F164" s="145"/>
      <c r="G164" s="145"/>
    </row>
    <row r="165" spans="1:7" s="67" customFormat="1" ht="58">
      <c r="A165" s="134" t="s">
        <v>558</v>
      </c>
      <c r="B165" s="322" t="s">
        <v>1454</v>
      </c>
      <c r="C165" s="322" t="s">
        <v>1364</v>
      </c>
      <c r="D165" s="382" t="s">
        <v>215</v>
      </c>
      <c r="E165" s="134"/>
      <c r="F165" s="145"/>
      <c r="G165" s="145"/>
    </row>
    <row r="166" spans="1:7" s="67" customFormat="1" ht="72.5">
      <c r="A166" s="134" t="s">
        <v>533</v>
      </c>
      <c r="B166" s="322" t="s">
        <v>1455</v>
      </c>
      <c r="C166" s="322" t="s">
        <v>210</v>
      </c>
      <c r="D166" s="382" t="s">
        <v>215</v>
      </c>
      <c r="E166" s="134"/>
      <c r="F166" s="145"/>
      <c r="G166" s="145"/>
    </row>
    <row r="167" spans="1:7" s="67" customFormat="1" ht="43.5">
      <c r="A167" s="134" t="s">
        <v>643</v>
      </c>
      <c r="B167" s="322" t="s">
        <v>1456</v>
      </c>
      <c r="C167" s="322" t="s">
        <v>210</v>
      </c>
      <c r="D167" s="382" t="s">
        <v>215</v>
      </c>
      <c r="E167" s="134"/>
      <c r="F167" s="145"/>
      <c r="G167" s="145"/>
    </row>
    <row r="168" spans="1:7" s="67" customFormat="1" ht="58">
      <c r="A168" s="134" t="s">
        <v>300</v>
      </c>
      <c r="B168" s="322" t="s">
        <v>1457</v>
      </c>
      <c r="C168" s="322" t="s">
        <v>210</v>
      </c>
      <c r="D168" s="382" t="s">
        <v>215</v>
      </c>
      <c r="E168" s="134"/>
      <c r="F168" s="145"/>
      <c r="G168" s="145"/>
    </row>
    <row r="169" spans="1:7" s="67" customFormat="1" ht="58">
      <c r="A169" s="134" t="s">
        <v>609</v>
      </c>
      <c r="B169" s="322" t="s">
        <v>1458</v>
      </c>
      <c r="C169" s="322" t="s">
        <v>210</v>
      </c>
      <c r="D169" s="382" t="s">
        <v>215</v>
      </c>
      <c r="E169" s="134"/>
      <c r="F169" s="145"/>
      <c r="G169" s="145"/>
    </row>
    <row r="170" spans="1:7" s="67" customFormat="1" ht="58">
      <c r="A170" s="134" t="s">
        <v>901</v>
      </c>
      <c r="B170" s="322" t="s">
        <v>1459</v>
      </c>
      <c r="C170" s="322" t="s">
        <v>210</v>
      </c>
      <c r="D170" s="382" t="s">
        <v>215</v>
      </c>
      <c r="E170" s="134"/>
      <c r="F170" s="145"/>
      <c r="G170" s="145"/>
    </row>
    <row r="171" spans="1:7" s="67" customFormat="1" ht="72.5">
      <c r="A171" s="134" t="s">
        <v>266</v>
      </c>
      <c r="B171" s="322" t="s">
        <v>1460</v>
      </c>
      <c r="C171" s="322" t="s">
        <v>210</v>
      </c>
      <c r="D171" s="382" t="s">
        <v>215</v>
      </c>
      <c r="E171" s="134"/>
      <c r="F171" s="145"/>
      <c r="G171" s="145"/>
    </row>
    <row r="172" spans="1:7" s="67" customFormat="1" ht="58">
      <c r="A172" s="134" t="s">
        <v>266</v>
      </c>
      <c r="B172" s="322" t="s">
        <v>1461</v>
      </c>
      <c r="C172" s="322" t="s">
        <v>210</v>
      </c>
      <c r="D172" s="382" t="s">
        <v>215</v>
      </c>
      <c r="E172" s="134"/>
      <c r="F172" s="145"/>
      <c r="G172" s="145"/>
    </row>
    <row r="173" spans="1:7" s="67" customFormat="1" ht="58">
      <c r="A173" s="134" t="s">
        <v>266</v>
      </c>
      <c r="B173" s="322" t="s">
        <v>1462</v>
      </c>
      <c r="C173" s="322" t="s">
        <v>210</v>
      </c>
      <c r="D173" s="382" t="s">
        <v>215</v>
      </c>
      <c r="E173" s="134"/>
      <c r="F173" s="145"/>
      <c r="G173" s="145"/>
    </row>
    <row r="174" spans="1:7" s="67" customFormat="1" ht="58">
      <c r="A174" s="134" t="s">
        <v>266</v>
      </c>
      <c r="B174" s="322" t="s">
        <v>1463</v>
      </c>
      <c r="C174" s="322" t="s">
        <v>1364</v>
      </c>
      <c r="D174" s="382" t="s">
        <v>215</v>
      </c>
      <c r="E174" s="134"/>
      <c r="F174" s="145"/>
      <c r="G174" s="145"/>
    </row>
    <row r="175" spans="1:7" s="67" customFormat="1" ht="43.5">
      <c r="A175" s="134" t="s">
        <v>533</v>
      </c>
      <c r="B175" s="322" t="s">
        <v>1464</v>
      </c>
      <c r="C175" s="322" t="s">
        <v>1364</v>
      </c>
      <c r="D175" s="382" t="s">
        <v>215</v>
      </c>
      <c r="E175" s="134"/>
      <c r="F175" s="145"/>
      <c r="G175" s="145"/>
    </row>
    <row r="176" spans="1:7" s="67" customFormat="1" ht="58">
      <c r="A176" s="134" t="s">
        <v>533</v>
      </c>
      <c r="B176" s="322" t="s">
        <v>1465</v>
      </c>
      <c r="C176" s="322" t="s">
        <v>210</v>
      </c>
      <c r="D176" s="382" t="s">
        <v>215</v>
      </c>
      <c r="E176" s="134"/>
      <c r="F176" s="145"/>
      <c r="G176" s="145"/>
    </row>
    <row r="177" spans="1:7" s="67" customFormat="1" ht="43.5">
      <c r="A177" s="134" t="s">
        <v>437</v>
      </c>
      <c r="B177" s="322" t="s">
        <v>1466</v>
      </c>
      <c r="C177" s="322" t="s">
        <v>210</v>
      </c>
      <c r="D177" s="382" t="s">
        <v>215</v>
      </c>
      <c r="E177" s="134"/>
      <c r="F177" s="145"/>
      <c r="G177" s="145"/>
    </row>
    <row r="178" spans="1:7" s="67" customFormat="1" ht="43.5">
      <c r="A178" s="134" t="s">
        <v>437</v>
      </c>
      <c r="B178" s="322" t="s">
        <v>1467</v>
      </c>
      <c r="C178" s="322" t="s">
        <v>210</v>
      </c>
      <c r="D178" s="382" t="s">
        <v>215</v>
      </c>
      <c r="E178" s="134"/>
      <c r="F178" s="145"/>
      <c r="G178" s="145"/>
    </row>
    <row r="179" spans="1:7" s="67" customFormat="1" ht="101.5">
      <c r="A179" s="134" t="s">
        <v>266</v>
      </c>
      <c r="B179" s="322" t="s">
        <v>1468</v>
      </c>
      <c r="C179" s="322" t="s">
        <v>210</v>
      </c>
      <c r="D179" s="382" t="s">
        <v>215</v>
      </c>
      <c r="E179" s="134"/>
      <c r="F179" s="145"/>
      <c r="G179" s="145"/>
    </row>
    <row r="180" spans="1:7" s="67" customFormat="1" ht="58">
      <c r="A180" s="134" t="s">
        <v>609</v>
      </c>
      <c r="B180" s="322" t="s">
        <v>1469</v>
      </c>
      <c r="C180" s="322" t="s">
        <v>210</v>
      </c>
      <c r="D180" s="382" t="s">
        <v>215</v>
      </c>
      <c r="E180" s="134"/>
      <c r="F180" s="145"/>
      <c r="G180" s="145"/>
    </row>
    <row r="181" spans="1:7" s="67" customFormat="1" ht="58">
      <c r="A181" s="134" t="s">
        <v>502</v>
      </c>
      <c r="B181" s="322" t="s">
        <v>1470</v>
      </c>
      <c r="C181" s="322" t="s">
        <v>210</v>
      </c>
      <c r="D181" s="382" t="s">
        <v>215</v>
      </c>
      <c r="E181" s="134"/>
      <c r="F181" s="145"/>
      <c r="G181" s="145"/>
    </row>
    <row r="182" spans="1:7" s="67" customFormat="1" ht="72.5">
      <c r="A182" s="134" t="s">
        <v>643</v>
      </c>
      <c r="B182" s="322" t="s">
        <v>1471</v>
      </c>
      <c r="C182" s="322" t="s">
        <v>210</v>
      </c>
      <c r="D182" s="382" t="s">
        <v>215</v>
      </c>
      <c r="E182" s="134"/>
      <c r="F182" s="145"/>
      <c r="G182" s="145"/>
    </row>
    <row r="183" spans="1:7" s="67" customFormat="1" ht="72.5">
      <c r="A183" s="134" t="s">
        <v>300</v>
      </c>
      <c r="B183" s="322" t="s">
        <v>1472</v>
      </c>
      <c r="C183" s="322" t="s">
        <v>210</v>
      </c>
      <c r="D183" s="382" t="s">
        <v>215</v>
      </c>
      <c r="E183" s="134"/>
      <c r="F183" s="145"/>
      <c r="G183" s="145"/>
    </row>
    <row r="184" spans="1:7" s="67" customFormat="1" ht="58">
      <c r="A184" s="134" t="s">
        <v>470</v>
      </c>
      <c r="B184" s="322" t="s">
        <v>1473</v>
      </c>
      <c r="C184" s="322" t="s">
        <v>210</v>
      </c>
      <c r="D184" s="382" t="s">
        <v>215</v>
      </c>
      <c r="E184" s="134"/>
      <c r="F184" s="145"/>
      <c r="G184" s="145"/>
    </row>
    <row r="185" spans="1:7" s="67" customFormat="1" ht="58">
      <c r="A185" s="134" t="s">
        <v>266</v>
      </c>
      <c r="B185" s="322" t="s">
        <v>1474</v>
      </c>
      <c r="C185" s="322" t="s">
        <v>210</v>
      </c>
      <c r="D185" s="382" t="s">
        <v>215</v>
      </c>
      <c r="E185" s="134"/>
      <c r="F185" s="145"/>
      <c r="G185" s="145"/>
    </row>
    <row r="186" spans="1:7" s="67" customFormat="1" ht="58">
      <c r="A186" s="134" t="s">
        <v>640</v>
      </c>
      <c r="B186" s="322" t="s">
        <v>1475</v>
      </c>
      <c r="C186" s="322" t="s">
        <v>210</v>
      </c>
      <c r="D186" s="382" t="s">
        <v>215</v>
      </c>
      <c r="E186" s="134"/>
      <c r="F186" s="145"/>
      <c r="G186" s="145"/>
    </row>
    <row r="187" spans="1:7" s="67" customFormat="1" ht="58">
      <c r="A187" s="134" t="s">
        <v>1334</v>
      </c>
      <c r="B187" s="322" t="s">
        <v>1476</v>
      </c>
      <c r="C187" s="322" t="s">
        <v>210</v>
      </c>
      <c r="D187" s="382" t="s">
        <v>215</v>
      </c>
      <c r="E187" s="134"/>
      <c r="F187" s="145"/>
      <c r="G187" s="145"/>
    </row>
    <row r="188" spans="1:7" s="67" customFormat="1" ht="43.5">
      <c r="A188" s="134" t="s">
        <v>502</v>
      </c>
      <c r="B188" s="322" t="s">
        <v>1477</v>
      </c>
      <c r="C188" s="322" t="s">
        <v>210</v>
      </c>
      <c r="D188" s="382" t="s">
        <v>215</v>
      </c>
      <c r="E188" s="134"/>
      <c r="F188" s="145"/>
      <c r="G188" s="145"/>
    </row>
    <row r="189" spans="1:7" s="67" customFormat="1" ht="43.5">
      <c r="A189" s="134" t="s">
        <v>470</v>
      </c>
      <c r="B189" s="322" t="s">
        <v>1478</v>
      </c>
      <c r="C189" s="322" t="s">
        <v>210</v>
      </c>
      <c r="D189" s="382" t="s">
        <v>215</v>
      </c>
      <c r="E189" s="134"/>
      <c r="F189" s="145"/>
      <c r="G189" s="145"/>
    </row>
    <row r="190" spans="1:7" s="67" customFormat="1" ht="72.5">
      <c r="A190" s="134" t="s">
        <v>1297</v>
      </c>
      <c r="B190" s="322" t="s">
        <v>1479</v>
      </c>
      <c r="C190" s="322" t="s">
        <v>210</v>
      </c>
      <c r="D190" s="382" t="s">
        <v>215</v>
      </c>
      <c r="E190" s="134"/>
      <c r="F190" s="145"/>
      <c r="G190" s="145"/>
    </row>
    <row r="191" spans="1:7" s="67" customFormat="1" ht="43.5">
      <c r="A191" s="134" t="s">
        <v>901</v>
      </c>
      <c r="B191" s="322" t="s">
        <v>1480</v>
      </c>
      <c r="C191" s="322" t="s">
        <v>210</v>
      </c>
      <c r="D191" s="382" t="s">
        <v>215</v>
      </c>
      <c r="E191" s="134"/>
      <c r="F191" s="145"/>
      <c r="G191" s="145"/>
    </row>
    <row r="192" spans="1:7" s="67" customFormat="1" ht="43.5">
      <c r="A192" s="134" t="s">
        <v>437</v>
      </c>
      <c r="B192" s="322" t="s">
        <v>1481</v>
      </c>
      <c r="C192" s="322" t="s">
        <v>210</v>
      </c>
      <c r="D192" s="382" t="s">
        <v>215</v>
      </c>
      <c r="E192" s="134"/>
      <c r="F192" s="145"/>
      <c r="G192" s="145"/>
    </row>
    <row r="193" spans="1:7" s="67" customFormat="1" ht="43.5">
      <c r="A193" s="134" t="s">
        <v>502</v>
      </c>
      <c r="B193" s="322" t="s">
        <v>1482</v>
      </c>
      <c r="C193" s="322" t="s">
        <v>1364</v>
      </c>
      <c r="D193" s="382" t="s">
        <v>215</v>
      </c>
      <c r="E193" s="134"/>
      <c r="F193" s="145"/>
      <c r="G193" s="145"/>
    </row>
    <row r="194" spans="1:7" s="67" customFormat="1" ht="58">
      <c r="A194" s="134" t="s">
        <v>533</v>
      </c>
      <c r="B194" s="322" t="s">
        <v>1483</v>
      </c>
      <c r="C194" s="322" t="s">
        <v>210</v>
      </c>
      <c r="D194" s="382" t="s">
        <v>215</v>
      </c>
      <c r="E194" s="134"/>
      <c r="F194" s="145"/>
      <c r="G194" s="145"/>
    </row>
    <row r="195" spans="1:7" s="67" customFormat="1" ht="43.5">
      <c r="A195" s="134" t="s">
        <v>376</v>
      </c>
      <c r="B195" s="322" t="s">
        <v>1484</v>
      </c>
      <c r="C195" s="322" t="s">
        <v>210</v>
      </c>
      <c r="D195" s="382" t="s">
        <v>215</v>
      </c>
      <c r="E195" s="134"/>
      <c r="F195" s="145"/>
      <c r="G195" s="145"/>
    </row>
    <row r="196" spans="1:7" s="67" customFormat="1" ht="58">
      <c r="A196" s="134" t="s">
        <v>376</v>
      </c>
      <c r="B196" s="322" t="s">
        <v>1485</v>
      </c>
      <c r="C196" s="322" t="s">
        <v>210</v>
      </c>
      <c r="D196" s="382" t="s">
        <v>215</v>
      </c>
      <c r="E196" s="134"/>
      <c r="F196" s="145"/>
      <c r="G196" s="145"/>
    </row>
    <row r="197" spans="1:7" s="67" customFormat="1" ht="58">
      <c r="A197" s="134" t="s">
        <v>300</v>
      </c>
      <c r="B197" s="322" t="s">
        <v>1486</v>
      </c>
      <c r="C197" s="322" t="s">
        <v>210</v>
      </c>
      <c r="D197" s="382" t="s">
        <v>215</v>
      </c>
      <c r="E197" s="134"/>
      <c r="F197" s="145"/>
      <c r="G197" s="145"/>
    </row>
    <row r="198" spans="1:7" s="67" customFormat="1" ht="43.5">
      <c r="A198" s="134" t="s">
        <v>502</v>
      </c>
      <c r="B198" s="322" t="s">
        <v>1487</v>
      </c>
      <c r="C198" s="322" t="s">
        <v>210</v>
      </c>
      <c r="D198" s="382" t="s">
        <v>215</v>
      </c>
      <c r="E198" s="134"/>
      <c r="F198" s="145"/>
      <c r="G198" s="145"/>
    </row>
    <row r="199" spans="1:7" s="67" customFormat="1" ht="43.5">
      <c r="A199" s="134" t="s">
        <v>502</v>
      </c>
      <c r="B199" s="322" t="s">
        <v>1488</v>
      </c>
      <c r="C199" s="322" t="s">
        <v>210</v>
      </c>
      <c r="D199" s="382" t="s">
        <v>215</v>
      </c>
      <c r="E199" s="134"/>
      <c r="F199" s="145"/>
      <c r="G199" s="145"/>
    </row>
    <row r="200" spans="1:7" s="67" customFormat="1" ht="72.5">
      <c r="A200" s="134" t="s">
        <v>266</v>
      </c>
      <c r="B200" s="322" t="s">
        <v>1489</v>
      </c>
      <c r="C200" s="322" t="s">
        <v>210</v>
      </c>
      <c r="D200" s="382" t="s">
        <v>215</v>
      </c>
      <c r="E200" s="134"/>
      <c r="F200" s="145"/>
      <c r="G200" s="145"/>
    </row>
    <row r="201" spans="1:7" s="67" customFormat="1" ht="72.5">
      <c r="A201" s="134" t="s">
        <v>266</v>
      </c>
      <c r="B201" s="322" t="s">
        <v>1490</v>
      </c>
      <c r="C201" s="322" t="s">
        <v>210</v>
      </c>
      <c r="D201" s="382" t="s">
        <v>215</v>
      </c>
      <c r="E201" s="134"/>
      <c r="F201" s="145"/>
      <c r="G201" s="145"/>
    </row>
    <row r="202" spans="1:7" s="67" customFormat="1" ht="58">
      <c r="A202" s="134" t="s">
        <v>502</v>
      </c>
      <c r="B202" s="322" t="s">
        <v>1491</v>
      </c>
      <c r="C202" s="322" t="s">
        <v>210</v>
      </c>
      <c r="D202" s="382" t="s">
        <v>215</v>
      </c>
      <c r="E202" s="134"/>
      <c r="F202" s="145"/>
      <c r="G202" s="145"/>
    </row>
    <row r="203" spans="1:7" s="67" customFormat="1" ht="43.5">
      <c r="A203" s="134" t="s">
        <v>502</v>
      </c>
      <c r="B203" s="322" t="s">
        <v>1492</v>
      </c>
      <c r="C203" s="322" t="s">
        <v>210</v>
      </c>
      <c r="D203" s="382" t="s">
        <v>215</v>
      </c>
      <c r="E203" s="134"/>
      <c r="F203" s="145"/>
      <c r="G203" s="145"/>
    </row>
    <row r="204" spans="1:7" s="67" customFormat="1" ht="58">
      <c r="A204" s="134" t="s">
        <v>266</v>
      </c>
      <c r="B204" s="322" t="s">
        <v>1493</v>
      </c>
      <c r="C204" s="322" t="s">
        <v>210</v>
      </c>
      <c r="D204" s="382" t="s">
        <v>215</v>
      </c>
      <c r="E204" s="134"/>
      <c r="F204" s="145"/>
      <c r="G204" s="145"/>
    </row>
    <row r="205" spans="1:7" s="67" customFormat="1" ht="72.5">
      <c r="A205" s="134" t="s">
        <v>502</v>
      </c>
      <c r="B205" s="322" t="s">
        <v>1494</v>
      </c>
      <c r="C205" s="322" t="s">
        <v>1364</v>
      </c>
      <c r="D205" s="382" t="s">
        <v>215</v>
      </c>
      <c r="E205" s="134"/>
      <c r="F205" s="145"/>
      <c r="G205" s="145"/>
    </row>
    <row r="206" spans="1:7" s="67" customFormat="1" ht="58">
      <c r="A206" s="134" t="s">
        <v>533</v>
      </c>
      <c r="B206" s="322" t="s">
        <v>1495</v>
      </c>
      <c r="C206" s="322" t="s">
        <v>210</v>
      </c>
      <c r="D206" s="382" t="s">
        <v>215</v>
      </c>
      <c r="E206" s="134"/>
      <c r="F206" s="145"/>
      <c r="G206" s="145"/>
    </row>
    <row r="207" spans="1:7" s="67" customFormat="1" ht="58">
      <c r="A207" s="134" t="s">
        <v>558</v>
      </c>
      <c r="B207" s="322" t="s">
        <v>1496</v>
      </c>
      <c r="C207" s="322" t="s">
        <v>210</v>
      </c>
      <c r="D207" s="382" t="s">
        <v>215</v>
      </c>
      <c r="E207" s="134"/>
      <c r="F207" s="145"/>
      <c r="G207" s="145"/>
    </row>
    <row r="208" spans="1:7" s="67" customFormat="1" ht="58">
      <c r="A208" s="134" t="s">
        <v>1297</v>
      </c>
      <c r="B208" s="322" t="s">
        <v>1497</v>
      </c>
      <c r="C208" s="322" t="s">
        <v>210</v>
      </c>
      <c r="D208" s="382" t="s">
        <v>215</v>
      </c>
      <c r="E208" s="134"/>
      <c r="F208" s="145"/>
      <c r="G208" s="145"/>
    </row>
    <row r="209" spans="1:7" s="67" customFormat="1" ht="43.5">
      <c r="A209" s="134" t="s">
        <v>558</v>
      </c>
      <c r="B209" s="322" t="s">
        <v>1498</v>
      </c>
      <c r="C209" s="322" t="s">
        <v>1364</v>
      </c>
      <c r="D209" s="382" t="s">
        <v>215</v>
      </c>
      <c r="E209" s="134"/>
      <c r="F209" s="145"/>
      <c r="G209" s="145"/>
    </row>
    <row r="210" spans="1:7" s="67" customFormat="1" ht="58">
      <c r="A210" s="134" t="s">
        <v>533</v>
      </c>
      <c r="B210" s="322" t="s">
        <v>1499</v>
      </c>
      <c r="C210" s="322" t="s">
        <v>210</v>
      </c>
      <c r="D210" s="382" t="s">
        <v>215</v>
      </c>
      <c r="E210" s="134"/>
      <c r="F210" s="145"/>
      <c r="G210" s="145"/>
    </row>
    <row r="211" spans="1:7" s="67" customFormat="1" ht="58">
      <c r="A211" s="134" t="s">
        <v>558</v>
      </c>
      <c r="B211" s="322" t="s">
        <v>1500</v>
      </c>
      <c r="C211" s="322" t="s">
        <v>210</v>
      </c>
      <c r="D211" s="382" t="s">
        <v>215</v>
      </c>
      <c r="E211" s="134"/>
      <c r="F211" s="145"/>
      <c r="G211" s="145"/>
    </row>
    <row r="212" spans="1:7" s="67" customFormat="1" ht="58">
      <c r="A212" s="134" t="s">
        <v>609</v>
      </c>
      <c r="B212" s="322" t="s">
        <v>1501</v>
      </c>
      <c r="C212" s="322" t="s">
        <v>210</v>
      </c>
      <c r="D212" s="382" t="s">
        <v>215</v>
      </c>
      <c r="E212" s="134"/>
      <c r="F212" s="145"/>
      <c r="G212" s="145"/>
    </row>
    <row r="213" spans="1:7" s="67" customFormat="1" ht="58">
      <c r="A213" s="134" t="s">
        <v>502</v>
      </c>
      <c r="B213" s="322" t="s">
        <v>1502</v>
      </c>
      <c r="C213" s="322" t="s">
        <v>210</v>
      </c>
      <c r="D213" s="382" t="s">
        <v>215</v>
      </c>
      <c r="E213" s="134"/>
      <c r="F213" s="145"/>
      <c r="G213" s="145"/>
    </row>
    <row r="214" spans="1:7" s="67" customFormat="1" ht="58">
      <c r="A214" s="134" t="s">
        <v>470</v>
      </c>
      <c r="B214" s="322" t="s">
        <v>1503</v>
      </c>
      <c r="C214" s="322" t="s">
        <v>210</v>
      </c>
      <c r="D214" s="382" t="s">
        <v>215</v>
      </c>
      <c r="E214" s="134"/>
      <c r="F214" s="145"/>
      <c r="G214" s="145"/>
    </row>
    <row r="215" spans="1:7" s="67" customFormat="1" ht="58">
      <c r="A215" s="134" t="s">
        <v>437</v>
      </c>
      <c r="B215" s="322" t="s">
        <v>1504</v>
      </c>
      <c r="C215" s="322" t="s">
        <v>210</v>
      </c>
      <c r="D215" s="382" t="s">
        <v>215</v>
      </c>
      <c r="E215" s="134"/>
      <c r="F215" s="145"/>
      <c r="G215" s="145"/>
    </row>
    <row r="216" spans="1:7" s="67" customFormat="1" ht="43.5">
      <c r="A216" s="134" t="s">
        <v>470</v>
      </c>
      <c r="B216" s="322" t="s">
        <v>1505</v>
      </c>
      <c r="C216" s="322" t="s">
        <v>210</v>
      </c>
      <c r="D216" s="382" t="s">
        <v>215</v>
      </c>
      <c r="E216" s="134"/>
      <c r="F216" s="145"/>
      <c r="G216" s="145"/>
    </row>
    <row r="217" spans="1:7" s="67" customFormat="1" ht="58">
      <c r="A217" s="134" t="s">
        <v>609</v>
      </c>
      <c r="B217" s="322" t="s">
        <v>1506</v>
      </c>
      <c r="C217" s="322" t="s">
        <v>1364</v>
      </c>
      <c r="D217" s="382" t="s">
        <v>215</v>
      </c>
      <c r="E217" s="134"/>
      <c r="F217" s="145"/>
      <c r="G217" s="145"/>
    </row>
    <row r="218" spans="1:7" s="67" customFormat="1" ht="58">
      <c r="A218" s="134" t="s">
        <v>533</v>
      </c>
      <c r="B218" s="322" t="s">
        <v>1507</v>
      </c>
      <c r="C218" s="322" t="s">
        <v>210</v>
      </c>
      <c r="D218" s="382" t="s">
        <v>215</v>
      </c>
      <c r="E218" s="134"/>
      <c r="F218" s="145"/>
      <c r="G218" s="145"/>
    </row>
    <row r="219" spans="1:7" s="67" customFormat="1" ht="43.5">
      <c r="A219" s="134" t="s">
        <v>643</v>
      </c>
      <c r="B219" s="322" t="s">
        <v>1508</v>
      </c>
      <c r="C219" s="322" t="s">
        <v>1364</v>
      </c>
      <c r="D219" s="382" t="s">
        <v>215</v>
      </c>
      <c r="E219" s="134"/>
      <c r="F219" s="145"/>
      <c r="G219" s="145"/>
    </row>
    <row r="220" spans="1:7" s="67" customFormat="1" ht="58">
      <c r="A220" s="134" t="s">
        <v>533</v>
      </c>
      <c r="B220" s="322" t="s">
        <v>1509</v>
      </c>
      <c r="C220" s="322" t="s">
        <v>210</v>
      </c>
      <c r="D220" s="382" t="s">
        <v>215</v>
      </c>
      <c r="E220" s="134"/>
      <c r="F220" s="145"/>
      <c r="G220" s="145"/>
    </row>
    <row r="221" spans="1:7" s="67" customFormat="1" ht="72.5">
      <c r="A221" s="134" t="s">
        <v>558</v>
      </c>
      <c r="B221" s="322" t="s">
        <v>1510</v>
      </c>
      <c r="C221" s="322" t="s">
        <v>210</v>
      </c>
      <c r="D221" s="382" t="s">
        <v>215</v>
      </c>
      <c r="E221" s="134"/>
      <c r="F221" s="145"/>
      <c r="G221" s="145"/>
    </row>
    <row r="222" spans="1:7" s="67" customFormat="1" ht="58">
      <c r="A222" s="134" t="s">
        <v>558</v>
      </c>
      <c r="B222" s="322" t="s">
        <v>1511</v>
      </c>
      <c r="C222" s="322" t="s">
        <v>210</v>
      </c>
      <c r="D222" s="382" t="s">
        <v>215</v>
      </c>
      <c r="E222" s="134"/>
      <c r="F222" s="145"/>
      <c r="G222" s="145"/>
    </row>
    <row r="223" spans="1:7" s="67" customFormat="1" ht="58">
      <c r="A223" s="134" t="s">
        <v>376</v>
      </c>
      <c r="B223" s="322" t="s">
        <v>1512</v>
      </c>
      <c r="C223" s="322" t="s">
        <v>210</v>
      </c>
      <c r="D223" s="382" t="s">
        <v>215</v>
      </c>
      <c r="E223" s="134"/>
      <c r="F223" s="145"/>
      <c r="G223" s="145"/>
    </row>
    <row r="224" spans="1:7" s="67" customFormat="1" ht="72.5">
      <c r="A224" s="134" t="s">
        <v>376</v>
      </c>
      <c r="B224" s="322" t="s">
        <v>1513</v>
      </c>
      <c r="C224" s="322" t="s">
        <v>210</v>
      </c>
      <c r="D224" s="382" t="s">
        <v>215</v>
      </c>
      <c r="E224" s="134"/>
      <c r="F224" s="145"/>
      <c r="G224" s="145"/>
    </row>
    <row r="225" spans="1:7" s="67" customFormat="1" ht="58">
      <c r="A225" s="134" t="s">
        <v>266</v>
      </c>
      <c r="B225" s="322" t="s">
        <v>1514</v>
      </c>
      <c r="C225" s="322" t="s">
        <v>1364</v>
      </c>
      <c r="D225" s="382" t="s">
        <v>215</v>
      </c>
      <c r="E225" s="134"/>
      <c r="F225" s="145"/>
      <c r="G225" s="145"/>
    </row>
    <row r="226" spans="1:7" s="67" customFormat="1" ht="43.5">
      <c r="A226" s="134" t="s">
        <v>502</v>
      </c>
      <c r="B226" s="322" t="s">
        <v>1515</v>
      </c>
      <c r="C226" s="322" t="s">
        <v>210</v>
      </c>
      <c r="D226" s="382" t="s">
        <v>215</v>
      </c>
      <c r="E226" s="134"/>
      <c r="F226" s="145"/>
      <c r="G226" s="145"/>
    </row>
    <row r="227" spans="1:7" s="67" customFormat="1" ht="58">
      <c r="A227" s="134" t="s">
        <v>643</v>
      </c>
      <c r="B227" s="322" t="s">
        <v>1516</v>
      </c>
      <c r="C227" s="322" t="s">
        <v>210</v>
      </c>
      <c r="D227" s="382" t="s">
        <v>215</v>
      </c>
      <c r="E227" s="134"/>
      <c r="F227" s="145"/>
      <c r="G227" s="145"/>
    </row>
    <row r="228" spans="1:7" s="67" customFormat="1" ht="58">
      <c r="A228" s="134" t="s">
        <v>643</v>
      </c>
      <c r="B228" s="322" t="s">
        <v>1517</v>
      </c>
      <c r="C228" s="322" t="s">
        <v>210</v>
      </c>
      <c r="D228" s="382" t="s">
        <v>215</v>
      </c>
      <c r="E228" s="134"/>
      <c r="F228" s="145"/>
      <c r="G228" s="145"/>
    </row>
    <row r="229" spans="1:7" s="67" customFormat="1" ht="43.5">
      <c r="A229" s="134" t="s">
        <v>901</v>
      </c>
      <c r="B229" s="322" t="s">
        <v>1518</v>
      </c>
      <c r="C229" s="322" t="s">
        <v>210</v>
      </c>
      <c r="D229" s="382" t="s">
        <v>215</v>
      </c>
      <c r="E229" s="134"/>
      <c r="F229" s="145"/>
      <c r="G229" s="145"/>
    </row>
    <row r="230" spans="1:7" s="67" customFormat="1" ht="43.5">
      <c r="A230" s="134" t="s">
        <v>300</v>
      </c>
      <c r="B230" s="322" t="s">
        <v>1519</v>
      </c>
      <c r="C230" s="322" t="s">
        <v>210</v>
      </c>
      <c r="D230" s="382" t="s">
        <v>215</v>
      </c>
      <c r="E230" s="134" t="s">
        <v>1310</v>
      </c>
      <c r="F230" s="145"/>
      <c r="G230" s="145"/>
    </row>
    <row r="231" spans="1:7" s="67" customFormat="1" ht="58">
      <c r="A231" s="134" t="s">
        <v>220</v>
      </c>
      <c r="B231" s="322" t="s">
        <v>1520</v>
      </c>
      <c r="C231" s="322" t="s">
        <v>210</v>
      </c>
      <c r="D231" s="382" t="s">
        <v>215</v>
      </c>
      <c r="E231" s="134" t="s">
        <v>1310</v>
      </c>
      <c r="F231" s="145"/>
      <c r="G231" s="145"/>
    </row>
    <row r="232" spans="1:7" s="67" customFormat="1" ht="58">
      <c r="A232" s="134" t="s">
        <v>609</v>
      </c>
      <c r="B232" s="322" t="s">
        <v>1521</v>
      </c>
      <c r="C232" s="322" t="s">
        <v>210</v>
      </c>
      <c r="D232" s="382" t="s">
        <v>211</v>
      </c>
      <c r="E232" s="134"/>
      <c r="F232" s="145"/>
      <c r="G232" s="145"/>
    </row>
    <row r="233" spans="1:7" s="67" customFormat="1" ht="58">
      <c r="A233" s="134" t="s">
        <v>558</v>
      </c>
      <c r="B233" s="322" t="s">
        <v>1522</v>
      </c>
      <c r="C233" s="322" t="s">
        <v>210</v>
      </c>
      <c r="D233" s="382" t="s">
        <v>211</v>
      </c>
      <c r="E233" s="134"/>
      <c r="F233" s="145"/>
      <c r="G233" s="145"/>
    </row>
    <row r="234" spans="1:7" s="67" customFormat="1" ht="58">
      <c r="A234" s="134" t="s">
        <v>609</v>
      </c>
      <c r="B234" s="322" t="s">
        <v>1523</v>
      </c>
      <c r="C234" s="322" t="s">
        <v>210</v>
      </c>
      <c r="D234" s="382" t="s">
        <v>211</v>
      </c>
      <c r="E234" s="134"/>
      <c r="F234" s="145"/>
      <c r="G234" s="145"/>
    </row>
    <row r="235" spans="1:7" s="67" customFormat="1" ht="72.5">
      <c r="A235" s="134" t="s">
        <v>609</v>
      </c>
      <c r="B235" s="322" t="s">
        <v>1524</v>
      </c>
      <c r="C235" s="322" t="s">
        <v>210</v>
      </c>
      <c r="D235" s="382" t="s">
        <v>211</v>
      </c>
      <c r="E235" s="134"/>
      <c r="F235" s="145"/>
      <c r="G235" s="145"/>
    </row>
    <row r="236" spans="1:7" s="67" customFormat="1" ht="58">
      <c r="A236" s="134" t="s">
        <v>1297</v>
      </c>
      <c r="B236" s="322" t="s">
        <v>1525</v>
      </c>
      <c r="C236" s="322" t="s">
        <v>210</v>
      </c>
      <c r="D236" s="382" t="s">
        <v>211</v>
      </c>
      <c r="E236" s="134"/>
      <c r="F236" s="145"/>
      <c r="G236" s="145"/>
    </row>
    <row r="237" spans="1:7" s="67" customFormat="1" ht="58">
      <c r="A237" s="134" t="s">
        <v>643</v>
      </c>
      <c r="B237" s="322" t="s">
        <v>1526</v>
      </c>
      <c r="C237" s="322" t="s">
        <v>210</v>
      </c>
      <c r="D237" s="382" t="s">
        <v>211</v>
      </c>
      <c r="E237" s="134"/>
      <c r="F237" s="145"/>
      <c r="G237" s="145"/>
    </row>
    <row r="238" spans="1:7" s="67" customFormat="1" ht="101.5">
      <c r="A238" s="134" t="s">
        <v>437</v>
      </c>
      <c r="B238" s="322" t="s">
        <v>1527</v>
      </c>
      <c r="C238" s="322" t="s">
        <v>210</v>
      </c>
      <c r="D238" s="382" t="s">
        <v>211</v>
      </c>
      <c r="E238" s="134"/>
      <c r="F238" s="145"/>
      <c r="G238" s="145"/>
    </row>
    <row r="239" spans="1:7" s="67" customFormat="1" ht="43.5">
      <c r="A239" s="134" t="s">
        <v>609</v>
      </c>
      <c r="B239" s="322" t="s">
        <v>1528</v>
      </c>
      <c r="C239" s="322" t="s">
        <v>210</v>
      </c>
      <c r="D239" s="382" t="s">
        <v>211</v>
      </c>
      <c r="E239" s="134"/>
      <c r="F239" s="145"/>
      <c r="G239" s="145"/>
    </row>
    <row r="240" spans="1:7" s="67" customFormat="1" ht="58">
      <c r="A240" s="134" t="s">
        <v>643</v>
      </c>
      <c r="B240" s="322" t="s">
        <v>1529</v>
      </c>
      <c r="C240" s="322" t="s">
        <v>210</v>
      </c>
      <c r="D240" s="382" t="s">
        <v>211</v>
      </c>
      <c r="E240" s="134"/>
      <c r="F240" s="145"/>
      <c r="G240" s="145"/>
    </row>
    <row r="241" spans="1:7" s="67" customFormat="1" ht="58">
      <c r="A241" s="134" t="s">
        <v>470</v>
      </c>
      <c r="B241" s="322" t="s">
        <v>1530</v>
      </c>
      <c r="C241" s="322" t="s">
        <v>210</v>
      </c>
      <c r="D241" s="382" t="s">
        <v>211</v>
      </c>
      <c r="E241" s="134"/>
      <c r="F241" s="145"/>
      <c r="G241" s="145"/>
    </row>
    <row r="242" spans="1:7" s="67" customFormat="1" ht="58">
      <c r="A242" s="134" t="s">
        <v>643</v>
      </c>
      <c r="B242" s="322" t="s">
        <v>1531</v>
      </c>
      <c r="C242" s="322" t="s">
        <v>210</v>
      </c>
      <c r="D242" s="382" t="s">
        <v>211</v>
      </c>
      <c r="E242" s="134"/>
      <c r="F242" s="145"/>
      <c r="G242" s="145"/>
    </row>
    <row r="243" spans="1:7" s="67" customFormat="1" ht="58">
      <c r="A243" s="134" t="s">
        <v>437</v>
      </c>
      <c r="B243" s="322" t="s">
        <v>1532</v>
      </c>
      <c r="C243" s="322" t="s">
        <v>210</v>
      </c>
      <c r="D243" s="382" t="s">
        <v>211</v>
      </c>
      <c r="E243" s="134"/>
      <c r="F243" s="145"/>
      <c r="G243" s="145"/>
    </row>
    <row r="244" spans="1:7" s="67" customFormat="1" ht="116">
      <c r="A244" s="134" t="s">
        <v>376</v>
      </c>
      <c r="B244" s="322" t="s">
        <v>1533</v>
      </c>
      <c r="C244" s="322" t="s">
        <v>210</v>
      </c>
      <c r="D244" s="382" t="s">
        <v>211</v>
      </c>
      <c r="E244" s="134"/>
      <c r="F244" s="145"/>
      <c r="G244" s="145"/>
    </row>
    <row r="245" spans="1:7" s="67" customFormat="1" ht="72.5">
      <c r="A245" s="134" t="s">
        <v>300</v>
      </c>
      <c r="B245" s="322" t="s">
        <v>1534</v>
      </c>
      <c r="C245" s="322" t="s">
        <v>210</v>
      </c>
      <c r="D245" s="382" t="s">
        <v>211</v>
      </c>
      <c r="E245" s="134"/>
      <c r="F245" s="145"/>
      <c r="G245" s="145"/>
    </row>
    <row r="246" spans="1:7" s="67" customFormat="1" ht="58">
      <c r="A246" s="134" t="s">
        <v>1334</v>
      </c>
      <c r="B246" s="322" t="s">
        <v>1535</v>
      </c>
      <c r="C246" s="322" t="s">
        <v>210</v>
      </c>
      <c r="D246" s="382" t="s">
        <v>211</v>
      </c>
      <c r="E246" s="134"/>
      <c r="F246" s="145"/>
      <c r="G246" s="145"/>
    </row>
    <row r="247" spans="1:7" s="67" customFormat="1" ht="58">
      <c r="A247" s="134" t="s">
        <v>437</v>
      </c>
      <c r="B247" s="322" t="s">
        <v>1536</v>
      </c>
      <c r="C247" s="322" t="s">
        <v>210</v>
      </c>
      <c r="D247" s="382" t="s">
        <v>211</v>
      </c>
      <c r="E247" s="134"/>
      <c r="F247" s="145"/>
      <c r="G247" s="145"/>
    </row>
    <row r="248" spans="1:7" s="67" customFormat="1" ht="58">
      <c r="A248" s="134" t="s">
        <v>609</v>
      </c>
      <c r="B248" s="322" t="s">
        <v>1537</v>
      </c>
      <c r="C248" s="322" t="s">
        <v>210</v>
      </c>
      <c r="D248" s="382" t="s">
        <v>211</v>
      </c>
      <c r="E248" s="134"/>
      <c r="F248" s="145"/>
      <c r="G248" s="145"/>
    </row>
    <row r="249" spans="1:7" s="67" customFormat="1" ht="72.5">
      <c r="A249" s="134" t="s">
        <v>643</v>
      </c>
      <c r="B249" s="322" t="s">
        <v>1538</v>
      </c>
      <c r="C249" s="322" t="s">
        <v>210</v>
      </c>
      <c r="D249" s="382" t="s">
        <v>211</v>
      </c>
      <c r="E249" s="134"/>
      <c r="F249" s="145"/>
      <c r="G249" s="145"/>
    </row>
    <row r="250" spans="1:7" s="67" customFormat="1" ht="58">
      <c r="A250" s="134" t="s">
        <v>1297</v>
      </c>
      <c r="B250" s="322" t="s">
        <v>1539</v>
      </c>
      <c r="C250" s="322" t="s">
        <v>210</v>
      </c>
      <c r="D250" s="382" t="s">
        <v>211</v>
      </c>
      <c r="E250" s="134"/>
      <c r="F250" s="145"/>
      <c r="G250" s="145"/>
    </row>
    <row r="251" spans="1:7" s="67" customFormat="1" ht="58">
      <c r="A251" s="134" t="s">
        <v>558</v>
      </c>
      <c r="B251" s="322" t="s">
        <v>1540</v>
      </c>
      <c r="C251" s="322" t="s">
        <v>210</v>
      </c>
      <c r="D251" s="382" t="s">
        <v>211</v>
      </c>
      <c r="E251" s="134"/>
      <c r="F251" s="145"/>
      <c r="G251" s="145"/>
    </row>
    <row r="252" spans="1:7" s="67" customFormat="1" ht="58">
      <c r="A252" s="134" t="s">
        <v>1334</v>
      </c>
      <c r="B252" s="322" t="s">
        <v>1541</v>
      </c>
      <c r="C252" s="322" t="s">
        <v>210</v>
      </c>
      <c r="D252" s="382" t="s">
        <v>211</v>
      </c>
      <c r="E252" s="134"/>
      <c r="F252" s="145"/>
      <c r="G252" s="145"/>
    </row>
    <row r="253" spans="1:7" s="67" customFormat="1" ht="58">
      <c r="A253" s="134" t="s">
        <v>643</v>
      </c>
      <c r="B253" s="322" t="s">
        <v>1542</v>
      </c>
      <c r="C253" s="322" t="s">
        <v>210</v>
      </c>
      <c r="D253" s="382" t="s">
        <v>211</v>
      </c>
      <c r="E253" s="134"/>
      <c r="F253" s="145"/>
      <c r="G253" s="145"/>
    </row>
    <row r="254" spans="1:7" s="67" customFormat="1" ht="58">
      <c r="A254" s="134" t="s">
        <v>643</v>
      </c>
      <c r="B254" s="322" t="s">
        <v>1543</v>
      </c>
      <c r="C254" s="322" t="s">
        <v>210</v>
      </c>
      <c r="D254" s="382" t="s">
        <v>211</v>
      </c>
      <c r="E254" s="134"/>
      <c r="F254" s="145"/>
      <c r="G254" s="145"/>
    </row>
    <row r="255" spans="1:7" s="67" customFormat="1" ht="43.5">
      <c r="A255" s="134" t="s">
        <v>300</v>
      </c>
      <c r="B255" s="322" t="s">
        <v>1544</v>
      </c>
      <c r="C255" s="322" t="s">
        <v>210</v>
      </c>
      <c r="D255" s="382" t="s">
        <v>211</v>
      </c>
      <c r="E255" s="134"/>
      <c r="F255" s="145"/>
      <c r="G255" s="145"/>
    </row>
    <row r="256" spans="1:7" s="67" customFormat="1" ht="43.5">
      <c r="A256" s="134" t="s">
        <v>558</v>
      </c>
      <c r="B256" s="322" t="s">
        <v>1545</v>
      </c>
      <c r="C256" s="322" t="s">
        <v>210</v>
      </c>
      <c r="D256" s="382" t="s">
        <v>211</v>
      </c>
      <c r="E256" s="134"/>
      <c r="F256" s="145"/>
      <c r="G256" s="145"/>
    </row>
    <row r="257" spans="1:17" s="67" customFormat="1" ht="72.5">
      <c r="A257" s="134" t="s">
        <v>266</v>
      </c>
      <c r="B257" s="322" t="s">
        <v>1546</v>
      </c>
      <c r="C257" s="322" t="s">
        <v>210</v>
      </c>
      <c r="D257" s="382" t="s">
        <v>211</v>
      </c>
      <c r="E257" s="134"/>
      <c r="F257" s="145"/>
      <c r="G257" s="145"/>
    </row>
    <row r="258" spans="1:17" s="67" customFormat="1" ht="58">
      <c r="A258" s="134" t="s">
        <v>300</v>
      </c>
      <c r="B258" s="322" t="s">
        <v>1547</v>
      </c>
      <c r="C258" s="322" t="s">
        <v>210</v>
      </c>
      <c r="D258" s="382" t="s">
        <v>211</v>
      </c>
      <c r="E258" s="134"/>
      <c r="F258" s="145"/>
      <c r="G258" s="145"/>
    </row>
    <row r="259" spans="1:17" s="67" customFormat="1" ht="43.5">
      <c r="A259" s="134" t="s">
        <v>300</v>
      </c>
      <c r="B259" s="322" t="s">
        <v>1548</v>
      </c>
      <c r="C259" s="322" t="s">
        <v>210</v>
      </c>
      <c r="D259" s="382" t="s">
        <v>211</v>
      </c>
      <c r="E259" s="134"/>
      <c r="F259" s="145"/>
      <c r="G259" s="145"/>
    </row>
    <row r="260" spans="1:17" s="67" customFormat="1" ht="72.5">
      <c r="A260" s="134" t="s">
        <v>643</v>
      </c>
      <c r="B260" s="322" t="s">
        <v>1549</v>
      </c>
      <c r="C260" s="322" t="s">
        <v>210</v>
      </c>
      <c r="D260" s="382" t="s">
        <v>211</v>
      </c>
      <c r="E260" s="134"/>
      <c r="F260" s="145"/>
      <c r="G260" s="145"/>
    </row>
    <row r="261" spans="1:17" s="67" customFormat="1" ht="58">
      <c r="A261" s="134" t="s">
        <v>502</v>
      </c>
      <c r="B261" s="322" t="s">
        <v>1550</v>
      </c>
      <c r="C261" s="322" t="s">
        <v>210</v>
      </c>
      <c r="D261" s="382" t="s">
        <v>211</v>
      </c>
      <c r="E261" s="134"/>
      <c r="F261" s="145"/>
      <c r="G261" s="145"/>
    </row>
    <row r="262" spans="1:17" s="67" customFormat="1" ht="58">
      <c r="A262" s="134" t="s">
        <v>640</v>
      </c>
      <c r="B262" s="322" t="s">
        <v>1551</v>
      </c>
      <c r="C262" s="322" t="s">
        <v>210</v>
      </c>
      <c r="D262" s="382" t="s">
        <v>211</v>
      </c>
      <c r="E262" s="134"/>
      <c r="F262" s="145"/>
      <c r="G262" s="145"/>
    </row>
    <row r="263" spans="1:17" s="67" customFormat="1" ht="58">
      <c r="A263" s="134" t="s">
        <v>470</v>
      </c>
      <c r="B263" s="322" t="s">
        <v>1552</v>
      </c>
      <c r="C263" s="322" t="s">
        <v>1364</v>
      </c>
      <c r="D263" s="382" t="s">
        <v>211</v>
      </c>
      <c r="E263" s="134"/>
      <c r="F263" s="145"/>
      <c r="G263" s="145"/>
    </row>
    <row r="264" spans="1:17" s="67" customFormat="1" ht="58">
      <c r="A264" s="134" t="s">
        <v>533</v>
      </c>
      <c r="B264" s="322" t="s">
        <v>1553</v>
      </c>
      <c r="C264" s="322" t="s">
        <v>1364</v>
      </c>
      <c r="D264" s="382" t="s">
        <v>211</v>
      </c>
      <c r="E264" s="134"/>
      <c r="F264" s="145"/>
      <c r="G264" s="145"/>
    </row>
    <row r="265" spans="1:17" s="67" customFormat="1" ht="58">
      <c r="A265" s="134" t="s">
        <v>643</v>
      </c>
      <c r="B265" s="322" t="s">
        <v>1554</v>
      </c>
      <c r="C265" s="322" t="s">
        <v>210</v>
      </c>
      <c r="D265" s="382" t="s">
        <v>211</v>
      </c>
      <c r="E265" s="134"/>
      <c r="F265" s="145"/>
      <c r="G265" s="145"/>
    </row>
    <row r="266" spans="1:17" s="67" customFormat="1" ht="58">
      <c r="A266" s="134" t="s">
        <v>1297</v>
      </c>
      <c r="B266" s="322" t="s">
        <v>1555</v>
      </c>
      <c r="C266" s="322" t="s">
        <v>1556</v>
      </c>
      <c r="D266" s="382" t="s">
        <v>211</v>
      </c>
      <c r="E266" s="134"/>
      <c r="F266" s="145"/>
      <c r="G266" s="145"/>
    </row>
    <row r="267" spans="1:17" s="67" customFormat="1" ht="58">
      <c r="A267" s="134" t="s">
        <v>470</v>
      </c>
      <c r="B267" s="322" t="s">
        <v>1557</v>
      </c>
      <c r="C267" s="322" t="s">
        <v>210</v>
      </c>
      <c r="D267" s="382" t="s">
        <v>211</v>
      </c>
      <c r="E267" s="134"/>
      <c r="F267" s="145"/>
      <c r="G267" s="145"/>
    </row>
    <row r="268" spans="1:17" ht="72.5">
      <c r="A268" s="134" t="s">
        <v>266</v>
      </c>
      <c r="B268" s="322" t="s">
        <v>1558</v>
      </c>
      <c r="C268" s="322" t="s">
        <v>210</v>
      </c>
      <c r="D268" s="382" t="s">
        <v>211</v>
      </c>
      <c r="E268" s="134"/>
      <c r="F268" s="145"/>
      <c r="G268" s="145"/>
    </row>
    <row r="269" spans="1:17" s="67" customFormat="1" ht="58">
      <c r="A269" s="134" t="s">
        <v>266</v>
      </c>
      <c r="B269" s="322" t="s">
        <v>1559</v>
      </c>
      <c r="C269" s="322" t="s">
        <v>210</v>
      </c>
      <c r="D269" s="382" t="s">
        <v>211</v>
      </c>
      <c r="E269" s="134"/>
      <c r="F269" s="145"/>
      <c r="G269" s="145"/>
    </row>
    <row r="270" spans="1:17" ht="58">
      <c r="A270" s="134" t="s">
        <v>437</v>
      </c>
      <c r="B270" s="322" t="s">
        <v>1560</v>
      </c>
      <c r="C270" s="322" t="s">
        <v>210</v>
      </c>
      <c r="D270" s="382" t="s">
        <v>211</v>
      </c>
      <c r="E270" s="134"/>
      <c r="F270" s="145"/>
      <c r="G270" s="145"/>
    </row>
    <row r="271" spans="1:17" ht="72.5">
      <c r="A271" s="134" t="s">
        <v>437</v>
      </c>
      <c r="B271" s="322" t="s">
        <v>1561</v>
      </c>
      <c r="C271" s="322" t="s">
        <v>210</v>
      </c>
      <c r="D271" s="382" t="s">
        <v>211</v>
      </c>
      <c r="E271" s="134"/>
      <c r="F271" s="145"/>
      <c r="G271" s="145"/>
    </row>
    <row r="272" spans="1:17" s="67" customFormat="1" ht="58">
      <c r="A272" s="134" t="s">
        <v>437</v>
      </c>
      <c r="B272" s="322" t="s">
        <v>1562</v>
      </c>
      <c r="C272" s="322" t="s">
        <v>210</v>
      </c>
      <c r="D272" s="382" t="s">
        <v>211</v>
      </c>
      <c r="E272" s="134"/>
      <c r="F272" s="145"/>
      <c r="G272" s="145"/>
      <c r="M272" s="275"/>
      <c r="Q272" s="275"/>
    </row>
    <row r="273" spans="1:17" s="67" customFormat="1" ht="43.5">
      <c r="A273" s="134" t="s">
        <v>266</v>
      </c>
      <c r="B273" s="322" t="s">
        <v>1563</v>
      </c>
      <c r="C273" s="322" t="s">
        <v>210</v>
      </c>
      <c r="D273" s="382" t="s">
        <v>211</v>
      </c>
      <c r="E273" s="134"/>
      <c r="F273" s="145"/>
      <c r="G273" s="145"/>
      <c r="M273" s="275"/>
      <c r="Q273" s="275"/>
    </row>
    <row r="274" spans="1:17" s="67" customFormat="1" ht="58">
      <c r="A274" s="134" t="s">
        <v>266</v>
      </c>
      <c r="B274" s="322" t="s">
        <v>1564</v>
      </c>
      <c r="C274" s="322" t="s">
        <v>210</v>
      </c>
      <c r="D274" s="382" t="s">
        <v>211</v>
      </c>
      <c r="E274" s="134"/>
      <c r="F274" s="145"/>
      <c r="G274" s="145"/>
      <c r="M274" s="275"/>
      <c r="Q274" s="275"/>
    </row>
    <row r="275" spans="1:17" s="67" customFormat="1" ht="43.5">
      <c r="A275" s="134" t="s">
        <v>437</v>
      </c>
      <c r="B275" s="322" t="s">
        <v>1565</v>
      </c>
      <c r="C275" s="322" t="s">
        <v>210</v>
      </c>
      <c r="D275" s="382" t="s">
        <v>211</v>
      </c>
      <c r="E275" s="134"/>
      <c r="F275" s="145"/>
      <c r="G275" s="145"/>
      <c r="M275" s="275"/>
      <c r="Q275" s="275"/>
    </row>
    <row r="276" spans="1:17" s="67" customFormat="1" ht="58">
      <c r="A276" s="134" t="s">
        <v>437</v>
      </c>
      <c r="B276" s="322" t="s">
        <v>1566</v>
      </c>
      <c r="C276" s="322" t="s">
        <v>210</v>
      </c>
      <c r="D276" s="382" t="s">
        <v>211</v>
      </c>
      <c r="E276" s="134"/>
      <c r="F276" s="145"/>
      <c r="G276" s="145"/>
      <c r="M276" s="275"/>
      <c r="Q276" s="275"/>
    </row>
    <row r="277" spans="1:17" s="67" customFormat="1" ht="43.5">
      <c r="A277" s="134" t="s">
        <v>470</v>
      </c>
      <c r="B277" s="322" t="s">
        <v>1567</v>
      </c>
      <c r="C277" s="322" t="s">
        <v>210</v>
      </c>
      <c r="D277" s="382" t="s">
        <v>211</v>
      </c>
      <c r="E277" s="134"/>
      <c r="F277" s="145"/>
      <c r="G277" s="145"/>
      <c r="M277" s="275"/>
      <c r="Q277" s="275"/>
    </row>
    <row r="278" spans="1:17" s="67" customFormat="1" ht="58">
      <c r="A278" s="134" t="s">
        <v>643</v>
      </c>
      <c r="B278" s="322" t="s">
        <v>1568</v>
      </c>
      <c r="C278" s="322" t="s">
        <v>1364</v>
      </c>
      <c r="D278" s="382" t="s">
        <v>211</v>
      </c>
      <c r="E278" s="134"/>
      <c r="F278" s="145"/>
      <c r="G278" s="145"/>
      <c r="M278" s="275"/>
      <c r="Q278" s="275"/>
    </row>
    <row r="279" spans="1:17" s="67" customFormat="1" ht="43.5">
      <c r="A279" s="134" t="s">
        <v>533</v>
      </c>
      <c r="B279" s="322" t="s">
        <v>1569</v>
      </c>
      <c r="C279" s="322" t="s">
        <v>210</v>
      </c>
      <c r="D279" s="382" t="s">
        <v>211</v>
      </c>
      <c r="E279" s="134" t="s">
        <v>1310</v>
      </c>
      <c r="F279" s="145"/>
      <c r="G279" s="145"/>
      <c r="M279" s="275"/>
      <c r="Q279" s="275"/>
    </row>
    <row r="280" spans="1:17" s="67" customFormat="1" ht="43.5">
      <c r="A280" s="134" t="s">
        <v>643</v>
      </c>
      <c r="B280" s="322" t="s">
        <v>1570</v>
      </c>
      <c r="C280" s="322" t="s">
        <v>210</v>
      </c>
      <c r="D280" s="382" t="s">
        <v>211</v>
      </c>
      <c r="E280" s="134" t="s">
        <v>1310</v>
      </c>
      <c r="F280" s="145"/>
      <c r="G280" s="145"/>
      <c r="M280" s="275"/>
      <c r="Q280" s="275"/>
    </row>
    <row r="281" spans="1:17" s="67" customFormat="1" ht="58">
      <c r="A281" s="134" t="s">
        <v>643</v>
      </c>
      <c r="B281" s="322" t="s">
        <v>1571</v>
      </c>
      <c r="C281" s="322" t="s">
        <v>1364</v>
      </c>
      <c r="D281" s="382" t="s">
        <v>217</v>
      </c>
      <c r="E281" s="134"/>
      <c r="F281" s="145"/>
      <c r="G281" s="145"/>
      <c r="M281" s="275"/>
      <c r="Q281" s="275"/>
    </row>
    <row r="282" spans="1:17" s="67" customFormat="1" ht="72.5">
      <c r="A282" s="134" t="s">
        <v>643</v>
      </c>
      <c r="B282" s="322" t="s">
        <v>1572</v>
      </c>
      <c r="C282" s="322" t="s">
        <v>210</v>
      </c>
      <c r="D282" s="382" t="s">
        <v>217</v>
      </c>
      <c r="E282" s="134"/>
      <c r="F282" s="145"/>
      <c r="G282" s="145"/>
      <c r="M282" s="275"/>
      <c r="Q282" s="275"/>
    </row>
    <row r="283" spans="1:17" s="67" customFormat="1" ht="43.5">
      <c r="A283" s="134" t="s">
        <v>609</v>
      </c>
      <c r="B283" s="322" t="s">
        <v>1573</v>
      </c>
      <c r="C283" s="322" t="s">
        <v>210</v>
      </c>
      <c r="D283" s="382" t="s">
        <v>217</v>
      </c>
      <c r="E283" s="134"/>
      <c r="F283" s="145"/>
      <c r="G283" s="145"/>
      <c r="M283" s="275"/>
      <c r="O283" s="275"/>
      <c r="Q283" s="275"/>
    </row>
    <row r="284" spans="1:17" s="67" customFormat="1" ht="43.5">
      <c r="A284" s="134" t="s">
        <v>502</v>
      </c>
      <c r="B284" s="322" t="s">
        <v>1574</v>
      </c>
      <c r="C284" s="322" t="s">
        <v>210</v>
      </c>
      <c r="D284" s="382" t="s">
        <v>217</v>
      </c>
      <c r="E284" s="134"/>
      <c r="F284" s="145"/>
      <c r="G284" s="145"/>
      <c r="M284" s="275"/>
      <c r="Q284" s="275"/>
    </row>
    <row r="285" spans="1:17" s="67" customFormat="1" ht="58">
      <c r="A285" s="134" t="s">
        <v>643</v>
      </c>
      <c r="B285" s="322" t="s">
        <v>1575</v>
      </c>
      <c r="C285" s="322" t="s">
        <v>210</v>
      </c>
      <c r="D285" s="382" t="s">
        <v>217</v>
      </c>
      <c r="E285" s="134"/>
      <c r="F285" s="145"/>
      <c r="G285" s="145"/>
      <c r="M285" s="275"/>
      <c r="Q285" s="275"/>
    </row>
    <row r="286" spans="1:17" s="67" customFormat="1" ht="43.5">
      <c r="A286" s="134" t="s">
        <v>901</v>
      </c>
      <c r="B286" s="322" t="s">
        <v>1576</v>
      </c>
      <c r="C286" s="322" t="s">
        <v>210</v>
      </c>
      <c r="D286" s="382" t="s">
        <v>217</v>
      </c>
      <c r="E286" s="134"/>
      <c r="F286" s="145"/>
      <c r="G286" s="145"/>
      <c r="M286" s="275"/>
      <c r="O286" s="275"/>
      <c r="Q286" s="275"/>
    </row>
    <row r="287" spans="1:17" s="67" customFormat="1" ht="58">
      <c r="A287" s="134" t="s">
        <v>643</v>
      </c>
      <c r="B287" s="322" t="s">
        <v>1577</v>
      </c>
      <c r="C287" s="322" t="s">
        <v>210</v>
      </c>
      <c r="D287" s="382" t="s">
        <v>217</v>
      </c>
      <c r="E287" s="134"/>
      <c r="F287" s="145"/>
      <c r="G287" s="145"/>
      <c r="M287" s="275"/>
      <c r="O287" s="275"/>
      <c r="Q287" s="275"/>
    </row>
    <row r="288" spans="1:17" s="67" customFormat="1" ht="43.5">
      <c r="A288" s="134" t="s">
        <v>609</v>
      </c>
      <c r="B288" s="322" t="s">
        <v>1578</v>
      </c>
      <c r="C288" s="322" t="s">
        <v>210</v>
      </c>
      <c r="D288" s="382" t="s">
        <v>217</v>
      </c>
      <c r="E288" s="134"/>
      <c r="F288" s="145"/>
      <c r="G288" s="145"/>
      <c r="M288" s="275"/>
      <c r="Q288" s="275"/>
    </row>
    <row r="289" spans="1:17" s="67" customFormat="1" ht="43.5">
      <c r="A289" s="134" t="s">
        <v>266</v>
      </c>
      <c r="B289" s="322" t="s">
        <v>1579</v>
      </c>
      <c r="C289" s="322" t="s">
        <v>210</v>
      </c>
      <c r="D289" s="382" t="s">
        <v>217</v>
      </c>
      <c r="E289" s="134"/>
      <c r="F289" s="145"/>
      <c r="G289" s="145"/>
      <c r="M289" s="275"/>
      <c r="O289" s="275"/>
      <c r="Q289" s="275"/>
    </row>
    <row r="290" spans="1:17" s="67" customFormat="1" ht="58">
      <c r="A290" s="134" t="s">
        <v>643</v>
      </c>
      <c r="B290" s="322" t="s">
        <v>1580</v>
      </c>
      <c r="C290" s="322" t="s">
        <v>210</v>
      </c>
      <c r="D290" s="382" t="s">
        <v>217</v>
      </c>
      <c r="E290" s="134"/>
      <c r="F290" s="145"/>
      <c r="G290" s="145"/>
      <c r="M290" s="275"/>
      <c r="O290" s="275"/>
      <c r="Q290" s="275"/>
    </row>
    <row r="291" spans="1:17" s="67" customFormat="1" ht="43.5">
      <c r="A291" s="134" t="s">
        <v>266</v>
      </c>
      <c r="B291" s="322" t="s">
        <v>1581</v>
      </c>
      <c r="C291" s="322" t="s">
        <v>1364</v>
      </c>
      <c r="D291" s="382" t="s">
        <v>217</v>
      </c>
      <c r="E291" s="134"/>
      <c r="F291" s="145"/>
      <c r="G291" s="145"/>
      <c r="M291" s="275"/>
      <c r="O291" s="275"/>
      <c r="Q291" s="275"/>
    </row>
    <row r="292" spans="1:17" s="67" customFormat="1" ht="43.5">
      <c r="A292" s="134" t="s">
        <v>533</v>
      </c>
      <c r="B292" s="322" t="s">
        <v>1582</v>
      </c>
      <c r="C292" s="322" t="s">
        <v>1364</v>
      </c>
      <c r="D292" s="382" t="s">
        <v>217</v>
      </c>
      <c r="E292" s="134" t="s">
        <v>1583</v>
      </c>
      <c r="F292" s="145"/>
      <c r="G292" s="145"/>
      <c r="M292" s="275"/>
      <c r="Q292" s="275"/>
    </row>
    <row r="293" spans="1:17" s="67" customFormat="1" ht="43.5">
      <c r="A293" s="134" t="s">
        <v>643</v>
      </c>
      <c r="B293" s="322" t="s">
        <v>1584</v>
      </c>
      <c r="C293" s="322" t="s">
        <v>210</v>
      </c>
      <c r="D293" s="382" t="s">
        <v>217</v>
      </c>
      <c r="E293" s="134" t="s">
        <v>1583</v>
      </c>
      <c r="F293" s="145"/>
      <c r="G293" s="145"/>
      <c r="M293" s="275"/>
      <c r="Q293" s="275"/>
    </row>
    <row r="294" spans="1:17" s="67" customFormat="1" ht="43.5">
      <c r="A294" s="134" t="s">
        <v>437</v>
      </c>
      <c r="B294" s="322" t="s">
        <v>1585</v>
      </c>
      <c r="C294" s="322" t="s">
        <v>702</v>
      </c>
      <c r="D294" s="322"/>
      <c r="E294" s="322"/>
      <c r="F294" s="320"/>
      <c r="G294" s="320"/>
    </row>
    <row r="295" spans="1:17" s="67" customFormat="1" ht="43.5">
      <c r="A295" s="322" t="s">
        <v>713</v>
      </c>
      <c r="B295" s="322" t="s">
        <v>1586</v>
      </c>
      <c r="C295" s="322" t="s">
        <v>702</v>
      </c>
      <c r="D295" s="134"/>
      <c r="E295" s="134"/>
      <c r="F295" s="145"/>
      <c r="G295" s="145"/>
    </row>
    <row r="296" spans="1:17" s="67" customFormat="1" ht="43.5">
      <c r="A296" s="134" t="s">
        <v>713</v>
      </c>
      <c r="B296" s="322" t="s">
        <v>1587</v>
      </c>
      <c r="C296" s="322" t="s">
        <v>702</v>
      </c>
      <c r="D296" s="134"/>
      <c r="E296" s="134"/>
      <c r="F296" s="145"/>
      <c r="G296" s="145"/>
    </row>
    <row r="297" spans="1:17" s="67" customFormat="1" ht="58">
      <c r="A297" s="134" t="s">
        <v>533</v>
      </c>
      <c r="B297" s="322" t="s">
        <v>1588</v>
      </c>
      <c r="C297" s="322" t="s">
        <v>702</v>
      </c>
      <c r="D297" s="134"/>
      <c r="E297" s="134"/>
      <c r="F297" s="145"/>
      <c r="G297" s="145"/>
    </row>
    <row r="298" spans="1:17" s="67" customFormat="1" ht="29">
      <c r="A298" s="134" t="s">
        <v>533</v>
      </c>
      <c r="B298" s="322" t="s">
        <v>1589</v>
      </c>
      <c r="C298" s="322" t="s">
        <v>702</v>
      </c>
      <c r="D298" s="134"/>
      <c r="E298" s="134"/>
      <c r="F298" s="145"/>
      <c r="G298" s="145"/>
    </row>
    <row r="299" spans="1:17" s="67" customFormat="1" ht="43.5">
      <c r="A299" s="134" t="s">
        <v>300</v>
      </c>
      <c r="B299" s="322" t="s">
        <v>1590</v>
      </c>
      <c r="C299" s="322" t="s">
        <v>702</v>
      </c>
      <c r="D299" s="134"/>
      <c r="E299" s="134"/>
      <c r="F299" s="145"/>
      <c r="G299" s="145"/>
    </row>
    <row r="300" spans="1:17" s="67" customFormat="1" ht="58">
      <c r="A300" s="134" t="s">
        <v>643</v>
      </c>
      <c r="B300" s="322" t="s">
        <v>1591</v>
      </c>
      <c r="C300" s="322" t="s">
        <v>702</v>
      </c>
      <c r="D300" s="134"/>
      <c r="E300" s="134"/>
      <c r="F300" s="145"/>
      <c r="G300" s="145"/>
    </row>
    <row r="301" spans="1:17" s="67" customFormat="1" ht="58">
      <c r="A301" s="134" t="s">
        <v>1334</v>
      </c>
      <c r="B301" s="322" t="s">
        <v>1592</v>
      </c>
      <c r="C301" s="322" t="s">
        <v>702</v>
      </c>
      <c r="D301" s="134"/>
      <c r="E301" s="134"/>
      <c r="F301" s="145"/>
      <c r="G301" s="145"/>
    </row>
    <row r="302" spans="1:17" s="67" customFormat="1" ht="101.5">
      <c r="A302" s="134" t="s">
        <v>643</v>
      </c>
      <c r="B302" s="322" t="s">
        <v>1593</v>
      </c>
      <c r="C302" s="322" t="s">
        <v>702</v>
      </c>
      <c r="D302" s="134"/>
      <c r="E302" s="134"/>
      <c r="F302" s="145"/>
      <c r="G302" s="145"/>
    </row>
    <row r="303" spans="1:17" s="67" customFormat="1" ht="159.5">
      <c r="A303" s="134" t="s">
        <v>502</v>
      </c>
      <c r="B303" s="322" t="s">
        <v>1594</v>
      </c>
      <c r="C303" s="322" t="s">
        <v>702</v>
      </c>
      <c r="D303" s="134"/>
      <c r="E303" s="134"/>
      <c r="F303" s="145"/>
      <c r="G303" s="145"/>
    </row>
    <row r="304" spans="1:17" s="67" customFormat="1" ht="58">
      <c r="A304" s="134" t="s">
        <v>533</v>
      </c>
      <c r="B304" s="322" t="s">
        <v>1595</v>
      </c>
      <c r="C304" s="322" t="s">
        <v>715</v>
      </c>
      <c r="D304" s="134"/>
      <c r="E304" s="134" t="s">
        <v>1310</v>
      </c>
      <c r="F304" s="145"/>
      <c r="G304" s="145"/>
    </row>
    <row r="305" spans="1:7" s="67" customFormat="1" ht="29">
      <c r="A305" s="134" t="s">
        <v>376</v>
      </c>
      <c r="B305" s="322" t="s">
        <v>1597</v>
      </c>
      <c r="C305" s="322" t="s">
        <v>715</v>
      </c>
      <c r="D305" s="134"/>
      <c r="E305" s="134"/>
      <c r="F305" s="145"/>
      <c r="G305" s="145"/>
    </row>
    <row r="306" spans="1:7" s="67" customFormat="1" ht="29">
      <c r="A306" s="134" t="s">
        <v>470</v>
      </c>
      <c r="B306" s="322" t="s">
        <v>1598</v>
      </c>
      <c r="C306" s="322" t="s">
        <v>715</v>
      </c>
      <c r="D306" s="134"/>
      <c r="E306" s="134"/>
      <c r="F306" s="145"/>
      <c r="G306" s="145"/>
    </row>
    <row r="307" spans="1:7" s="67" customFormat="1" ht="58">
      <c r="A307" s="134" t="s">
        <v>640</v>
      </c>
      <c r="B307" s="322" t="s">
        <v>1599</v>
      </c>
      <c r="C307" s="322" t="s">
        <v>715</v>
      </c>
      <c r="D307" s="134"/>
      <c r="E307" s="134"/>
      <c r="F307" s="145"/>
      <c r="G307" s="145"/>
    </row>
    <row r="308" spans="1:7" s="67" customFormat="1" ht="58">
      <c r="A308" s="134" t="s">
        <v>643</v>
      </c>
      <c r="B308" s="322" t="s">
        <v>1600</v>
      </c>
      <c r="C308" s="322" t="s">
        <v>715</v>
      </c>
      <c r="D308" s="134"/>
      <c r="E308" s="134"/>
      <c r="F308" s="145"/>
      <c r="G308" s="145"/>
    </row>
    <row r="309" spans="1:7" s="67" customFormat="1" ht="58">
      <c r="A309" s="134" t="s">
        <v>220</v>
      </c>
      <c r="B309" s="322" t="s">
        <v>4206</v>
      </c>
      <c r="C309" s="322" t="s">
        <v>715</v>
      </c>
      <c r="D309" s="134"/>
      <c r="E309" s="134"/>
      <c r="F309" s="145"/>
      <c r="G309" s="145"/>
    </row>
    <row r="310" spans="1:7" s="67" customFormat="1" ht="58">
      <c r="A310" s="134" t="s">
        <v>220</v>
      </c>
      <c r="B310" s="322" t="s">
        <v>1601</v>
      </c>
      <c r="C310" s="322" t="s">
        <v>715</v>
      </c>
      <c r="D310" s="134"/>
      <c r="E310" s="134"/>
      <c r="F310" s="145"/>
      <c r="G310" s="145"/>
    </row>
    <row r="311" spans="1:7" s="67" customFormat="1" ht="29">
      <c r="A311" s="134" t="s">
        <v>437</v>
      </c>
      <c r="B311" s="322" t="s">
        <v>1602</v>
      </c>
      <c r="C311" s="322" t="s">
        <v>715</v>
      </c>
      <c r="D311" s="134"/>
      <c r="E311" s="134"/>
      <c r="F311" s="145"/>
      <c r="G311" s="145"/>
    </row>
    <row r="312" spans="1:7" s="67" customFormat="1" ht="72.5">
      <c r="A312" s="134" t="s">
        <v>470</v>
      </c>
      <c r="B312" s="322" t="s">
        <v>1603</v>
      </c>
      <c r="C312" s="322" t="s">
        <v>715</v>
      </c>
      <c r="D312" s="134"/>
      <c r="E312" s="134"/>
      <c r="F312" s="145"/>
      <c r="G312" s="145"/>
    </row>
    <row r="313" spans="1:7" ht="43.5">
      <c r="A313" s="134" t="s">
        <v>220</v>
      </c>
      <c r="B313" s="322" t="s">
        <v>1604</v>
      </c>
      <c r="C313" s="322" t="s">
        <v>715</v>
      </c>
      <c r="D313" s="134"/>
      <c r="E313" s="134"/>
      <c r="F313" s="145"/>
      <c r="G313" s="145"/>
    </row>
    <row r="314" spans="1:7" s="67" customFormat="1" ht="43.5">
      <c r="A314" s="134" t="s">
        <v>437</v>
      </c>
      <c r="B314" s="322" t="s">
        <v>1605</v>
      </c>
      <c r="C314" s="322" t="s">
        <v>715</v>
      </c>
      <c r="D314" s="134"/>
      <c r="E314" s="134"/>
      <c r="F314" s="145"/>
      <c r="G314" s="145"/>
    </row>
    <row r="315" spans="1:7" s="67" customFormat="1" ht="58">
      <c r="A315" s="134" t="s">
        <v>437</v>
      </c>
      <c r="B315" s="322" t="s">
        <v>1606</v>
      </c>
      <c r="C315" s="322" t="s">
        <v>715</v>
      </c>
      <c r="D315" s="134"/>
      <c r="E315" s="134"/>
      <c r="F315" s="145"/>
      <c r="G315" s="145"/>
    </row>
    <row r="316" spans="1:7" s="67" customFormat="1" ht="58">
      <c r="A316" s="134" t="s">
        <v>437</v>
      </c>
      <c r="B316" s="322" t="s">
        <v>1607</v>
      </c>
      <c r="C316" s="322" t="s">
        <v>715</v>
      </c>
      <c r="D316" s="134"/>
      <c r="E316" s="134"/>
      <c r="F316" s="145"/>
      <c r="G316" s="145"/>
    </row>
    <row r="317" spans="1:7" s="67" customFormat="1" ht="43.5">
      <c r="A317" s="134" t="s">
        <v>437</v>
      </c>
      <c r="B317" s="322" t="s">
        <v>1608</v>
      </c>
      <c r="C317" s="322" t="s">
        <v>715</v>
      </c>
      <c r="D317" s="134"/>
      <c r="E317" s="134"/>
      <c r="F317" s="145"/>
      <c r="G317" s="145"/>
    </row>
    <row r="318" spans="1:7" s="67" customFormat="1" ht="43.5">
      <c r="A318" s="134" t="s">
        <v>437</v>
      </c>
      <c r="B318" s="322" t="s">
        <v>1609</v>
      </c>
      <c r="C318" s="322" t="s">
        <v>715</v>
      </c>
      <c r="D318" s="134"/>
      <c r="E318" s="134"/>
      <c r="F318" s="145"/>
      <c r="G318" s="145"/>
    </row>
    <row r="319" spans="1:7" s="67" customFormat="1" ht="43.5">
      <c r="A319" s="134" t="s">
        <v>502</v>
      </c>
      <c r="B319" s="322" t="s">
        <v>1610</v>
      </c>
      <c r="C319" s="322" t="s">
        <v>715</v>
      </c>
      <c r="D319" s="134"/>
      <c r="E319" s="134"/>
      <c r="F319" s="145"/>
      <c r="G319" s="145"/>
    </row>
    <row r="320" spans="1:7" s="67" customFormat="1" ht="29">
      <c r="A320" s="134" t="s">
        <v>502</v>
      </c>
      <c r="B320" s="322" t="s">
        <v>1611</v>
      </c>
      <c r="C320" s="322" t="s">
        <v>715</v>
      </c>
      <c r="D320" s="134"/>
      <c r="E320" s="134"/>
      <c r="F320" s="145"/>
      <c r="G320" s="145"/>
    </row>
    <row r="321" spans="1:7" s="67" customFormat="1" ht="43.5">
      <c r="A321" s="134" t="s">
        <v>640</v>
      </c>
      <c r="B321" s="322" t="s">
        <v>1612</v>
      </c>
      <c r="C321" s="322" t="s">
        <v>715</v>
      </c>
      <c r="D321" s="134"/>
      <c r="E321" s="134"/>
      <c r="F321" s="145"/>
      <c r="G321" s="145"/>
    </row>
    <row r="322" spans="1:7" s="67" customFormat="1" ht="29">
      <c r="A322" s="134" t="s">
        <v>502</v>
      </c>
      <c r="B322" s="322" t="s">
        <v>1613</v>
      </c>
      <c r="C322" s="322" t="s">
        <v>715</v>
      </c>
      <c r="D322" s="134"/>
      <c r="E322" s="134"/>
      <c r="F322" s="145"/>
      <c r="G322" s="145"/>
    </row>
    <row r="323" spans="1:7" s="67" customFormat="1" ht="43.5">
      <c r="A323" s="134" t="s">
        <v>502</v>
      </c>
      <c r="B323" s="322" t="s">
        <v>1614</v>
      </c>
      <c r="C323" s="322" t="s">
        <v>715</v>
      </c>
      <c r="D323" s="134"/>
      <c r="E323" s="134"/>
      <c r="F323" s="145"/>
      <c r="G323" s="145"/>
    </row>
    <row r="324" spans="1:7" s="67" customFormat="1" ht="29">
      <c r="A324" s="134" t="s">
        <v>266</v>
      </c>
      <c r="B324" s="322" t="s">
        <v>1615</v>
      </c>
      <c r="C324" s="322" t="s">
        <v>715</v>
      </c>
      <c r="D324" s="134"/>
      <c r="E324" s="134"/>
      <c r="F324" s="145"/>
      <c r="G324" s="145"/>
    </row>
    <row r="325" spans="1:7" s="67" customFormat="1" ht="29">
      <c r="A325" s="134" t="s">
        <v>470</v>
      </c>
      <c r="B325" s="322" t="s">
        <v>1616</v>
      </c>
      <c r="C325" s="322" t="s">
        <v>715</v>
      </c>
      <c r="D325" s="134"/>
      <c r="E325" s="134"/>
      <c r="F325" s="145"/>
      <c r="G325" s="145"/>
    </row>
    <row r="326" spans="1:7" s="67" customFormat="1" ht="43.5">
      <c r="A326" s="134" t="s">
        <v>502</v>
      </c>
      <c r="B326" s="322" t="s">
        <v>1610</v>
      </c>
      <c r="C326" s="322" t="s">
        <v>715</v>
      </c>
      <c r="D326" s="134"/>
      <c r="E326" s="134"/>
      <c r="F326" s="145"/>
      <c r="G326" s="145"/>
    </row>
    <row r="327" spans="1:7" s="67" customFormat="1" ht="43.5">
      <c r="A327" s="134" t="s">
        <v>502</v>
      </c>
      <c r="B327" s="322" t="s">
        <v>1617</v>
      </c>
      <c r="C327" s="322" t="s">
        <v>715</v>
      </c>
      <c r="D327" s="134"/>
      <c r="E327" s="134"/>
      <c r="F327" s="145"/>
      <c r="G327" s="145"/>
    </row>
    <row r="328" spans="1:7" s="67" customFormat="1" ht="72.5">
      <c r="A328" s="134" t="s">
        <v>502</v>
      </c>
      <c r="B328" s="322" t="s">
        <v>1603</v>
      </c>
      <c r="C328" s="322" t="s">
        <v>715</v>
      </c>
      <c r="D328" s="134"/>
      <c r="E328" s="134"/>
      <c r="F328" s="145"/>
      <c r="G328" s="145"/>
    </row>
    <row r="329" spans="1:7" s="67" customFormat="1" ht="29">
      <c r="A329" s="134" t="s">
        <v>220</v>
      </c>
      <c r="B329" s="322" t="s">
        <v>1618</v>
      </c>
      <c r="C329" s="322" t="s">
        <v>715</v>
      </c>
      <c r="D329" s="134"/>
      <c r="E329" s="134"/>
      <c r="F329" s="145"/>
      <c r="G329" s="145"/>
    </row>
    <row r="330" spans="1:7" s="67" customFormat="1" ht="43.5">
      <c r="A330" s="134" t="s">
        <v>220</v>
      </c>
      <c r="B330" s="322" t="s">
        <v>1619</v>
      </c>
      <c r="C330" s="322" t="s">
        <v>715</v>
      </c>
      <c r="D330" s="134"/>
      <c r="E330" s="134"/>
      <c r="F330" s="145"/>
      <c r="G330" s="145"/>
    </row>
    <row r="331" spans="1:7" s="67" customFormat="1" ht="58">
      <c r="A331" s="134" t="s">
        <v>402</v>
      </c>
      <c r="B331" s="322" t="s">
        <v>1601</v>
      </c>
      <c r="C331" s="322" t="s">
        <v>715</v>
      </c>
      <c r="D331" s="134"/>
      <c r="E331" s="134"/>
      <c r="F331" s="145"/>
      <c r="G331" s="145"/>
    </row>
    <row r="332" spans="1:7" s="67" customFormat="1" ht="43.5">
      <c r="A332" s="134" t="s">
        <v>437</v>
      </c>
      <c r="B332" s="322" t="s">
        <v>1620</v>
      </c>
      <c r="C332" s="322" t="s">
        <v>715</v>
      </c>
      <c r="D332" s="134"/>
      <c r="E332" s="134"/>
      <c r="F332" s="145"/>
      <c r="G332" s="145"/>
    </row>
    <row r="333" spans="1:7" s="67" customFormat="1" ht="29">
      <c r="A333" s="134" t="s">
        <v>470</v>
      </c>
      <c r="B333" s="322" t="s">
        <v>1621</v>
      </c>
      <c r="C333" s="322" t="s">
        <v>715</v>
      </c>
      <c r="D333" s="134"/>
      <c r="E333" s="134"/>
      <c r="F333" s="145"/>
      <c r="G333" s="145"/>
    </row>
    <row r="334" spans="1:7" s="67" customFormat="1" ht="29">
      <c r="A334" s="134" t="s">
        <v>470</v>
      </c>
      <c r="B334" s="322" t="s">
        <v>1622</v>
      </c>
      <c r="C334" s="322" t="s">
        <v>715</v>
      </c>
      <c r="D334" s="134"/>
      <c r="E334" s="134"/>
      <c r="F334" s="145"/>
      <c r="G334" s="145"/>
    </row>
    <row r="335" spans="1:7" s="67" customFormat="1" ht="43.5">
      <c r="A335" s="134" t="s">
        <v>643</v>
      </c>
      <c r="B335" s="322" t="s">
        <v>1608</v>
      </c>
      <c r="C335" s="322" t="s">
        <v>715</v>
      </c>
      <c r="D335" s="134"/>
      <c r="E335" s="134"/>
      <c r="F335" s="145"/>
      <c r="G335" s="145"/>
    </row>
    <row r="336" spans="1:7" s="67" customFormat="1" ht="29">
      <c r="A336" s="134" t="s">
        <v>437</v>
      </c>
      <c r="B336" s="322" t="s">
        <v>1623</v>
      </c>
      <c r="C336" s="322" t="s">
        <v>715</v>
      </c>
      <c r="D336" s="134"/>
      <c r="E336" s="134"/>
      <c r="F336" s="145"/>
      <c r="G336" s="145"/>
    </row>
    <row r="337" spans="1:7" s="67" customFormat="1" ht="29">
      <c r="A337" s="134" t="s">
        <v>300</v>
      </c>
      <c r="B337" s="322" t="s">
        <v>1624</v>
      </c>
      <c r="C337" s="322" t="s">
        <v>1625</v>
      </c>
      <c r="D337" s="134"/>
      <c r="E337" s="134"/>
      <c r="F337" s="145"/>
      <c r="G337" s="145"/>
    </row>
    <row r="338" spans="1:7" s="67" customFormat="1" ht="58">
      <c r="A338" s="134" t="s">
        <v>470</v>
      </c>
      <c r="B338" s="322" t="s">
        <v>1626</v>
      </c>
      <c r="C338" s="322" t="s">
        <v>1625</v>
      </c>
      <c r="D338" s="134"/>
      <c r="E338" s="134"/>
      <c r="F338" s="145"/>
      <c r="G338" s="145"/>
    </row>
    <row r="339" spans="1:7" s="67" customFormat="1" ht="29">
      <c r="A339" s="134" t="s">
        <v>300</v>
      </c>
      <c r="B339" s="322" t="s">
        <v>1627</v>
      </c>
      <c r="C339" s="322" t="s">
        <v>1625</v>
      </c>
      <c r="D339" s="134"/>
      <c r="E339" s="134"/>
      <c r="F339" s="145"/>
      <c r="G339" s="145"/>
    </row>
    <row r="340" spans="1:7" s="67" customFormat="1" ht="29">
      <c r="A340" s="134" t="s">
        <v>437</v>
      </c>
      <c r="B340" s="322" t="s">
        <v>1628</v>
      </c>
      <c r="C340" s="322" t="s">
        <v>1625</v>
      </c>
      <c r="D340" s="134"/>
      <c r="E340" s="134"/>
      <c r="F340" s="145"/>
      <c r="G340" s="145"/>
    </row>
    <row r="341" spans="1:7" s="67" customFormat="1" ht="43.5">
      <c r="A341" s="134" t="s">
        <v>220</v>
      </c>
      <c r="B341" s="322" t="s">
        <v>1629</v>
      </c>
      <c r="C341" s="322" t="s">
        <v>1630</v>
      </c>
      <c r="D341" s="134"/>
      <c r="E341" s="134"/>
      <c r="F341" s="145"/>
      <c r="G341" s="145"/>
    </row>
    <row r="342" spans="1:7" ht="29">
      <c r="A342" s="134" t="s">
        <v>713</v>
      </c>
      <c r="B342" s="322" t="s">
        <v>1631</v>
      </c>
      <c r="C342" s="322" t="s">
        <v>1630</v>
      </c>
      <c r="D342" s="134"/>
      <c r="E342" s="134"/>
      <c r="F342" s="145"/>
      <c r="G342" s="145"/>
    </row>
    <row r="343" spans="1:7" s="67" customFormat="1" ht="43.5">
      <c r="A343" s="134" t="s">
        <v>643</v>
      </c>
      <c r="B343" s="322" t="s">
        <v>1632</v>
      </c>
      <c r="C343" s="322" t="s">
        <v>1630</v>
      </c>
      <c r="D343" s="134"/>
      <c r="E343" s="134"/>
      <c r="F343" s="145"/>
      <c r="G343" s="145"/>
    </row>
    <row r="344" spans="1:7" s="67" customFormat="1" ht="43.5">
      <c r="A344" s="134" t="s">
        <v>376</v>
      </c>
      <c r="B344" s="322" t="s">
        <v>1633</v>
      </c>
      <c r="C344" s="322" t="s">
        <v>1630</v>
      </c>
      <c r="D344" s="134"/>
      <c r="E344" s="134"/>
      <c r="F344" s="145"/>
      <c r="G344" s="145"/>
    </row>
    <row r="345" spans="1:7" s="67" customFormat="1" ht="43.5">
      <c r="A345" s="134" t="s">
        <v>266</v>
      </c>
      <c r="B345" s="322" t="s">
        <v>1634</v>
      </c>
      <c r="C345" s="322" t="s">
        <v>1635</v>
      </c>
      <c r="D345" s="134"/>
      <c r="E345" s="134"/>
      <c r="F345" s="145"/>
      <c r="G345" s="145"/>
    </row>
    <row r="346" spans="1:7" s="67" customFormat="1" ht="43.5">
      <c r="A346" s="134" t="s">
        <v>266</v>
      </c>
      <c r="B346" s="322" t="s">
        <v>1636</v>
      </c>
      <c r="C346" s="322" t="s">
        <v>1635</v>
      </c>
      <c r="D346" s="134"/>
      <c r="E346" s="134"/>
      <c r="F346" s="145"/>
      <c r="G346" s="145"/>
    </row>
    <row r="347" spans="1:7" s="67" customFormat="1" ht="43.5">
      <c r="A347" s="134" t="s">
        <v>502</v>
      </c>
      <c r="B347" s="322" t="s">
        <v>1637</v>
      </c>
      <c r="C347" s="322" t="s">
        <v>1638</v>
      </c>
      <c r="D347" s="134"/>
      <c r="E347" s="134"/>
      <c r="F347" s="145"/>
      <c r="G347" s="145"/>
    </row>
    <row r="348" spans="1:7" s="67" customFormat="1" ht="43.5">
      <c r="A348" s="134" t="s">
        <v>502</v>
      </c>
      <c r="B348" s="322" t="s">
        <v>1639</v>
      </c>
      <c r="C348" s="322" t="s">
        <v>1638</v>
      </c>
      <c r="D348" s="134"/>
      <c r="E348" s="134"/>
      <c r="F348" s="145"/>
      <c r="G348" s="145"/>
    </row>
    <row r="349" spans="1:7" s="67" customFormat="1" ht="43.5">
      <c r="A349" s="134" t="s">
        <v>502</v>
      </c>
      <c r="B349" s="322" t="s">
        <v>1640</v>
      </c>
      <c r="C349" s="322" t="s">
        <v>1638</v>
      </c>
      <c r="D349" s="134"/>
      <c r="E349" s="134"/>
      <c r="F349" s="145"/>
      <c r="G349" s="145"/>
    </row>
    <row r="350" spans="1:7" s="67" customFormat="1" ht="43.5">
      <c r="A350" s="134" t="s">
        <v>609</v>
      </c>
      <c r="B350" s="322" t="s">
        <v>1641</v>
      </c>
      <c r="C350" s="322" t="s">
        <v>1638</v>
      </c>
      <c r="D350" s="134"/>
      <c r="E350" s="134"/>
      <c r="F350" s="145"/>
      <c r="G350" s="145"/>
    </row>
    <row r="351" spans="1:7" s="67" customFormat="1" ht="72.5">
      <c r="A351" s="134" t="s">
        <v>470</v>
      </c>
      <c r="B351" s="322" t="s">
        <v>1642</v>
      </c>
      <c r="C351" s="322" t="s">
        <v>1638</v>
      </c>
      <c r="D351" s="134"/>
      <c r="E351" s="134"/>
      <c r="F351" s="145"/>
      <c r="G351" s="145"/>
    </row>
    <row r="352" spans="1:7" s="67" customFormat="1" ht="29">
      <c r="A352" s="134" t="s">
        <v>220</v>
      </c>
      <c r="B352" s="322" t="s">
        <v>1643</v>
      </c>
      <c r="C352" s="322" t="s">
        <v>1638</v>
      </c>
      <c r="D352" s="134"/>
      <c r="E352" s="134"/>
      <c r="F352" s="145"/>
      <c r="G352" s="145"/>
    </row>
    <row r="353" spans="1:7" s="67" customFormat="1" ht="29">
      <c r="A353" s="134" t="s">
        <v>533</v>
      </c>
      <c r="B353" s="322" t="s">
        <v>1644</v>
      </c>
      <c r="C353" s="322" t="s">
        <v>1638</v>
      </c>
      <c r="D353" s="134"/>
      <c r="E353" s="134"/>
      <c r="F353" s="145"/>
      <c r="G353" s="145"/>
    </row>
    <row r="354" spans="1:7" s="67" customFormat="1" ht="43.5">
      <c r="A354" s="134" t="s">
        <v>266</v>
      </c>
      <c r="B354" s="322" t="s">
        <v>1645</v>
      </c>
      <c r="C354" s="322" t="s">
        <v>1638</v>
      </c>
      <c r="D354" s="134"/>
      <c r="E354" s="134"/>
      <c r="F354" s="145"/>
      <c r="G354" s="145"/>
    </row>
    <row r="355" spans="1:7" s="67" customFormat="1" ht="58">
      <c r="A355" s="134" t="s">
        <v>470</v>
      </c>
      <c r="B355" s="322" t="s">
        <v>1646</v>
      </c>
      <c r="C355" s="322" t="s">
        <v>1647</v>
      </c>
      <c r="D355" s="134"/>
      <c r="E355" s="134"/>
      <c r="F355" s="145"/>
      <c r="G355" s="145"/>
    </row>
    <row r="356" spans="1:7" s="67" customFormat="1" ht="159.5">
      <c r="A356" s="134" t="s">
        <v>1334</v>
      </c>
      <c r="B356" s="322" t="s">
        <v>1648</v>
      </c>
      <c r="C356" s="322" t="s">
        <v>1649</v>
      </c>
      <c r="D356" s="134"/>
      <c r="E356" s="134"/>
      <c r="F356" s="145"/>
      <c r="G356" s="145"/>
    </row>
    <row r="357" spans="1:7" s="67" customFormat="1" ht="188.5">
      <c r="A357" s="134" t="s">
        <v>266</v>
      </c>
      <c r="B357" s="322" t="s">
        <v>1650</v>
      </c>
      <c r="C357" s="322" t="s">
        <v>1649</v>
      </c>
      <c r="D357" s="134"/>
      <c r="E357" s="134"/>
      <c r="F357" s="145"/>
      <c r="G357" s="145"/>
    </row>
    <row r="358" spans="1:7" s="67" customFormat="1" ht="87">
      <c r="A358" s="134" t="s">
        <v>437</v>
      </c>
      <c r="B358" s="322" t="s">
        <v>1651</v>
      </c>
      <c r="C358" s="322" t="s">
        <v>1649</v>
      </c>
      <c r="D358" s="134"/>
      <c r="E358" s="134"/>
      <c r="F358" s="145"/>
      <c r="G358" s="145"/>
    </row>
    <row r="359" spans="1:7" ht="43.5">
      <c r="A359" s="134" t="s">
        <v>643</v>
      </c>
      <c r="B359" s="322" t="s">
        <v>1652</v>
      </c>
      <c r="C359" s="322" t="s">
        <v>1649</v>
      </c>
      <c r="D359" s="134"/>
      <c r="E359" s="134"/>
      <c r="F359" s="145"/>
      <c r="G359" s="145"/>
    </row>
    <row r="360" spans="1:7" ht="29">
      <c r="A360" s="134" t="s">
        <v>558</v>
      </c>
      <c r="B360" s="322" t="s">
        <v>1653</v>
      </c>
      <c r="C360" s="322" t="s">
        <v>1649</v>
      </c>
      <c r="D360" s="134"/>
      <c r="E360" s="134"/>
      <c r="F360" s="145"/>
      <c r="G360" s="145"/>
    </row>
    <row r="361" spans="1:7" s="67" customFormat="1" ht="29">
      <c r="A361" s="134" t="s">
        <v>533</v>
      </c>
      <c r="B361" s="322" t="s">
        <v>1654</v>
      </c>
      <c r="C361" s="322" t="s">
        <v>1649</v>
      </c>
      <c r="D361" s="134"/>
      <c r="E361" s="134"/>
      <c r="F361" s="145"/>
      <c r="G361" s="145"/>
    </row>
    <row r="362" spans="1:7" s="67" customFormat="1" ht="43.5">
      <c r="A362" s="134" t="s">
        <v>558</v>
      </c>
      <c r="B362" s="322" t="s">
        <v>1655</v>
      </c>
      <c r="C362" s="322" t="s">
        <v>1649</v>
      </c>
      <c r="D362" s="134"/>
      <c r="E362" s="134"/>
      <c r="F362" s="145"/>
      <c r="G362" s="145"/>
    </row>
    <row r="363" spans="1:7" s="67" customFormat="1" ht="58">
      <c r="A363" s="134" t="s">
        <v>558</v>
      </c>
      <c r="B363" s="322" t="s">
        <v>1656</v>
      </c>
      <c r="C363" s="322" t="s">
        <v>1649</v>
      </c>
      <c r="D363" s="134"/>
      <c r="E363" s="134"/>
      <c r="F363" s="145"/>
      <c r="G363" s="145"/>
    </row>
    <row r="364" spans="1:7" s="67" customFormat="1" ht="58">
      <c r="A364" s="134" t="s">
        <v>643</v>
      </c>
      <c r="B364" s="322" t="s">
        <v>1657</v>
      </c>
      <c r="C364" s="322" t="s">
        <v>1649</v>
      </c>
      <c r="D364" s="134"/>
      <c r="E364" s="134"/>
      <c r="F364" s="145"/>
      <c r="G364" s="145"/>
    </row>
    <row r="365" spans="1:7" s="67" customFormat="1" ht="29">
      <c r="A365" s="134" t="s">
        <v>470</v>
      </c>
      <c r="B365" s="322" t="s">
        <v>1658</v>
      </c>
      <c r="C365" s="322" t="s">
        <v>1649</v>
      </c>
      <c r="D365" s="134"/>
      <c r="E365" s="134"/>
      <c r="F365" s="145"/>
      <c r="G365" s="145"/>
    </row>
    <row r="366" spans="1:7" s="67" customFormat="1" ht="58">
      <c r="A366" s="134" t="s">
        <v>558</v>
      </c>
      <c r="B366" s="322" t="s">
        <v>1659</v>
      </c>
      <c r="C366" s="322" t="s">
        <v>1649</v>
      </c>
      <c r="D366" s="134"/>
      <c r="E366" s="134"/>
      <c r="F366" s="145"/>
      <c r="G366" s="145"/>
    </row>
    <row r="367" spans="1:7" s="67" customFormat="1" ht="43.5">
      <c r="A367" s="134" t="s">
        <v>643</v>
      </c>
      <c r="B367" s="322" t="s">
        <v>1660</v>
      </c>
      <c r="C367" s="322" t="s">
        <v>1649</v>
      </c>
      <c r="D367" s="134"/>
      <c r="E367" s="134"/>
      <c r="F367" s="145"/>
      <c r="G367" s="145"/>
    </row>
    <row r="368" spans="1:7" s="67" customFormat="1" ht="29">
      <c r="A368" s="134" t="s">
        <v>220</v>
      </c>
      <c r="B368" s="322" t="s">
        <v>1661</v>
      </c>
      <c r="C368" s="322" t="s">
        <v>1649</v>
      </c>
      <c r="D368" s="134"/>
      <c r="E368" s="134"/>
      <c r="F368" s="145"/>
      <c r="G368" s="145"/>
    </row>
    <row r="369" spans="1:7" ht="29">
      <c r="A369" s="134" t="s">
        <v>643</v>
      </c>
      <c r="B369" s="322" t="s">
        <v>1662</v>
      </c>
      <c r="C369" s="322" t="s">
        <v>1649</v>
      </c>
      <c r="D369" s="134"/>
      <c r="E369" s="134"/>
      <c r="F369" s="145"/>
      <c r="G369" s="145"/>
    </row>
    <row r="370" spans="1:7" ht="43.5">
      <c r="A370" s="134" t="s">
        <v>437</v>
      </c>
      <c r="B370" s="322" t="s">
        <v>1663</v>
      </c>
      <c r="C370" s="322" t="s">
        <v>1649</v>
      </c>
      <c r="D370" s="134"/>
      <c r="E370" s="134"/>
      <c r="F370" s="145"/>
      <c r="G370" s="145"/>
    </row>
    <row r="371" spans="1:7" ht="43.5">
      <c r="A371" s="134" t="s">
        <v>533</v>
      </c>
      <c r="B371" s="322" t="s">
        <v>1664</v>
      </c>
      <c r="C371" s="322" t="s">
        <v>1649</v>
      </c>
      <c r="D371" s="134"/>
      <c r="E371" s="134"/>
      <c r="F371" s="145"/>
      <c r="G371" s="145"/>
    </row>
    <row r="372" spans="1:7" s="67" customFormat="1" ht="43.5">
      <c r="A372" s="134" t="s">
        <v>220</v>
      </c>
      <c r="B372" s="322" t="s">
        <v>1665</v>
      </c>
      <c r="C372" s="322" t="s">
        <v>1666</v>
      </c>
      <c r="D372" s="134"/>
      <c r="E372" s="134"/>
      <c r="F372" s="145"/>
      <c r="G372" s="145"/>
    </row>
    <row r="373" spans="1:7" s="67" customFormat="1" ht="29">
      <c r="A373" s="134" t="s">
        <v>558</v>
      </c>
      <c r="B373" s="322" t="s">
        <v>1667</v>
      </c>
      <c r="C373" s="322" t="s">
        <v>1666</v>
      </c>
      <c r="D373" s="134"/>
      <c r="E373" s="134"/>
      <c r="F373" s="145"/>
      <c r="G373" s="145"/>
    </row>
    <row r="374" spans="1:7" s="67" customFormat="1" ht="29">
      <c r="A374" s="134" t="s">
        <v>713</v>
      </c>
      <c r="B374" s="322" t="s">
        <v>1668</v>
      </c>
      <c r="C374" s="322" t="s">
        <v>1666</v>
      </c>
      <c r="D374" s="134"/>
      <c r="E374" s="134"/>
      <c r="F374" s="145"/>
      <c r="G374" s="145"/>
    </row>
    <row r="375" spans="1:7" s="67" customFormat="1" ht="29">
      <c r="A375" s="134" t="s">
        <v>713</v>
      </c>
      <c r="B375" s="322" t="s">
        <v>1669</v>
      </c>
      <c r="C375" s="322" t="s">
        <v>1666</v>
      </c>
      <c r="D375" s="134"/>
      <c r="E375" s="134"/>
      <c r="F375" s="145"/>
      <c r="G375" s="145"/>
    </row>
    <row r="376" spans="1:7" s="67" customFormat="1" ht="43.5">
      <c r="A376" s="134" t="s">
        <v>713</v>
      </c>
      <c r="B376" s="322" t="s">
        <v>1670</v>
      </c>
      <c r="C376" s="322" t="s">
        <v>1671</v>
      </c>
      <c r="D376" s="38"/>
      <c r="E376" s="40"/>
      <c r="F376" s="145"/>
      <c r="G376" s="145"/>
    </row>
    <row r="377" spans="1:7" s="67" customFormat="1" ht="43.5">
      <c r="A377" s="322" t="s">
        <v>1297</v>
      </c>
      <c r="B377" s="322" t="s">
        <v>1672</v>
      </c>
      <c r="C377" s="322" t="s">
        <v>1671</v>
      </c>
      <c r="D377" s="278"/>
      <c r="E377" s="40"/>
      <c r="F377" s="145"/>
      <c r="G377" s="145"/>
    </row>
    <row r="378" spans="1:7" s="67" customFormat="1" ht="58">
      <c r="A378" s="322" t="s">
        <v>1297</v>
      </c>
      <c r="B378" s="322" t="s">
        <v>1673</v>
      </c>
      <c r="C378" s="322" t="s">
        <v>1671</v>
      </c>
      <c r="D378" s="40"/>
      <c r="E378" s="40"/>
      <c r="F378" s="145"/>
      <c r="G378" s="145"/>
    </row>
    <row r="379" spans="1:7" s="67" customFormat="1" ht="72.5">
      <c r="A379" s="322" t="s">
        <v>1297</v>
      </c>
      <c r="B379" s="322" t="s">
        <v>1674</v>
      </c>
      <c r="C379" s="322" t="s">
        <v>1671</v>
      </c>
      <c r="D379" s="38"/>
      <c r="E379" s="40"/>
      <c r="F379" s="145"/>
      <c r="G379" s="145"/>
    </row>
    <row r="380" spans="1:7" s="67" customFormat="1" ht="58">
      <c r="A380" s="322" t="s">
        <v>1297</v>
      </c>
      <c r="B380" s="322" t="s">
        <v>1675</v>
      </c>
      <c r="C380" s="322" t="s">
        <v>1671</v>
      </c>
      <c r="D380" s="40"/>
      <c r="E380" s="40"/>
      <c r="F380" s="145"/>
      <c r="G380" s="145"/>
    </row>
    <row r="381" spans="1:7" s="67" customFormat="1" ht="29">
      <c r="A381" s="322" t="s">
        <v>1297</v>
      </c>
      <c r="B381" s="322" t="s">
        <v>1676</v>
      </c>
      <c r="C381" s="322" t="s">
        <v>1671</v>
      </c>
      <c r="D381" s="40"/>
      <c r="E381" s="40"/>
      <c r="F381" s="145"/>
      <c r="G381" s="145"/>
    </row>
    <row r="382" spans="1:7" s="67" customFormat="1" ht="58">
      <c r="A382" s="322" t="s">
        <v>1297</v>
      </c>
      <c r="B382" s="322" t="s">
        <v>1677</v>
      </c>
      <c r="C382" s="322" t="s">
        <v>1671</v>
      </c>
      <c r="D382" s="40"/>
      <c r="E382" s="40"/>
      <c r="F382" s="145"/>
      <c r="G382" s="145"/>
    </row>
    <row r="383" spans="1:7" s="67" customFormat="1" ht="72.5">
      <c r="A383" s="322" t="s">
        <v>1297</v>
      </c>
      <c r="B383" s="322" t="s">
        <v>1678</v>
      </c>
      <c r="C383" s="322" t="s">
        <v>1671</v>
      </c>
      <c r="D383" s="40"/>
      <c r="E383" s="40"/>
      <c r="F383" s="145"/>
      <c r="G383" s="145"/>
    </row>
    <row r="384" spans="1:7" s="67" customFormat="1" ht="58">
      <c r="A384" s="322" t="s">
        <v>1297</v>
      </c>
      <c r="B384" s="322" t="s">
        <v>1679</v>
      </c>
      <c r="C384" s="322" t="s">
        <v>1671</v>
      </c>
      <c r="D384" s="278"/>
      <c r="E384" s="40"/>
      <c r="F384" s="145"/>
      <c r="G384" s="145"/>
    </row>
    <row r="385" spans="1:7" s="67" customFormat="1" ht="43.5">
      <c r="A385" s="322" t="s">
        <v>1297</v>
      </c>
      <c r="B385" s="322" t="s">
        <v>1680</v>
      </c>
      <c r="C385" s="322" t="s">
        <v>1671</v>
      </c>
      <c r="D385" s="278"/>
      <c r="E385" s="40"/>
      <c r="F385" s="145"/>
      <c r="G385" s="145"/>
    </row>
    <row r="386" spans="1:7" ht="58">
      <c r="A386" s="322" t="s">
        <v>1297</v>
      </c>
      <c r="B386" s="322" t="s">
        <v>1681</v>
      </c>
      <c r="C386" s="322" t="s">
        <v>1671</v>
      </c>
      <c r="D386" s="291"/>
      <c r="E386" s="291"/>
    </row>
    <row r="387" spans="1:7" ht="58">
      <c r="A387" s="322" t="s">
        <v>1297</v>
      </c>
      <c r="B387" s="322" t="s">
        <v>1682</v>
      </c>
      <c r="C387" s="322" t="s">
        <v>1671</v>
      </c>
      <c r="D387" s="291"/>
      <c r="E387" s="291"/>
    </row>
    <row r="388" spans="1:7" ht="29">
      <c r="A388" s="322" t="s">
        <v>1297</v>
      </c>
      <c r="B388" s="322" t="s">
        <v>1683</v>
      </c>
      <c r="C388" s="322" t="s">
        <v>1684</v>
      </c>
      <c r="D388" s="291"/>
      <c r="E388" s="291"/>
    </row>
    <row r="389" spans="1:7" s="67" customFormat="1" ht="43.5">
      <c r="A389" s="322" t="s">
        <v>1297</v>
      </c>
      <c r="B389" s="322" t="s">
        <v>1685</v>
      </c>
      <c r="C389" s="322" t="s">
        <v>1686</v>
      </c>
      <c r="D389" s="40"/>
      <c r="E389" s="40"/>
      <c r="F389" s="145"/>
      <c r="G389" s="145"/>
    </row>
    <row r="390" spans="1:7" s="67" customFormat="1" ht="43.5">
      <c r="A390" s="322" t="s">
        <v>220</v>
      </c>
      <c r="B390" s="322" t="s">
        <v>1687</v>
      </c>
      <c r="C390" s="322" t="s">
        <v>1686</v>
      </c>
      <c r="D390" s="40"/>
      <c r="E390" s="40"/>
      <c r="F390" s="145"/>
      <c r="G390" s="145"/>
    </row>
    <row r="391" spans="1:7" s="67" customFormat="1" ht="43.5">
      <c r="A391" s="322" t="s">
        <v>220</v>
      </c>
      <c r="B391" s="322" t="s">
        <v>1688</v>
      </c>
      <c r="C391" s="322" t="s">
        <v>1686</v>
      </c>
      <c r="D391" s="38"/>
      <c r="E391" s="40"/>
      <c r="F391" s="145"/>
      <c r="G391" s="145"/>
    </row>
    <row r="392" spans="1:7" s="67" customFormat="1" ht="43.5">
      <c r="A392" s="322" t="s">
        <v>220</v>
      </c>
      <c r="B392" s="322" t="s">
        <v>1689</v>
      </c>
      <c r="C392" s="322" t="s">
        <v>1686</v>
      </c>
      <c r="D392" s="40"/>
      <c r="E392" s="40"/>
      <c r="F392" s="145"/>
      <c r="G392" s="145"/>
    </row>
    <row r="393" spans="1:7" s="67" customFormat="1" ht="43.5">
      <c r="A393" s="322" t="s">
        <v>220</v>
      </c>
      <c r="B393" s="322" t="s">
        <v>1690</v>
      </c>
      <c r="C393" s="322" t="s">
        <v>1686</v>
      </c>
      <c r="D393" s="38"/>
      <c r="E393" s="40"/>
      <c r="F393" s="145"/>
      <c r="G393" s="145"/>
    </row>
    <row r="394" spans="1:7" s="67" customFormat="1" ht="43.5">
      <c r="A394" s="322" t="s">
        <v>220</v>
      </c>
      <c r="B394" s="322" t="s">
        <v>1691</v>
      </c>
      <c r="C394" s="322" t="s">
        <v>1686</v>
      </c>
      <c r="D394" s="278"/>
      <c r="E394" s="40"/>
      <c r="F394" s="145"/>
      <c r="G394" s="145"/>
    </row>
    <row r="395" spans="1:7" s="67" customFormat="1" ht="43.5">
      <c r="A395" s="322" t="s">
        <v>220</v>
      </c>
      <c r="B395" s="322" t="s">
        <v>1692</v>
      </c>
      <c r="C395" s="322" t="s">
        <v>1686</v>
      </c>
      <c r="D395" s="278"/>
      <c r="E395" s="40"/>
      <c r="F395" s="145"/>
      <c r="G395" s="145"/>
    </row>
    <row r="396" spans="1:7" s="67" customFormat="1" ht="43.5">
      <c r="A396" s="322" t="s">
        <v>220</v>
      </c>
      <c r="B396" s="322" t="s">
        <v>1693</v>
      </c>
      <c r="C396" s="322" t="s">
        <v>1686</v>
      </c>
      <c r="D396" s="40"/>
      <c r="E396" s="40"/>
      <c r="F396" s="145"/>
      <c r="G396" s="145"/>
    </row>
    <row r="397" spans="1:7" s="67" customFormat="1" ht="43.5">
      <c r="A397" s="322" t="s">
        <v>220</v>
      </c>
      <c r="B397" s="322" t="s">
        <v>1694</v>
      </c>
      <c r="C397" s="322" t="s">
        <v>1686</v>
      </c>
      <c r="D397" s="40"/>
      <c r="E397" s="40"/>
      <c r="F397" s="145"/>
      <c r="G397" s="145"/>
    </row>
    <row r="398" spans="1:7" s="67" customFormat="1" ht="43.5">
      <c r="A398" s="322" t="s">
        <v>220</v>
      </c>
      <c r="B398" s="322" t="s">
        <v>1695</v>
      </c>
      <c r="C398" s="322" t="s">
        <v>1686</v>
      </c>
      <c r="D398" s="38"/>
      <c r="E398" s="40"/>
      <c r="F398" s="145"/>
      <c r="G398" s="145"/>
    </row>
    <row r="399" spans="1:7" s="67" customFormat="1" ht="43.5">
      <c r="A399" s="322" t="s">
        <v>220</v>
      </c>
      <c r="B399" s="322" t="s">
        <v>1696</v>
      </c>
      <c r="C399" s="322" t="s">
        <v>1686</v>
      </c>
      <c r="D399" s="38"/>
      <c r="E399" s="40"/>
      <c r="F399" s="145"/>
      <c r="G399" s="145"/>
    </row>
    <row r="400" spans="1:7" s="67" customFormat="1" ht="43.5">
      <c r="A400" s="322" t="s">
        <v>220</v>
      </c>
      <c r="B400" s="322" t="s">
        <v>1697</v>
      </c>
      <c r="C400" s="322" t="s">
        <v>1686</v>
      </c>
      <c r="D400" s="278"/>
      <c r="E400" s="40"/>
      <c r="F400" s="145"/>
      <c r="G400" s="145"/>
    </row>
    <row r="401" spans="1:7" s="67" customFormat="1" ht="72.5">
      <c r="A401" s="322" t="s">
        <v>220</v>
      </c>
      <c r="B401" s="322" t="s">
        <v>1698</v>
      </c>
      <c r="C401" s="322" t="s">
        <v>1686</v>
      </c>
      <c r="D401" s="40"/>
      <c r="E401" s="40"/>
      <c r="F401" s="145"/>
      <c r="G401" s="145"/>
    </row>
    <row r="402" spans="1:7" s="67" customFormat="1" ht="43.5">
      <c r="A402" s="322" t="s">
        <v>220</v>
      </c>
      <c r="B402" s="322" t="s">
        <v>1699</v>
      </c>
      <c r="C402" s="322" t="s">
        <v>1686</v>
      </c>
      <c r="D402" s="40"/>
      <c r="E402" s="40"/>
      <c r="F402" s="145"/>
      <c r="G402" s="145"/>
    </row>
    <row r="403" spans="1:7" s="67" customFormat="1" ht="43.5">
      <c r="A403" s="322" t="s">
        <v>220</v>
      </c>
      <c r="B403" s="322" t="s">
        <v>1700</v>
      </c>
      <c r="C403" s="322" t="s">
        <v>1686</v>
      </c>
      <c r="D403" s="278"/>
      <c r="E403" s="40"/>
      <c r="F403" s="145"/>
      <c r="G403" s="145"/>
    </row>
    <row r="404" spans="1:7" s="67" customFormat="1" ht="58">
      <c r="A404" s="322" t="s">
        <v>220</v>
      </c>
      <c r="B404" s="322" t="s">
        <v>1701</v>
      </c>
      <c r="C404" s="322" t="s">
        <v>1686</v>
      </c>
      <c r="D404" s="278"/>
      <c r="E404" s="40"/>
      <c r="F404" s="145"/>
      <c r="G404" s="145"/>
    </row>
    <row r="405" spans="1:7" s="67" customFormat="1" ht="72.5">
      <c r="A405" s="322" t="s">
        <v>220</v>
      </c>
      <c r="B405" s="322" t="s">
        <v>1702</v>
      </c>
      <c r="C405" s="322" t="s">
        <v>1686</v>
      </c>
      <c r="D405" s="278"/>
      <c r="E405" s="40"/>
      <c r="F405" s="145"/>
      <c r="G405" s="145"/>
    </row>
    <row r="406" spans="1:7" ht="29">
      <c r="A406" s="322" t="s">
        <v>220</v>
      </c>
      <c r="B406" s="322" t="s">
        <v>1703</v>
      </c>
      <c r="C406" s="322" t="s">
        <v>1686</v>
      </c>
      <c r="D406" s="353"/>
      <c r="E406" s="291"/>
    </row>
    <row r="407" spans="1:7" ht="43.5">
      <c r="A407" s="322" t="s">
        <v>220</v>
      </c>
      <c r="B407" s="322" t="s">
        <v>1704</v>
      </c>
      <c r="C407" s="322" t="s">
        <v>1686</v>
      </c>
      <c r="D407" s="353"/>
      <c r="E407" s="291"/>
    </row>
    <row r="408" spans="1:7" ht="43.5">
      <c r="A408" s="322" t="s">
        <v>220</v>
      </c>
      <c r="B408" s="322" t="s">
        <v>1705</v>
      </c>
      <c r="C408" s="322" t="s">
        <v>1686</v>
      </c>
      <c r="D408" s="353"/>
      <c r="E408" s="291"/>
    </row>
    <row r="409" spans="1:7" s="67" customFormat="1" ht="43.5">
      <c r="A409" s="322" t="s">
        <v>220</v>
      </c>
      <c r="B409" s="322" t="s">
        <v>1706</v>
      </c>
      <c r="C409" s="322" t="s">
        <v>1686</v>
      </c>
      <c r="D409" s="40"/>
      <c r="E409" s="40"/>
    </row>
    <row r="410" spans="1:7" s="67" customFormat="1" ht="43.5">
      <c r="A410" s="322" t="s">
        <v>220</v>
      </c>
      <c r="B410" s="322" t="s">
        <v>1707</v>
      </c>
      <c r="C410" s="322" t="s">
        <v>1686</v>
      </c>
      <c r="D410" s="40"/>
      <c r="E410" s="40"/>
    </row>
    <row r="411" spans="1:7" ht="43.5">
      <c r="A411" s="322" t="s">
        <v>220</v>
      </c>
      <c r="B411" s="322" t="s">
        <v>1708</v>
      </c>
      <c r="C411" s="322" t="s">
        <v>1686</v>
      </c>
      <c r="D411" s="304"/>
      <c r="E411" s="291"/>
    </row>
    <row r="412" spans="1:7" ht="43.5">
      <c r="A412" s="322" t="s">
        <v>220</v>
      </c>
      <c r="B412" s="322" t="s">
        <v>1709</v>
      </c>
      <c r="C412" s="322" t="s">
        <v>1686</v>
      </c>
      <c r="D412" s="304"/>
      <c r="E412" s="291"/>
    </row>
    <row r="413" spans="1:7" s="67" customFormat="1" ht="43.5">
      <c r="A413" s="322" t="s">
        <v>220</v>
      </c>
      <c r="B413" s="322" t="s">
        <v>1710</v>
      </c>
      <c r="C413" s="322" t="s">
        <v>1686</v>
      </c>
      <c r="D413" s="38" t="s">
        <v>1583</v>
      </c>
      <c r="E413" s="40" t="s">
        <v>1583</v>
      </c>
    </row>
    <row r="414" spans="1:7" s="67" customFormat="1" ht="43.5">
      <c r="A414" s="322" t="s">
        <v>220</v>
      </c>
      <c r="B414" s="322" t="s">
        <v>1711</v>
      </c>
      <c r="C414" s="322" t="s">
        <v>1686</v>
      </c>
      <c r="D414" s="40" t="s">
        <v>1583</v>
      </c>
      <c r="E414" s="40" t="s">
        <v>1583</v>
      </c>
    </row>
    <row r="415" spans="1:7" s="67" customFormat="1" ht="43.5">
      <c r="A415" s="322" t="s">
        <v>220</v>
      </c>
      <c r="B415" s="322" t="s">
        <v>1712</v>
      </c>
      <c r="C415" s="322" t="s">
        <v>1686</v>
      </c>
      <c r="D415" s="40" t="s">
        <v>1583</v>
      </c>
      <c r="E415" s="40" t="s">
        <v>1583</v>
      </c>
    </row>
    <row r="416" spans="1:7" s="67" customFormat="1" ht="29">
      <c r="A416" s="322" t="s">
        <v>220</v>
      </c>
      <c r="B416" s="322" t="s">
        <v>1713</v>
      </c>
      <c r="C416" s="322" t="s">
        <v>1686</v>
      </c>
      <c r="D416" s="40" t="s">
        <v>1583</v>
      </c>
      <c r="E416" s="40" t="s">
        <v>1583</v>
      </c>
    </row>
    <row r="417" spans="1:5" s="67" customFormat="1" ht="43.5">
      <c r="A417" s="322" t="s">
        <v>220</v>
      </c>
      <c r="B417" s="322" t="s">
        <v>1714</v>
      </c>
      <c r="C417" s="322" t="s">
        <v>1686</v>
      </c>
      <c r="D417" s="38" t="s">
        <v>1583</v>
      </c>
      <c r="E417" s="40" t="s">
        <v>1583</v>
      </c>
    </row>
    <row r="418" spans="1:5" s="67" customFormat="1" ht="43.5">
      <c r="A418" s="322" t="s">
        <v>220</v>
      </c>
      <c r="B418" s="322" t="s">
        <v>1715</v>
      </c>
      <c r="C418" s="322" t="s">
        <v>1686</v>
      </c>
      <c r="D418" s="40" t="s">
        <v>1583</v>
      </c>
      <c r="E418" s="40" t="s">
        <v>1583</v>
      </c>
    </row>
    <row r="419" spans="1:5" s="67" customFormat="1" ht="43.5">
      <c r="A419" s="322" t="s">
        <v>220</v>
      </c>
      <c r="B419" s="322" t="s">
        <v>1716</v>
      </c>
      <c r="C419" s="322" t="s">
        <v>1686</v>
      </c>
      <c r="D419" s="40" t="s">
        <v>1583</v>
      </c>
      <c r="E419" s="40" t="s">
        <v>1583</v>
      </c>
    </row>
    <row r="420" spans="1:5" s="67" customFormat="1" ht="43.5">
      <c r="A420" s="322" t="s">
        <v>220</v>
      </c>
      <c r="B420" s="322" t="s">
        <v>1717</v>
      </c>
      <c r="C420" s="322" t="s">
        <v>1686</v>
      </c>
      <c r="D420" s="278" t="s">
        <v>1583</v>
      </c>
      <c r="E420" s="40" t="s">
        <v>1583</v>
      </c>
    </row>
    <row r="421" spans="1:5" s="67" customFormat="1" ht="43.5">
      <c r="A421" s="322" t="s">
        <v>220</v>
      </c>
      <c r="B421" s="322" t="s">
        <v>1718</v>
      </c>
      <c r="C421" s="322" t="s">
        <v>1686</v>
      </c>
      <c r="D421" s="38" t="s">
        <v>1583</v>
      </c>
      <c r="E421" s="40" t="s">
        <v>1583</v>
      </c>
    </row>
    <row r="422" spans="1:5" s="67" customFormat="1" ht="43.5">
      <c r="A422" s="322" t="s">
        <v>220</v>
      </c>
      <c r="B422" s="322" t="s">
        <v>1719</v>
      </c>
      <c r="C422" s="322" t="s">
        <v>1686</v>
      </c>
      <c r="D422" s="278" t="s">
        <v>1583</v>
      </c>
      <c r="E422" s="40" t="s">
        <v>1583</v>
      </c>
    </row>
    <row r="423" spans="1:5" s="67" customFormat="1" ht="43.5">
      <c r="A423" s="322" t="s">
        <v>220</v>
      </c>
      <c r="B423" s="322" t="s">
        <v>1720</v>
      </c>
      <c r="C423" s="322" t="s">
        <v>1686</v>
      </c>
      <c r="D423" s="38" t="s">
        <v>1583</v>
      </c>
      <c r="E423" s="40" t="s">
        <v>1583</v>
      </c>
    </row>
    <row r="424" spans="1:5" s="67" customFormat="1" ht="43.5">
      <c r="A424" s="322" t="s">
        <v>220</v>
      </c>
      <c r="B424" s="322" t="s">
        <v>1721</v>
      </c>
      <c r="C424" s="322" t="s">
        <v>1686</v>
      </c>
      <c r="D424" s="38" t="s">
        <v>1583</v>
      </c>
      <c r="E424" s="40" t="s">
        <v>1583</v>
      </c>
    </row>
    <row r="425" spans="1:5" s="67" customFormat="1" ht="58">
      <c r="A425" s="322" t="s">
        <v>220</v>
      </c>
      <c r="B425" s="322" t="s">
        <v>1722</v>
      </c>
      <c r="C425" s="322" t="s">
        <v>1686</v>
      </c>
      <c r="D425" s="38" t="s">
        <v>1583</v>
      </c>
      <c r="E425" s="40" t="s">
        <v>1583</v>
      </c>
    </row>
    <row r="426" spans="1:5" s="67" customFormat="1" ht="58">
      <c r="A426" s="322" t="s">
        <v>220</v>
      </c>
      <c r="B426" s="322" t="s">
        <v>1723</v>
      </c>
      <c r="C426" s="322" t="s">
        <v>1686</v>
      </c>
      <c r="D426" s="38" t="s">
        <v>1583</v>
      </c>
      <c r="E426" s="40" t="s">
        <v>1583</v>
      </c>
    </row>
    <row r="427" spans="1:5" s="67" customFormat="1" ht="58">
      <c r="A427" s="322" t="s">
        <v>220</v>
      </c>
      <c r="B427" s="322" t="s">
        <v>1724</v>
      </c>
      <c r="C427" s="322" t="s">
        <v>1686</v>
      </c>
      <c r="D427" s="38" t="s">
        <v>1583</v>
      </c>
      <c r="E427" s="40" t="s">
        <v>1583</v>
      </c>
    </row>
    <row r="428" spans="1:5" s="67" customFormat="1" ht="29">
      <c r="A428" s="322" t="s">
        <v>220</v>
      </c>
      <c r="B428" s="322" t="s">
        <v>1725</v>
      </c>
      <c r="C428" s="322" t="s">
        <v>1686</v>
      </c>
      <c r="D428" s="38" t="s">
        <v>1583</v>
      </c>
      <c r="E428" s="40" t="s">
        <v>1583</v>
      </c>
    </row>
    <row r="429" spans="1:5" s="67" customFormat="1" ht="29">
      <c r="A429" s="322" t="s">
        <v>220</v>
      </c>
      <c r="B429" s="322" t="s">
        <v>1726</v>
      </c>
      <c r="C429" s="322" t="s">
        <v>1686</v>
      </c>
      <c r="D429" s="38" t="s">
        <v>1583</v>
      </c>
      <c r="E429" s="40" t="s">
        <v>1583</v>
      </c>
    </row>
    <row r="430" spans="1:5" s="67" customFormat="1" ht="29">
      <c r="A430" s="322" t="s">
        <v>220</v>
      </c>
      <c r="B430" s="322" t="s">
        <v>1727</v>
      </c>
      <c r="C430" s="322" t="s">
        <v>1671</v>
      </c>
      <c r="D430" s="38" t="s">
        <v>1583</v>
      </c>
      <c r="E430" s="40" t="s">
        <v>1583</v>
      </c>
    </row>
    <row r="431" spans="1:5" s="67" customFormat="1" ht="43.5">
      <c r="A431" s="322" t="s">
        <v>220</v>
      </c>
      <c r="B431" s="322" t="s">
        <v>1728</v>
      </c>
      <c r="C431" s="322" t="s">
        <v>1671</v>
      </c>
      <c r="D431" s="38" t="s">
        <v>1583</v>
      </c>
      <c r="E431" s="40" t="s">
        <v>1583</v>
      </c>
    </row>
    <row r="432" spans="1:5" s="67" customFormat="1" ht="43.5">
      <c r="A432" s="322" t="s">
        <v>220</v>
      </c>
      <c r="B432" s="322" t="s">
        <v>1729</v>
      </c>
      <c r="C432" s="322" t="s">
        <v>1671</v>
      </c>
      <c r="D432" s="38" t="s">
        <v>1583</v>
      </c>
      <c r="E432" s="40" t="s">
        <v>1583</v>
      </c>
    </row>
    <row r="433" spans="1:5" ht="43.5">
      <c r="A433" s="322" t="s">
        <v>220</v>
      </c>
      <c r="B433" s="322" t="s">
        <v>1730</v>
      </c>
      <c r="C433" s="322" t="s">
        <v>1671</v>
      </c>
      <c r="D433" s="304"/>
      <c r="E433" s="291"/>
    </row>
    <row r="434" spans="1:5" ht="29">
      <c r="A434" s="322" t="s">
        <v>220</v>
      </c>
      <c r="B434" s="322" t="s">
        <v>1731</v>
      </c>
      <c r="C434" s="322" t="s">
        <v>1671</v>
      </c>
      <c r="D434" s="304"/>
      <c r="E434" s="291"/>
    </row>
    <row r="435" spans="1:5" ht="29">
      <c r="A435" s="322" t="s">
        <v>220</v>
      </c>
      <c r="B435" s="322" t="s">
        <v>1732</v>
      </c>
      <c r="C435" s="322" t="s">
        <v>1671</v>
      </c>
      <c r="D435" s="304"/>
      <c r="E435" s="291"/>
    </row>
    <row r="436" spans="1:5" ht="29">
      <c r="A436" s="322" t="s">
        <v>220</v>
      </c>
      <c r="B436" s="322" t="s">
        <v>1733</v>
      </c>
      <c r="C436" s="322" t="s">
        <v>1671</v>
      </c>
      <c r="D436" s="304"/>
      <c r="E436" s="291"/>
    </row>
    <row r="437" spans="1:5">
      <c r="A437" s="322" t="s">
        <v>220</v>
      </c>
      <c r="B437" s="322" t="s">
        <v>1734</v>
      </c>
      <c r="C437" s="322" t="s">
        <v>1671</v>
      </c>
      <c r="D437" s="304"/>
      <c r="E437" s="291"/>
    </row>
    <row r="438" spans="1:5" ht="43.5">
      <c r="A438" s="322" t="s">
        <v>220</v>
      </c>
      <c r="B438" s="322" t="s">
        <v>1735</v>
      </c>
      <c r="C438" s="322" t="s">
        <v>1736</v>
      </c>
      <c r="D438" s="304"/>
      <c r="E438" s="291"/>
    </row>
    <row r="439" spans="1:5" ht="29">
      <c r="A439" s="322" t="s">
        <v>220</v>
      </c>
      <c r="B439" s="322" t="s">
        <v>1737</v>
      </c>
      <c r="C439" s="322" t="s">
        <v>1671</v>
      </c>
      <c r="D439" s="304"/>
      <c r="E439" s="291"/>
    </row>
    <row r="440" spans="1:5" ht="43.5">
      <c r="A440" s="322" t="s">
        <v>220</v>
      </c>
      <c r="B440" s="322" t="s">
        <v>1738</v>
      </c>
      <c r="C440" s="322" t="s">
        <v>1736</v>
      </c>
      <c r="D440" s="304"/>
      <c r="E440" s="291"/>
    </row>
    <row r="441" spans="1:5" ht="29">
      <c r="A441" s="322" t="s">
        <v>220</v>
      </c>
      <c r="B441" s="322" t="s">
        <v>1739</v>
      </c>
      <c r="C441" s="322" t="s">
        <v>1671</v>
      </c>
      <c r="D441" s="304"/>
      <c r="E441" s="291"/>
    </row>
    <row r="442" spans="1:5" s="67" customFormat="1" ht="29">
      <c r="A442" s="322" t="s">
        <v>220</v>
      </c>
      <c r="B442" s="322" t="s">
        <v>1740</v>
      </c>
      <c r="C442" s="322" t="s">
        <v>1671</v>
      </c>
      <c r="D442" s="38" t="s">
        <v>1583</v>
      </c>
      <c r="E442" s="40" t="s">
        <v>1583</v>
      </c>
    </row>
    <row r="443" spans="1:5">
      <c r="A443" s="322" t="s">
        <v>220</v>
      </c>
      <c r="B443" s="322" t="s">
        <v>1741</v>
      </c>
      <c r="C443" s="322" t="s">
        <v>1671</v>
      </c>
      <c r="D443" s="304"/>
      <c r="E443" s="291"/>
    </row>
    <row r="444" spans="1:5" ht="29">
      <c r="A444" s="322" t="s">
        <v>220</v>
      </c>
      <c r="B444" s="322" t="s">
        <v>1742</v>
      </c>
      <c r="C444" s="322" t="s">
        <v>1671</v>
      </c>
      <c r="D444" s="304"/>
      <c r="E444" s="291"/>
    </row>
    <row r="445" spans="1:5" ht="29">
      <c r="A445" s="322" t="s">
        <v>220</v>
      </c>
      <c r="B445" s="322" t="s">
        <v>1743</v>
      </c>
      <c r="C445" s="322" t="s">
        <v>1671</v>
      </c>
      <c r="D445" s="304"/>
      <c r="E445" s="291"/>
    </row>
    <row r="446" spans="1:5" ht="43.5">
      <c r="A446" s="322" t="s">
        <v>220</v>
      </c>
      <c r="B446" s="322" t="s">
        <v>1744</v>
      </c>
      <c r="C446" s="322" t="s">
        <v>1671</v>
      </c>
      <c r="D446" s="304"/>
      <c r="E446" s="291"/>
    </row>
    <row r="447" spans="1:5" ht="29">
      <c r="A447" s="322" t="s">
        <v>220</v>
      </c>
      <c r="B447" s="322" t="s">
        <v>1745</v>
      </c>
      <c r="C447" s="322" t="s">
        <v>1671</v>
      </c>
      <c r="D447" s="304"/>
      <c r="E447" s="291"/>
    </row>
    <row r="448" spans="1:5" s="67" customFormat="1" ht="43.5">
      <c r="A448" s="322" t="s">
        <v>220</v>
      </c>
      <c r="B448" s="322" t="s">
        <v>1746</v>
      </c>
      <c r="C448" s="322" t="s">
        <v>1736</v>
      </c>
      <c r="D448" s="38" t="s">
        <v>1583</v>
      </c>
      <c r="E448" s="40" t="s">
        <v>1583</v>
      </c>
    </row>
    <row r="449" spans="1:5" ht="43.5">
      <c r="A449" s="322" t="s">
        <v>220</v>
      </c>
      <c r="B449" s="322" t="s">
        <v>1747</v>
      </c>
      <c r="C449" s="322" t="s">
        <v>1736</v>
      </c>
      <c r="D449" s="304"/>
      <c r="E449" s="291"/>
    </row>
    <row r="450" spans="1:5" ht="29">
      <c r="A450" s="322" t="s">
        <v>220</v>
      </c>
      <c r="B450" s="322" t="s">
        <v>1748</v>
      </c>
      <c r="C450" s="322" t="s">
        <v>1671</v>
      </c>
      <c r="D450" s="304"/>
      <c r="E450" s="291"/>
    </row>
    <row r="451" spans="1:5" ht="29">
      <c r="A451" s="322" t="s">
        <v>220</v>
      </c>
      <c r="B451" s="322" t="s">
        <v>1749</v>
      </c>
      <c r="C451" s="322" t="s">
        <v>1671</v>
      </c>
      <c r="D451" s="304"/>
      <c r="E451" s="291"/>
    </row>
    <row r="452" spans="1:5">
      <c r="A452" s="322" t="s">
        <v>220</v>
      </c>
      <c r="B452" s="322" t="s">
        <v>1750</v>
      </c>
      <c r="C452" s="322" t="s">
        <v>1671</v>
      </c>
      <c r="D452" s="304"/>
      <c r="E452" s="291"/>
    </row>
    <row r="453" spans="1:5" ht="58">
      <c r="A453" s="322" t="s">
        <v>220</v>
      </c>
      <c r="B453" s="322" t="s">
        <v>1751</v>
      </c>
      <c r="C453" s="322" t="s">
        <v>1752</v>
      </c>
      <c r="D453" s="304"/>
      <c r="E453" s="291"/>
    </row>
    <row r="454" spans="1:5" ht="29">
      <c r="A454" s="322" t="s">
        <v>220</v>
      </c>
      <c r="B454" s="322" t="s">
        <v>1753</v>
      </c>
      <c r="C454" s="322" t="s">
        <v>1671</v>
      </c>
      <c r="D454" s="304"/>
      <c r="E454" s="291"/>
    </row>
    <row r="455" spans="1:5" ht="29">
      <c r="A455" s="322" t="s">
        <v>220</v>
      </c>
      <c r="B455" s="322" t="s">
        <v>1754</v>
      </c>
      <c r="C455" s="322" t="s">
        <v>1736</v>
      </c>
      <c r="D455" s="304"/>
      <c r="E455" s="291"/>
    </row>
    <row r="456" spans="1:5" ht="29">
      <c r="A456" s="322" t="s">
        <v>220</v>
      </c>
      <c r="B456" s="322" t="s">
        <v>1755</v>
      </c>
      <c r="C456" s="322" t="s">
        <v>1671</v>
      </c>
      <c r="D456" s="304"/>
      <c r="E456" s="291"/>
    </row>
    <row r="457" spans="1:5" ht="29">
      <c r="A457" s="322" t="s">
        <v>220</v>
      </c>
      <c r="B457" s="322" t="s">
        <v>1756</v>
      </c>
      <c r="C457" s="322" t="s">
        <v>1671</v>
      </c>
      <c r="D457" s="304"/>
      <c r="E457" s="291"/>
    </row>
    <row r="458" spans="1:5" ht="29">
      <c r="A458" s="322" t="s">
        <v>220</v>
      </c>
      <c r="B458" s="322" t="s">
        <v>1757</v>
      </c>
      <c r="C458" s="322" t="s">
        <v>1671</v>
      </c>
      <c r="D458" s="304"/>
      <c r="E458" s="291"/>
    </row>
    <row r="459" spans="1:5" ht="58">
      <c r="A459" s="322" t="s">
        <v>220</v>
      </c>
      <c r="B459" s="322" t="s">
        <v>1758</v>
      </c>
      <c r="C459" s="322" t="s">
        <v>1736</v>
      </c>
      <c r="D459" s="304"/>
      <c r="E459" s="291"/>
    </row>
    <row r="460" spans="1:5" ht="29">
      <c r="A460" s="322" t="s">
        <v>220</v>
      </c>
      <c r="B460" s="322" t="s">
        <v>1759</v>
      </c>
      <c r="C460" s="322" t="s">
        <v>1671</v>
      </c>
      <c r="D460" s="304"/>
      <c r="E460" s="291"/>
    </row>
    <row r="461" spans="1:5" ht="43.5">
      <c r="A461" s="322" t="s">
        <v>220</v>
      </c>
      <c r="B461" s="322" t="s">
        <v>1760</v>
      </c>
      <c r="C461" s="322" t="s">
        <v>1736</v>
      </c>
      <c r="D461" s="304"/>
      <c r="E461" s="291"/>
    </row>
    <row r="462" spans="1:5" s="67" customFormat="1" ht="29">
      <c r="A462" s="322" t="s">
        <v>220</v>
      </c>
      <c r="B462" s="322" t="s">
        <v>1761</v>
      </c>
      <c r="C462" s="322" t="s">
        <v>1671</v>
      </c>
      <c r="D462" s="38" t="s">
        <v>1583</v>
      </c>
      <c r="E462" s="40" t="s">
        <v>1583</v>
      </c>
    </row>
    <row r="463" spans="1:5" s="67" customFormat="1" ht="29">
      <c r="A463" s="322" t="s">
        <v>220</v>
      </c>
      <c r="B463" s="322" t="s">
        <v>1762</v>
      </c>
      <c r="C463" s="322" t="s">
        <v>1671</v>
      </c>
      <c r="D463" s="40" t="s">
        <v>1583</v>
      </c>
      <c r="E463" s="40" t="s">
        <v>1583</v>
      </c>
    </row>
    <row r="464" spans="1:5" s="67" customFormat="1" ht="29">
      <c r="A464" s="322" t="s">
        <v>220</v>
      </c>
      <c r="B464" s="322" t="s">
        <v>1763</v>
      </c>
      <c r="C464" s="322" t="s">
        <v>1671</v>
      </c>
      <c r="D464" s="40" t="s">
        <v>1583</v>
      </c>
      <c r="E464" s="40" t="s">
        <v>1583</v>
      </c>
    </row>
    <row r="465" spans="1:7" s="67" customFormat="1" ht="29">
      <c r="A465" s="322" t="s">
        <v>220</v>
      </c>
      <c r="B465" s="322" t="s">
        <v>1764</v>
      </c>
      <c r="C465" s="322" t="s">
        <v>1671</v>
      </c>
      <c r="D465" s="38" t="s">
        <v>1583</v>
      </c>
      <c r="E465" s="40" t="s">
        <v>1583</v>
      </c>
      <c r="F465" s="145"/>
      <c r="G465" s="145"/>
    </row>
    <row r="466" spans="1:7" s="67" customFormat="1" ht="43.5">
      <c r="A466" s="322" t="s">
        <v>220</v>
      </c>
      <c r="B466" s="322" t="s">
        <v>1765</v>
      </c>
      <c r="C466" s="322" t="s">
        <v>1671</v>
      </c>
      <c r="D466" s="38" t="s">
        <v>1583</v>
      </c>
      <c r="E466" s="40" t="s">
        <v>1583</v>
      </c>
      <c r="F466" s="145"/>
      <c r="G466" s="145"/>
    </row>
    <row r="467" spans="1:7" s="67" customFormat="1" ht="29">
      <c r="A467" s="322" t="s">
        <v>220</v>
      </c>
      <c r="B467" s="322" t="s">
        <v>1766</v>
      </c>
      <c r="C467" s="322" t="s">
        <v>1671</v>
      </c>
      <c r="D467" s="38" t="s">
        <v>1583</v>
      </c>
      <c r="E467" s="40" t="s">
        <v>1583</v>
      </c>
      <c r="F467" s="145"/>
      <c r="G467" s="145"/>
    </row>
    <row r="468" spans="1:7" s="67" customFormat="1" ht="29">
      <c r="A468" s="322" t="s">
        <v>220</v>
      </c>
      <c r="B468" s="322" t="s">
        <v>1767</v>
      </c>
      <c r="C468" s="322" t="s">
        <v>1671</v>
      </c>
      <c r="D468" s="38" t="s">
        <v>1583</v>
      </c>
      <c r="E468" s="40" t="s">
        <v>1583</v>
      </c>
      <c r="F468" s="145"/>
      <c r="G468" s="145"/>
    </row>
    <row r="469" spans="1:7" s="67" customFormat="1">
      <c r="A469" s="322" t="s">
        <v>220</v>
      </c>
      <c r="B469" s="322" t="s">
        <v>1768</v>
      </c>
      <c r="C469" s="322" t="s">
        <v>1671</v>
      </c>
      <c r="D469" s="90"/>
      <c r="E469" s="40"/>
      <c r="F469" s="145"/>
      <c r="G469" s="145"/>
    </row>
    <row r="470" spans="1:7" s="67" customFormat="1" ht="29">
      <c r="A470" s="322" t="s">
        <v>220</v>
      </c>
      <c r="B470" s="322" t="s">
        <v>1769</v>
      </c>
      <c r="C470" s="322" t="s">
        <v>1671</v>
      </c>
      <c r="D470" s="38"/>
      <c r="E470" s="40"/>
      <c r="F470" s="145"/>
      <c r="G470" s="145"/>
    </row>
    <row r="471" spans="1:7" s="67" customFormat="1" ht="29">
      <c r="A471" s="322" t="s">
        <v>220</v>
      </c>
      <c r="B471" s="322" t="s">
        <v>1770</v>
      </c>
      <c r="C471" s="322" t="s">
        <v>1671</v>
      </c>
      <c r="D471" s="38"/>
      <c r="E471" s="40"/>
      <c r="F471" s="145"/>
      <c r="G471" s="145"/>
    </row>
    <row r="472" spans="1:7" s="67" customFormat="1" ht="29">
      <c r="A472" s="322" t="s">
        <v>220</v>
      </c>
      <c r="B472" s="322" t="s">
        <v>1771</v>
      </c>
      <c r="C472" s="322" t="s">
        <v>1671</v>
      </c>
      <c r="D472" s="38"/>
      <c r="E472" s="40"/>
      <c r="F472" s="145"/>
      <c r="G472" s="145"/>
    </row>
    <row r="473" spans="1:7" s="67" customFormat="1" ht="43.5">
      <c r="A473" s="322" t="s">
        <v>266</v>
      </c>
      <c r="B473" s="322" t="s">
        <v>1772</v>
      </c>
      <c r="C473" s="322" t="s">
        <v>1671</v>
      </c>
      <c r="D473" s="38"/>
      <c r="E473" s="40"/>
      <c r="F473" s="145"/>
      <c r="G473" s="145"/>
    </row>
    <row r="474" spans="1:7" s="67" customFormat="1" ht="43.5">
      <c r="A474" s="322" t="s">
        <v>266</v>
      </c>
      <c r="B474" s="322" t="s">
        <v>1773</v>
      </c>
      <c r="C474" s="322" t="s">
        <v>1671</v>
      </c>
      <c r="D474" s="38"/>
      <c r="E474" s="40"/>
      <c r="F474" s="145"/>
      <c r="G474" s="145"/>
    </row>
    <row r="475" spans="1:7" s="67" customFormat="1" ht="29">
      <c r="A475" s="322" t="s">
        <v>266</v>
      </c>
      <c r="B475" s="322" t="s">
        <v>1774</v>
      </c>
      <c r="C475" s="322" t="s">
        <v>1671</v>
      </c>
      <c r="D475" s="38"/>
      <c r="E475" s="40"/>
      <c r="F475" s="145"/>
      <c r="G475" s="145"/>
    </row>
    <row r="476" spans="1:7" s="67" customFormat="1">
      <c r="A476" s="322" t="s">
        <v>266</v>
      </c>
      <c r="B476" s="322" t="s">
        <v>1775</v>
      </c>
      <c r="C476" s="322" t="s">
        <v>1671</v>
      </c>
      <c r="D476" s="38"/>
      <c r="E476" s="40"/>
      <c r="F476" s="145"/>
      <c r="G476" s="145"/>
    </row>
    <row r="477" spans="1:7" s="67" customFormat="1" ht="43.5">
      <c r="A477" s="322" t="s">
        <v>266</v>
      </c>
      <c r="B477" s="322" t="s">
        <v>1776</v>
      </c>
      <c r="C477" s="322" t="s">
        <v>1671</v>
      </c>
      <c r="D477" s="38" t="s">
        <v>1583</v>
      </c>
      <c r="E477" s="40" t="s">
        <v>1583</v>
      </c>
      <c r="F477" s="145"/>
      <c r="G477" s="145"/>
    </row>
    <row r="478" spans="1:7" s="67" customFormat="1" ht="29">
      <c r="A478" s="322" t="s">
        <v>266</v>
      </c>
      <c r="B478" s="322" t="s">
        <v>1777</v>
      </c>
      <c r="C478" s="322" t="s">
        <v>1671</v>
      </c>
      <c r="D478" s="38" t="s">
        <v>1583</v>
      </c>
      <c r="E478" s="40" t="s">
        <v>1583</v>
      </c>
      <c r="F478" s="146"/>
      <c r="G478" s="145"/>
    </row>
    <row r="479" spans="1:7" ht="43.5">
      <c r="A479" s="322" t="s">
        <v>266</v>
      </c>
      <c r="B479" s="90" t="s">
        <v>1778</v>
      </c>
      <c r="C479" s="90" t="s">
        <v>1779</v>
      </c>
      <c r="D479" s="291"/>
      <c r="E479" s="291"/>
    </row>
    <row r="480" spans="1:7" s="67" customFormat="1" ht="43.5">
      <c r="A480" s="90" t="s">
        <v>266</v>
      </c>
      <c r="B480" s="322" t="s">
        <v>1780</v>
      </c>
      <c r="C480" s="322" t="s">
        <v>1779</v>
      </c>
      <c r="D480" s="40" t="s">
        <v>1583</v>
      </c>
      <c r="E480" s="40" t="s">
        <v>1583</v>
      </c>
      <c r="F480" s="145"/>
      <c r="G480" s="145"/>
    </row>
    <row r="481" spans="1:7" ht="43.5">
      <c r="A481" s="322" t="s">
        <v>266</v>
      </c>
      <c r="B481" s="322" t="s">
        <v>1781</v>
      </c>
      <c r="C481" s="322" t="s">
        <v>1779</v>
      </c>
      <c r="D481" s="291"/>
      <c r="E481" s="291"/>
    </row>
    <row r="482" spans="1:7" ht="29">
      <c r="A482" s="322" t="s">
        <v>266</v>
      </c>
      <c r="B482" s="322" t="s">
        <v>1782</v>
      </c>
      <c r="C482" s="322" t="s">
        <v>1671</v>
      </c>
      <c r="D482" s="291"/>
      <c r="E482" s="291"/>
    </row>
    <row r="483" spans="1:7" ht="29">
      <c r="A483" s="322" t="s">
        <v>266</v>
      </c>
      <c r="B483" s="322" t="s">
        <v>1783</v>
      </c>
      <c r="C483" s="322" t="s">
        <v>1671</v>
      </c>
      <c r="D483" s="291"/>
      <c r="E483" s="291"/>
    </row>
    <row r="484" spans="1:7" s="67" customFormat="1" ht="29">
      <c r="A484" s="322" t="s">
        <v>266</v>
      </c>
      <c r="B484" s="322" t="s">
        <v>1784</v>
      </c>
      <c r="C484" s="322" t="s">
        <v>1671</v>
      </c>
      <c r="D484" s="40"/>
      <c r="E484" s="40"/>
      <c r="F484" s="145"/>
      <c r="G484" s="145"/>
    </row>
    <row r="485" spans="1:7" s="67" customFormat="1" ht="29">
      <c r="A485" s="322" t="s">
        <v>266</v>
      </c>
      <c r="B485" s="322" t="s">
        <v>1785</v>
      </c>
      <c r="C485" s="322" t="s">
        <v>1671</v>
      </c>
      <c r="D485" s="40"/>
      <c r="E485" s="40"/>
      <c r="F485" s="145"/>
      <c r="G485" s="145"/>
    </row>
    <row r="486" spans="1:7" s="67" customFormat="1" ht="29">
      <c r="A486" s="322" t="s">
        <v>266</v>
      </c>
      <c r="B486" s="322" t="s">
        <v>1786</v>
      </c>
      <c r="C486" s="322" t="s">
        <v>1671</v>
      </c>
      <c r="D486" s="40"/>
      <c r="E486" s="40"/>
      <c r="F486" s="145"/>
      <c r="G486" s="145"/>
    </row>
    <row r="487" spans="1:7" s="67" customFormat="1" ht="29">
      <c r="A487" s="322" t="s">
        <v>266</v>
      </c>
      <c r="B487" s="322" t="s">
        <v>1787</v>
      </c>
      <c r="C487" s="322" t="s">
        <v>1671</v>
      </c>
      <c r="D487" s="40"/>
      <c r="E487" s="40"/>
      <c r="F487" s="145"/>
      <c r="G487" s="145"/>
    </row>
    <row r="488" spans="1:7" s="67" customFormat="1" ht="29">
      <c r="A488" s="322" t="s">
        <v>266</v>
      </c>
      <c r="B488" s="322" t="s">
        <v>1788</v>
      </c>
      <c r="C488" s="322" t="s">
        <v>1671</v>
      </c>
      <c r="D488" s="40"/>
      <c r="E488" s="40"/>
      <c r="F488" s="145"/>
      <c r="G488" s="145"/>
    </row>
    <row r="489" spans="1:7" s="67" customFormat="1" ht="29">
      <c r="A489" s="322" t="s">
        <v>266</v>
      </c>
      <c r="B489" s="322" t="s">
        <v>1789</v>
      </c>
      <c r="C489" s="322" t="s">
        <v>1671</v>
      </c>
      <c r="D489" s="40"/>
      <c r="E489" s="40"/>
      <c r="F489" s="145"/>
      <c r="G489" s="145"/>
    </row>
    <row r="490" spans="1:7" s="67" customFormat="1" ht="29">
      <c r="A490" s="322" t="s">
        <v>266</v>
      </c>
      <c r="B490" s="322" t="s">
        <v>1790</v>
      </c>
      <c r="C490" s="322" t="s">
        <v>1671</v>
      </c>
      <c r="D490" s="40"/>
      <c r="E490" s="40"/>
      <c r="F490" s="146"/>
      <c r="G490" s="145"/>
    </row>
    <row r="491" spans="1:7" s="67" customFormat="1" ht="43.5">
      <c r="A491" s="322" t="s">
        <v>266</v>
      </c>
      <c r="B491" s="322" t="s">
        <v>1791</v>
      </c>
      <c r="C491" s="322" t="s">
        <v>1671</v>
      </c>
      <c r="D491" s="40"/>
      <c r="E491" s="40"/>
      <c r="F491" s="145"/>
      <c r="G491" s="145"/>
    </row>
    <row r="492" spans="1:7" s="67" customFormat="1" ht="43.5">
      <c r="A492" s="322" t="s">
        <v>266</v>
      </c>
      <c r="B492" s="322" t="s">
        <v>1792</v>
      </c>
      <c r="C492" s="322" t="s">
        <v>1671</v>
      </c>
      <c r="D492" s="40"/>
      <c r="E492" s="40"/>
      <c r="F492" s="145"/>
      <c r="G492" s="145"/>
    </row>
    <row r="493" spans="1:7" s="67" customFormat="1" ht="29">
      <c r="A493" s="322" t="s">
        <v>266</v>
      </c>
      <c r="B493" s="322" t="s">
        <v>1793</v>
      </c>
      <c r="C493" s="322" t="s">
        <v>1671</v>
      </c>
      <c r="D493" s="40"/>
      <c r="E493" s="40"/>
      <c r="F493" s="145"/>
      <c r="G493" s="145"/>
    </row>
    <row r="494" spans="1:7" s="67" customFormat="1" ht="29">
      <c r="A494" s="322" t="s">
        <v>266</v>
      </c>
      <c r="B494" s="322" t="s">
        <v>1794</v>
      </c>
      <c r="C494" s="322" t="s">
        <v>1671</v>
      </c>
      <c r="D494" s="40"/>
      <c r="E494" s="40"/>
      <c r="F494" s="145"/>
      <c r="G494" s="145"/>
    </row>
    <row r="495" spans="1:7" s="67" customFormat="1" ht="29">
      <c r="A495" s="322" t="s">
        <v>266</v>
      </c>
      <c r="B495" s="322" t="s">
        <v>1795</v>
      </c>
      <c r="C495" s="322" t="s">
        <v>1671</v>
      </c>
      <c r="D495" s="40"/>
      <c r="E495" s="40"/>
      <c r="G495" s="145"/>
    </row>
    <row r="496" spans="1:7" s="67" customFormat="1" ht="29">
      <c r="A496" s="322" t="s">
        <v>266</v>
      </c>
      <c r="B496" s="322" t="s">
        <v>1796</v>
      </c>
      <c r="C496" s="322" t="s">
        <v>1671</v>
      </c>
      <c r="D496" s="40"/>
      <c r="E496" s="40"/>
      <c r="F496" s="145"/>
      <c r="G496" s="145"/>
    </row>
    <row r="497" spans="1:7" s="67" customFormat="1" ht="29">
      <c r="A497" s="322" t="s">
        <v>266</v>
      </c>
      <c r="B497" s="322" t="s">
        <v>1797</v>
      </c>
      <c r="C497" s="322" t="s">
        <v>1671</v>
      </c>
      <c r="D497" s="40"/>
      <c r="E497" s="40"/>
      <c r="F497" s="145"/>
      <c r="G497" s="145"/>
    </row>
    <row r="498" spans="1:7" s="67" customFormat="1" ht="29">
      <c r="A498" s="322" t="s">
        <v>266</v>
      </c>
      <c r="B498" s="322" t="s">
        <v>1798</v>
      </c>
      <c r="C498" s="322" t="s">
        <v>1671</v>
      </c>
      <c r="D498" s="40"/>
      <c r="E498" s="40"/>
      <c r="F498" s="145"/>
      <c r="G498" s="145"/>
    </row>
    <row r="499" spans="1:7" s="67" customFormat="1" ht="29">
      <c r="A499" s="322" t="s">
        <v>266</v>
      </c>
      <c r="B499" s="322" t="s">
        <v>1799</v>
      </c>
      <c r="C499" s="322" t="s">
        <v>1671</v>
      </c>
      <c r="D499" s="40"/>
      <c r="E499" s="40"/>
      <c r="F499" s="145"/>
      <c r="G499" s="145"/>
    </row>
    <row r="500" spans="1:7" s="67" customFormat="1" ht="43.5">
      <c r="A500" s="322" t="s">
        <v>266</v>
      </c>
      <c r="B500" s="322" t="s">
        <v>1800</v>
      </c>
      <c r="C500" s="322" t="s">
        <v>1671</v>
      </c>
      <c r="D500" s="40"/>
      <c r="E500" s="40"/>
      <c r="F500" s="145"/>
      <c r="G500" s="145"/>
    </row>
    <row r="501" spans="1:7" s="67" customFormat="1" ht="29">
      <c r="A501" s="322" t="s">
        <v>266</v>
      </c>
      <c r="B501" s="322" t="s">
        <v>1801</v>
      </c>
      <c r="C501" s="322" t="s">
        <v>1671</v>
      </c>
      <c r="D501" s="40"/>
      <c r="E501" s="40"/>
      <c r="F501" s="145"/>
      <c r="G501" s="145"/>
    </row>
    <row r="502" spans="1:7" s="67" customFormat="1" ht="29">
      <c r="A502" s="322" t="s">
        <v>266</v>
      </c>
      <c r="B502" s="322" t="s">
        <v>1802</v>
      </c>
      <c r="C502" s="322" t="s">
        <v>1671</v>
      </c>
      <c r="D502" s="40"/>
      <c r="E502" s="40"/>
      <c r="F502" s="145"/>
      <c r="G502" s="145"/>
    </row>
    <row r="503" spans="1:7" s="67" customFormat="1" ht="29">
      <c r="A503" s="322" t="s">
        <v>266</v>
      </c>
      <c r="B503" s="322" t="s">
        <v>1803</v>
      </c>
      <c r="C503" s="322" t="s">
        <v>1671</v>
      </c>
      <c r="D503" s="40"/>
      <c r="E503" s="40"/>
      <c r="F503" s="145"/>
      <c r="G503" s="145"/>
    </row>
    <row r="504" spans="1:7" s="67" customFormat="1" ht="29">
      <c r="A504" s="322" t="s">
        <v>266</v>
      </c>
      <c r="B504" s="322" t="s">
        <v>1804</v>
      </c>
      <c r="C504" s="322" t="s">
        <v>1671</v>
      </c>
      <c r="D504" s="40"/>
      <c r="E504" s="40"/>
      <c r="F504" s="145"/>
      <c r="G504" s="145"/>
    </row>
    <row r="505" spans="1:7" s="67" customFormat="1" ht="43.5">
      <c r="A505" s="322" t="s">
        <v>266</v>
      </c>
      <c r="B505" s="322" t="s">
        <v>1805</v>
      </c>
      <c r="C505" s="322" t="s">
        <v>1671</v>
      </c>
      <c r="D505" s="40"/>
      <c r="E505" s="40"/>
      <c r="F505" s="145"/>
      <c r="G505" s="145"/>
    </row>
    <row r="506" spans="1:7" s="67" customFormat="1" ht="43.5">
      <c r="A506" s="322" t="s">
        <v>266</v>
      </c>
      <c r="B506" s="322" t="s">
        <v>1806</v>
      </c>
      <c r="C506" s="322" t="s">
        <v>1671</v>
      </c>
      <c r="D506" s="40"/>
      <c r="E506" s="40"/>
      <c r="F506" s="145"/>
      <c r="G506" s="145"/>
    </row>
    <row r="507" spans="1:7" s="67" customFormat="1" ht="43.5">
      <c r="A507" s="322" t="s">
        <v>266</v>
      </c>
      <c r="B507" s="322" t="s">
        <v>1807</v>
      </c>
      <c r="C507" s="322" t="s">
        <v>1671</v>
      </c>
      <c r="D507" s="40"/>
      <c r="E507" s="40"/>
      <c r="F507" s="145"/>
      <c r="G507" s="145"/>
    </row>
    <row r="508" spans="1:7" s="67" customFormat="1" ht="43.5">
      <c r="A508" s="322" t="s">
        <v>266</v>
      </c>
      <c r="B508" s="322" t="s">
        <v>1808</v>
      </c>
      <c r="C508" s="322" t="s">
        <v>1671</v>
      </c>
      <c r="D508" s="40"/>
      <c r="E508" s="40"/>
      <c r="F508" s="145"/>
      <c r="G508" s="145"/>
    </row>
    <row r="509" spans="1:7" s="67" customFormat="1" ht="43.5">
      <c r="A509" s="322" t="s">
        <v>266</v>
      </c>
      <c r="B509" s="322" t="s">
        <v>1809</v>
      </c>
      <c r="C509" s="322" t="s">
        <v>1779</v>
      </c>
      <c r="D509" s="40"/>
      <c r="E509" s="40"/>
      <c r="F509" s="145"/>
      <c r="G509" s="145"/>
    </row>
    <row r="510" spans="1:7" s="67" customFormat="1" ht="43.5">
      <c r="A510" s="322" t="s">
        <v>266</v>
      </c>
      <c r="B510" s="322" t="s">
        <v>1810</v>
      </c>
      <c r="C510" s="322" t="s">
        <v>1779</v>
      </c>
      <c r="D510" s="40"/>
      <c r="E510" s="40"/>
      <c r="F510" s="145"/>
      <c r="G510" s="145"/>
    </row>
    <row r="511" spans="1:7" s="67" customFormat="1" ht="29">
      <c r="A511" s="322" t="s">
        <v>266</v>
      </c>
      <c r="B511" s="322" t="s">
        <v>1811</v>
      </c>
      <c r="C511" s="322" t="s">
        <v>1671</v>
      </c>
      <c r="D511" s="40"/>
      <c r="E511" s="40"/>
      <c r="F511" s="145"/>
      <c r="G511" s="145"/>
    </row>
    <row r="512" spans="1:7" s="67" customFormat="1" ht="29">
      <c r="A512" s="322" t="s">
        <v>266</v>
      </c>
      <c r="B512" s="322" t="s">
        <v>1812</v>
      </c>
      <c r="C512" s="322" t="s">
        <v>1671</v>
      </c>
      <c r="D512" s="40"/>
      <c r="E512" s="40"/>
      <c r="F512" s="145"/>
      <c r="G512" s="145"/>
    </row>
    <row r="513" spans="1:7" s="67" customFormat="1" ht="43.5">
      <c r="A513" s="322" t="s">
        <v>266</v>
      </c>
      <c r="B513" s="322" t="s">
        <v>1813</v>
      </c>
      <c r="C513" s="322" t="s">
        <v>1779</v>
      </c>
      <c r="D513" s="40"/>
      <c r="E513" s="40"/>
      <c r="F513" s="145"/>
      <c r="G513" s="145"/>
    </row>
    <row r="514" spans="1:7" s="67" customFormat="1" ht="43.5">
      <c r="A514" s="322" t="s">
        <v>266</v>
      </c>
      <c r="B514" s="322" t="s">
        <v>1814</v>
      </c>
      <c r="C514" s="322" t="s">
        <v>1779</v>
      </c>
      <c r="D514" s="40"/>
      <c r="E514" s="40"/>
      <c r="F514" s="145"/>
      <c r="G514" s="145"/>
    </row>
    <row r="515" spans="1:7" s="67" customFormat="1">
      <c r="A515" s="322" t="s">
        <v>266</v>
      </c>
      <c r="B515" s="322" t="s">
        <v>1815</v>
      </c>
      <c r="C515" s="322" t="s">
        <v>1671</v>
      </c>
      <c r="D515" s="40"/>
      <c r="E515" s="40"/>
      <c r="F515" s="146"/>
      <c r="G515" s="145"/>
    </row>
    <row r="516" spans="1:7" s="67" customFormat="1">
      <c r="A516" s="322" t="s">
        <v>266</v>
      </c>
      <c r="B516" s="322" t="s">
        <v>1816</v>
      </c>
      <c r="C516" s="322" t="s">
        <v>1671</v>
      </c>
      <c r="D516" s="40"/>
      <c r="E516" s="40"/>
      <c r="F516" s="145"/>
      <c r="G516" s="145"/>
    </row>
    <row r="517" spans="1:7" s="67" customFormat="1" ht="43.5">
      <c r="A517" s="322" t="s">
        <v>266</v>
      </c>
      <c r="B517" s="322" t="s">
        <v>1817</v>
      </c>
      <c r="C517" s="322" t="s">
        <v>1779</v>
      </c>
      <c r="D517" s="40"/>
      <c r="E517" s="40"/>
      <c r="F517" s="145"/>
      <c r="G517" s="145"/>
    </row>
    <row r="518" spans="1:7" s="67" customFormat="1" ht="43.5">
      <c r="A518" s="322" t="s">
        <v>266</v>
      </c>
      <c r="B518" s="322" t="s">
        <v>1818</v>
      </c>
      <c r="C518" s="322" t="s">
        <v>1671</v>
      </c>
      <c r="D518" s="40"/>
      <c r="E518" s="40"/>
      <c r="F518" s="145"/>
      <c r="G518" s="145"/>
    </row>
    <row r="519" spans="1:7" s="67" customFormat="1" ht="43.5">
      <c r="A519" s="322" t="s">
        <v>300</v>
      </c>
      <c r="B519" s="322" t="s">
        <v>1819</v>
      </c>
      <c r="C519" s="322" t="s">
        <v>1779</v>
      </c>
      <c r="D519" s="40"/>
      <c r="E519" s="40"/>
      <c r="F519" s="145"/>
      <c r="G519" s="145"/>
    </row>
    <row r="520" spans="1:7" s="67" customFormat="1" ht="58">
      <c r="A520" s="322" t="s">
        <v>300</v>
      </c>
      <c r="B520" s="322" t="s">
        <v>1820</v>
      </c>
      <c r="C520" s="322" t="s">
        <v>1671</v>
      </c>
      <c r="D520" s="40"/>
      <c r="E520" s="40"/>
      <c r="F520" s="146"/>
      <c r="G520" s="145"/>
    </row>
    <row r="521" spans="1:7" s="67" customFormat="1" ht="58">
      <c r="A521" s="322" t="s">
        <v>300</v>
      </c>
      <c r="B521" s="322" t="s">
        <v>1821</v>
      </c>
      <c r="C521" s="322" t="s">
        <v>1779</v>
      </c>
      <c r="D521" s="40"/>
      <c r="E521" s="40"/>
      <c r="F521" s="145"/>
      <c r="G521" s="145"/>
    </row>
    <row r="522" spans="1:7" s="67" customFormat="1" ht="58">
      <c r="A522" s="322" t="s">
        <v>300</v>
      </c>
      <c r="B522" s="322" t="s">
        <v>1822</v>
      </c>
      <c r="C522" s="322" t="s">
        <v>1671</v>
      </c>
      <c r="D522" s="40"/>
      <c r="E522" s="40"/>
      <c r="F522" s="145"/>
      <c r="G522" s="145"/>
    </row>
    <row r="523" spans="1:7" s="67" customFormat="1" ht="58">
      <c r="A523" s="322" t="s">
        <v>376</v>
      </c>
      <c r="B523" s="322" t="s">
        <v>1823</v>
      </c>
      <c r="C523" s="322" t="s">
        <v>1671</v>
      </c>
      <c r="D523" s="40"/>
      <c r="E523" s="40"/>
      <c r="F523" s="145"/>
      <c r="G523" s="145"/>
    </row>
    <row r="524" spans="1:7" s="67" customFormat="1" ht="43.5">
      <c r="A524" s="322" t="s">
        <v>376</v>
      </c>
      <c r="B524" s="322" t="s">
        <v>1824</v>
      </c>
      <c r="C524" s="322" t="s">
        <v>1671</v>
      </c>
      <c r="D524" s="40"/>
      <c r="E524" s="40"/>
      <c r="F524" s="145"/>
      <c r="G524" s="145"/>
    </row>
    <row r="525" spans="1:7" s="67" customFormat="1" ht="29">
      <c r="A525" s="322" t="s">
        <v>376</v>
      </c>
      <c r="B525" s="322" t="s">
        <v>1825</v>
      </c>
      <c r="C525" s="322" t="s">
        <v>1671</v>
      </c>
      <c r="D525" s="40"/>
      <c r="E525" s="40"/>
      <c r="F525" s="145"/>
      <c r="G525" s="145"/>
    </row>
    <row r="526" spans="1:7" s="67" customFormat="1" ht="58">
      <c r="A526" s="322" t="s">
        <v>376</v>
      </c>
      <c r="B526" s="322" t="s">
        <v>1826</v>
      </c>
      <c r="C526" s="322" t="s">
        <v>1671</v>
      </c>
      <c r="D526" s="38"/>
      <c r="E526" s="40"/>
      <c r="F526" s="146"/>
      <c r="G526" s="145"/>
    </row>
    <row r="527" spans="1:7" s="67" customFormat="1" ht="29">
      <c r="A527" s="322" t="s">
        <v>376</v>
      </c>
      <c r="B527" s="322" t="s">
        <v>1827</v>
      </c>
      <c r="C527" s="322" t="s">
        <v>1671</v>
      </c>
      <c r="D527" s="38"/>
      <c r="E527" s="40"/>
      <c r="F527" s="145"/>
      <c r="G527" s="145"/>
    </row>
    <row r="528" spans="1:7" s="67" customFormat="1" ht="58">
      <c r="A528" s="322" t="s">
        <v>376</v>
      </c>
      <c r="B528" s="322" t="s">
        <v>1828</v>
      </c>
      <c r="C528" s="322" t="s">
        <v>1671</v>
      </c>
      <c r="D528" s="38"/>
      <c r="E528" s="40"/>
      <c r="F528" s="145"/>
      <c r="G528" s="145"/>
    </row>
    <row r="529" spans="1:7" s="67" customFormat="1" ht="58">
      <c r="A529" s="322" t="s">
        <v>376</v>
      </c>
      <c r="B529" s="322" t="s">
        <v>1829</v>
      </c>
      <c r="C529" s="322" t="s">
        <v>1671</v>
      </c>
      <c r="D529" s="40"/>
      <c r="E529" s="40"/>
      <c r="F529" s="145"/>
      <c r="G529" s="145"/>
    </row>
    <row r="530" spans="1:7" s="67" customFormat="1" ht="58">
      <c r="A530" s="322" t="s">
        <v>376</v>
      </c>
      <c r="B530" s="322" t="s">
        <v>1830</v>
      </c>
      <c r="C530" s="322" t="s">
        <v>1671</v>
      </c>
      <c r="D530" s="40"/>
      <c r="E530" s="40"/>
      <c r="F530" s="145"/>
      <c r="G530" s="145"/>
    </row>
    <row r="531" spans="1:7" s="67" customFormat="1" ht="58">
      <c r="A531" s="322" t="s">
        <v>376</v>
      </c>
      <c r="B531" s="322" t="s">
        <v>1831</v>
      </c>
      <c r="C531" s="322" t="s">
        <v>1671</v>
      </c>
      <c r="D531" s="40"/>
      <c r="E531" s="40"/>
      <c r="F531" s="145"/>
      <c r="G531" s="145"/>
    </row>
    <row r="532" spans="1:7" s="67" customFormat="1" ht="43.5">
      <c r="A532" s="322" t="s">
        <v>376</v>
      </c>
      <c r="B532" s="322" t="s">
        <v>1832</v>
      </c>
      <c r="C532" s="322" t="s">
        <v>1671</v>
      </c>
      <c r="D532" s="40"/>
      <c r="E532" s="40"/>
      <c r="F532" s="145"/>
      <c r="G532" s="145"/>
    </row>
    <row r="533" spans="1:7" s="67" customFormat="1" ht="58">
      <c r="A533" s="322" t="s">
        <v>376</v>
      </c>
      <c r="B533" s="322" t="s">
        <v>1833</v>
      </c>
      <c r="C533" s="322" t="s">
        <v>1671</v>
      </c>
      <c r="D533" s="40"/>
      <c r="E533" s="40"/>
      <c r="F533" s="145"/>
      <c r="G533" s="145"/>
    </row>
    <row r="534" spans="1:7" s="67" customFormat="1" ht="43.5">
      <c r="A534" s="322" t="s">
        <v>376</v>
      </c>
      <c r="B534" s="322" t="s">
        <v>1834</v>
      </c>
      <c r="C534" s="322" t="s">
        <v>1671</v>
      </c>
      <c r="D534" s="40"/>
      <c r="E534" s="40"/>
      <c r="F534" s="145"/>
      <c r="G534" s="145"/>
    </row>
    <row r="535" spans="1:7" s="67" customFormat="1" ht="58">
      <c r="A535" s="322" t="s">
        <v>376</v>
      </c>
      <c r="B535" s="322" t="s">
        <v>1835</v>
      </c>
      <c r="C535" s="322" t="s">
        <v>1671</v>
      </c>
      <c r="D535" s="38"/>
      <c r="E535" s="40"/>
      <c r="F535" s="145"/>
      <c r="G535" s="145"/>
    </row>
    <row r="536" spans="1:7" s="67" customFormat="1" ht="58">
      <c r="A536" s="322" t="s">
        <v>376</v>
      </c>
      <c r="B536" s="322" t="s">
        <v>1836</v>
      </c>
      <c r="C536" s="322" t="s">
        <v>1671</v>
      </c>
      <c r="D536" s="38"/>
      <c r="E536" s="40"/>
      <c r="F536" s="145"/>
      <c r="G536" s="145"/>
    </row>
    <row r="537" spans="1:7" s="67" customFormat="1" ht="58">
      <c r="A537" s="322" t="s">
        <v>376</v>
      </c>
      <c r="B537" s="322" t="s">
        <v>1837</v>
      </c>
      <c r="C537" s="322" t="s">
        <v>1671</v>
      </c>
      <c r="D537" s="38"/>
      <c r="E537" s="40"/>
      <c r="F537" s="145"/>
      <c r="G537" s="145"/>
    </row>
    <row r="538" spans="1:7" s="67" customFormat="1" ht="58">
      <c r="A538" s="322" t="s">
        <v>376</v>
      </c>
      <c r="B538" s="322" t="s">
        <v>1838</v>
      </c>
      <c r="C538" s="322" t="s">
        <v>1671</v>
      </c>
      <c r="D538" s="38"/>
      <c r="E538" s="40"/>
      <c r="F538" s="145"/>
      <c r="G538" s="145"/>
    </row>
    <row r="539" spans="1:7" s="67" customFormat="1" ht="43.5">
      <c r="A539" s="322" t="s">
        <v>376</v>
      </c>
      <c r="B539" s="322" t="s">
        <v>1839</v>
      </c>
      <c r="C539" s="322" t="s">
        <v>1671</v>
      </c>
      <c r="D539" s="38"/>
      <c r="E539" s="40"/>
      <c r="F539" s="145"/>
      <c r="G539" s="145"/>
    </row>
    <row r="540" spans="1:7" s="67" customFormat="1" ht="43.5">
      <c r="A540" s="322" t="s">
        <v>376</v>
      </c>
      <c r="B540" s="322" t="s">
        <v>1840</v>
      </c>
      <c r="C540" s="322" t="s">
        <v>1671</v>
      </c>
      <c r="D540" s="38"/>
      <c r="E540" s="40"/>
      <c r="F540" s="145"/>
      <c r="G540" s="145"/>
    </row>
    <row r="541" spans="1:7" s="67" customFormat="1" ht="58">
      <c r="A541" s="322" t="s">
        <v>1334</v>
      </c>
      <c r="B541" s="322" t="s">
        <v>1841</v>
      </c>
      <c r="C541" s="322" t="s">
        <v>1671</v>
      </c>
      <c r="D541" s="38"/>
      <c r="E541" s="40"/>
      <c r="F541" s="145"/>
      <c r="G541" s="145"/>
    </row>
    <row r="542" spans="1:7" s="67" customFormat="1" ht="58">
      <c r="A542" s="322" t="s">
        <v>1334</v>
      </c>
      <c r="B542" s="322" t="s">
        <v>1842</v>
      </c>
      <c r="C542" s="322" t="s">
        <v>1671</v>
      </c>
      <c r="D542" s="38"/>
      <c r="E542" s="40"/>
      <c r="F542" s="145"/>
      <c r="G542" s="145"/>
    </row>
    <row r="543" spans="1:7" s="67" customFormat="1" ht="29">
      <c r="A543" s="322" t="s">
        <v>1334</v>
      </c>
      <c r="B543" s="322" t="s">
        <v>1843</v>
      </c>
      <c r="C543" s="322" t="s">
        <v>1671</v>
      </c>
      <c r="D543" s="38"/>
      <c r="E543" s="40"/>
      <c r="F543" s="145"/>
      <c r="G543" s="145"/>
    </row>
    <row r="544" spans="1:7" s="67" customFormat="1" ht="58">
      <c r="A544" s="322" t="s">
        <v>1334</v>
      </c>
      <c r="B544" s="322" t="s">
        <v>1844</v>
      </c>
      <c r="C544" s="322" t="s">
        <v>1671</v>
      </c>
      <c r="D544" s="38"/>
      <c r="E544" s="40"/>
      <c r="F544" s="145"/>
      <c r="G544" s="145"/>
    </row>
    <row r="545" spans="1:7" s="67" customFormat="1" ht="58">
      <c r="A545" s="322" t="s">
        <v>1334</v>
      </c>
      <c r="B545" s="322" t="s">
        <v>1845</v>
      </c>
      <c r="C545" s="322" t="s">
        <v>1779</v>
      </c>
      <c r="D545" s="38"/>
      <c r="E545" s="40"/>
      <c r="F545" s="145"/>
      <c r="G545" s="145"/>
    </row>
    <row r="546" spans="1:7" s="67" customFormat="1" ht="43.5">
      <c r="A546" s="322" t="s">
        <v>437</v>
      </c>
      <c r="B546" s="322" t="s">
        <v>1846</v>
      </c>
      <c r="C546" s="322" t="s">
        <v>1847</v>
      </c>
      <c r="D546" s="38"/>
      <c r="E546" s="40"/>
      <c r="F546" s="145"/>
      <c r="G546" s="145"/>
    </row>
    <row r="547" spans="1:7" s="67" customFormat="1" ht="29">
      <c r="A547" s="322" t="s">
        <v>437</v>
      </c>
      <c r="B547" s="322" t="s">
        <v>1848</v>
      </c>
      <c r="C547" s="322" t="s">
        <v>967</v>
      </c>
      <c r="D547" s="38"/>
      <c r="E547" s="40"/>
      <c r="F547" s="145"/>
      <c r="G547" s="145"/>
    </row>
    <row r="548" spans="1:7" s="67" customFormat="1" ht="58">
      <c r="A548" s="322" t="s">
        <v>437</v>
      </c>
      <c r="B548" s="322" t="s">
        <v>1849</v>
      </c>
      <c r="C548" s="322" t="s">
        <v>1847</v>
      </c>
      <c r="D548" s="38"/>
      <c r="E548" s="40"/>
      <c r="F548" s="145"/>
      <c r="G548" s="145"/>
    </row>
    <row r="549" spans="1:7" s="67" customFormat="1" ht="43.5">
      <c r="A549" s="322" t="s">
        <v>437</v>
      </c>
      <c r="B549" s="322" t="s">
        <v>1850</v>
      </c>
      <c r="C549" s="322" t="s">
        <v>1847</v>
      </c>
      <c r="D549" s="38"/>
      <c r="E549" s="40"/>
      <c r="F549" s="145"/>
      <c r="G549" s="145"/>
    </row>
    <row r="550" spans="1:7" s="67" customFormat="1" ht="29">
      <c r="A550" s="322" t="s">
        <v>437</v>
      </c>
      <c r="B550" s="322" t="s">
        <v>1851</v>
      </c>
      <c r="C550" s="322" t="s">
        <v>967</v>
      </c>
      <c r="D550" s="38"/>
      <c r="E550" s="40"/>
      <c r="F550" s="145"/>
      <c r="G550" s="145"/>
    </row>
    <row r="551" spans="1:7" s="67" customFormat="1" ht="29">
      <c r="A551" s="322" t="s">
        <v>437</v>
      </c>
      <c r="B551" s="322" t="s">
        <v>1852</v>
      </c>
      <c r="C551" s="322" t="s">
        <v>967</v>
      </c>
      <c r="D551" s="38"/>
      <c r="E551" s="40"/>
      <c r="F551" s="145"/>
      <c r="G551" s="145"/>
    </row>
    <row r="552" spans="1:7" s="67" customFormat="1">
      <c r="A552" s="322" t="s">
        <v>437</v>
      </c>
      <c r="B552" s="322" t="s">
        <v>1853</v>
      </c>
      <c r="C552" s="322" t="s">
        <v>967</v>
      </c>
      <c r="D552" s="38"/>
      <c r="E552" s="40"/>
      <c r="F552" s="145"/>
      <c r="G552" s="145"/>
    </row>
    <row r="553" spans="1:7" s="67" customFormat="1">
      <c r="A553" s="322" t="s">
        <v>437</v>
      </c>
      <c r="B553" s="322" t="s">
        <v>1854</v>
      </c>
      <c r="C553" s="322" t="s">
        <v>967</v>
      </c>
      <c r="D553" s="38"/>
      <c r="E553" s="40"/>
      <c r="F553" s="145"/>
      <c r="G553" s="145"/>
    </row>
    <row r="554" spans="1:7" s="67" customFormat="1" ht="29">
      <c r="A554" s="322" t="s">
        <v>437</v>
      </c>
      <c r="B554" s="322" t="s">
        <v>1855</v>
      </c>
      <c r="C554" s="322" t="s">
        <v>967</v>
      </c>
      <c r="D554" s="38"/>
      <c r="E554" s="40"/>
      <c r="F554" s="145"/>
      <c r="G554" s="145"/>
    </row>
    <row r="555" spans="1:7" s="67" customFormat="1" ht="29">
      <c r="A555" s="322" t="s">
        <v>437</v>
      </c>
      <c r="B555" s="322" t="s">
        <v>1856</v>
      </c>
      <c r="C555" s="322" t="s">
        <v>967</v>
      </c>
      <c r="D555" s="38"/>
      <c r="E555" s="40"/>
      <c r="F555" s="145"/>
      <c r="G555" s="145"/>
    </row>
    <row r="556" spans="1:7" s="67" customFormat="1" ht="43.5">
      <c r="A556" s="322" t="s">
        <v>437</v>
      </c>
      <c r="B556" s="322" t="s">
        <v>1857</v>
      </c>
      <c r="C556" s="322" t="s">
        <v>1847</v>
      </c>
      <c r="D556" s="38"/>
      <c r="E556" s="40"/>
      <c r="F556" s="145"/>
      <c r="G556" s="145"/>
    </row>
    <row r="557" spans="1:7" s="67" customFormat="1" ht="58">
      <c r="A557" s="322" t="s">
        <v>437</v>
      </c>
      <c r="B557" s="322" t="s">
        <v>1836</v>
      </c>
      <c r="C557" s="322" t="s">
        <v>1779</v>
      </c>
      <c r="D557" s="38"/>
      <c r="E557" s="40"/>
      <c r="F557" s="145"/>
      <c r="G557" s="145"/>
    </row>
    <row r="558" spans="1:7" s="67" customFormat="1" ht="58">
      <c r="A558" s="322" t="s">
        <v>437</v>
      </c>
      <c r="B558" s="322" t="s">
        <v>1858</v>
      </c>
      <c r="C558" s="322" t="s">
        <v>1779</v>
      </c>
      <c r="D558" s="38"/>
      <c r="E558" s="40"/>
      <c r="F558" s="145"/>
      <c r="G558" s="145"/>
    </row>
    <row r="559" spans="1:7" s="67" customFormat="1" ht="43.5">
      <c r="A559" s="322" t="s">
        <v>470</v>
      </c>
      <c r="B559" s="322" t="s">
        <v>1859</v>
      </c>
      <c r="C559" s="322" t="s">
        <v>1752</v>
      </c>
      <c r="D559" s="38"/>
      <c r="E559" s="40"/>
      <c r="F559" s="145"/>
      <c r="G559" s="145"/>
    </row>
    <row r="560" spans="1:7" s="67" customFormat="1" ht="29">
      <c r="A560" s="322" t="s">
        <v>470</v>
      </c>
      <c r="B560" s="322" t="s">
        <v>1860</v>
      </c>
      <c r="C560" s="322" t="s">
        <v>1671</v>
      </c>
      <c r="D560" s="38"/>
      <c r="E560" s="40"/>
      <c r="F560" s="145"/>
      <c r="G560" s="145"/>
    </row>
    <row r="561" spans="1:7" s="67" customFormat="1" ht="58">
      <c r="A561" s="322" t="s">
        <v>470</v>
      </c>
      <c r="B561" s="322" t="s">
        <v>1823</v>
      </c>
      <c r="C561" s="322" t="s">
        <v>1671</v>
      </c>
      <c r="D561" s="40"/>
      <c r="E561" s="40"/>
      <c r="F561" s="145"/>
      <c r="G561" s="145"/>
    </row>
    <row r="562" spans="1:7" s="67" customFormat="1" ht="58">
      <c r="A562" s="322" t="s">
        <v>470</v>
      </c>
      <c r="B562" s="322" t="s">
        <v>1861</v>
      </c>
      <c r="C562" s="322" t="s">
        <v>1779</v>
      </c>
      <c r="D562" s="40"/>
      <c r="E562" s="40"/>
      <c r="F562" s="145"/>
      <c r="G562" s="145"/>
    </row>
    <row r="563" spans="1:7" s="67" customFormat="1" ht="43.5">
      <c r="A563" s="322" t="s">
        <v>470</v>
      </c>
      <c r="B563" s="322" t="s">
        <v>1862</v>
      </c>
      <c r="C563" s="322" t="s">
        <v>1671</v>
      </c>
      <c r="D563" s="40"/>
      <c r="E563" s="40"/>
      <c r="F563" s="145"/>
      <c r="G563" s="145"/>
    </row>
    <row r="564" spans="1:7" s="67" customFormat="1" ht="72.5">
      <c r="A564" s="322" t="s">
        <v>470</v>
      </c>
      <c r="B564" s="322" t="s">
        <v>1863</v>
      </c>
      <c r="C564" s="322" t="s">
        <v>1779</v>
      </c>
      <c r="D564" s="40"/>
      <c r="E564" s="40"/>
      <c r="F564" s="145"/>
      <c r="G564" s="145"/>
    </row>
    <row r="565" spans="1:7" s="67" customFormat="1" ht="43.5">
      <c r="A565" s="322" t="s">
        <v>470</v>
      </c>
      <c r="B565" s="322" t="s">
        <v>1864</v>
      </c>
      <c r="C565" s="322" t="s">
        <v>1779</v>
      </c>
      <c r="D565" s="40"/>
      <c r="E565" s="40"/>
      <c r="G565" s="145"/>
    </row>
    <row r="566" spans="1:7" s="67" customFormat="1" ht="101.5">
      <c r="A566" s="322" t="s">
        <v>470</v>
      </c>
      <c r="B566" s="322" t="s">
        <v>1865</v>
      </c>
      <c r="C566" s="322" t="s">
        <v>1779</v>
      </c>
      <c r="D566" s="40"/>
      <c r="E566" s="40"/>
      <c r="F566" s="145"/>
      <c r="G566" s="145"/>
    </row>
    <row r="567" spans="1:7" s="67" customFormat="1" ht="87">
      <c r="A567" s="322" t="s">
        <v>470</v>
      </c>
      <c r="B567" s="322" t="s">
        <v>1866</v>
      </c>
      <c r="C567" s="322" t="s">
        <v>1779</v>
      </c>
      <c r="D567" s="40"/>
      <c r="E567" s="40"/>
      <c r="F567" s="145"/>
      <c r="G567" s="145"/>
    </row>
    <row r="568" spans="1:7" s="67" customFormat="1" ht="43.5">
      <c r="A568" s="322" t="s">
        <v>470</v>
      </c>
      <c r="B568" s="322" t="s">
        <v>1867</v>
      </c>
      <c r="C568" s="322" t="s">
        <v>1779</v>
      </c>
      <c r="D568" s="40"/>
      <c r="E568" s="40"/>
      <c r="F568" s="145"/>
      <c r="G568" s="145"/>
    </row>
    <row r="569" spans="1:7" s="67" customFormat="1" ht="43.5">
      <c r="A569" s="322" t="s">
        <v>470</v>
      </c>
      <c r="B569" s="322" t="s">
        <v>1868</v>
      </c>
      <c r="C569" s="322" t="s">
        <v>1671</v>
      </c>
      <c r="D569" s="40"/>
      <c r="E569" s="40"/>
      <c r="F569" s="145"/>
      <c r="G569" s="145"/>
    </row>
    <row r="570" spans="1:7" s="67" customFormat="1">
      <c r="A570" s="322" t="s">
        <v>470</v>
      </c>
      <c r="B570" s="322" t="s">
        <v>1869</v>
      </c>
      <c r="C570" s="322" t="s">
        <v>1671</v>
      </c>
      <c r="D570" s="40"/>
      <c r="E570" s="40"/>
      <c r="F570" s="145"/>
      <c r="G570" s="145"/>
    </row>
    <row r="571" spans="1:7" s="67" customFormat="1" ht="58">
      <c r="A571" s="322" t="s">
        <v>470</v>
      </c>
      <c r="B571" s="322" t="s">
        <v>1826</v>
      </c>
      <c r="C571" s="322" t="s">
        <v>1671</v>
      </c>
      <c r="D571" s="40"/>
      <c r="E571" s="40"/>
      <c r="F571" s="145"/>
      <c r="G571" s="145"/>
    </row>
    <row r="572" spans="1:7" s="67" customFormat="1" ht="43.5">
      <c r="A572" s="322" t="s">
        <v>470</v>
      </c>
      <c r="B572" s="322" t="s">
        <v>1870</v>
      </c>
      <c r="C572" s="322" t="s">
        <v>1779</v>
      </c>
      <c r="D572" s="40"/>
      <c r="E572" s="40"/>
      <c r="F572" s="145"/>
      <c r="G572" s="145"/>
    </row>
    <row r="573" spans="1:7" s="67" customFormat="1" ht="58">
      <c r="A573" s="322" t="s">
        <v>470</v>
      </c>
      <c r="B573" s="322" t="s">
        <v>1871</v>
      </c>
      <c r="C573" s="322" t="s">
        <v>1671</v>
      </c>
      <c r="D573" s="40"/>
      <c r="E573" s="40"/>
      <c r="F573" s="145"/>
      <c r="G573" s="145"/>
    </row>
    <row r="574" spans="1:7" s="67" customFormat="1" ht="72.5">
      <c r="A574" s="322" t="s">
        <v>470</v>
      </c>
      <c r="B574" s="322" t="s">
        <v>1872</v>
      </c>
      <c r="C574" s="322" t="s">
        <v>1736</v>
      </c>
      <c r="D574" s="40"/>
      <c r="E574" s="40"/>
      <c r="F574" s="145"/>
      <c r="G574" s="145"/>
    </row>
    <row r="575" spans="1:7" s="67" customFormat="1" ht="43.5">
      <c r="A575" s="322" t="s">
        <v>470</v>
      </c>
      <c r="B575" s="322" t="s">
        <v>1873</v>
      </c>
      <c r="C575" s="322" t="s">
        <v>1671</v>
      </c>
      <c r="D575" s="40"/>
      <c r="E575" s="40"/>
      <c r="F575" s="146"/>
      <c r="G575" s="145"/>
    </row>
    <row r="576" spans="1:7" s="67" customFormat="1" ht="58">
      <c r="A576" s="322" t="s">
        <v>470</v>
      </c>
      <c r="B576" s="322" t="s">
        <v>1874</v>
      </c>
      <c r="C576" s="322" t="s">
        <v>1779</v>
      </c>
      <c r="D576" s="40"/>
      <c r="E576" s="40"/>
      <c r="F576" s="145"/>
      <c r="G576" s="145"/>
    </row>
    <row r="577" spans="1:7" s="67" customFormat="1" ht="29">
      <c r="A577" s="322" t="s">
        <v>470</v>
      </c>
      <c r="B577" s="322" t="s">
        <v>1763</v>
      </c>
      <c r="C577" s="322" t="s">
        <v>1671</v>
      </c>
      <c r="D577" s="40"/>
      <c r="E577" s="40"/>
      <c r="F577" s="146"/>
      <c r="G577" s="145"/>
    </row>
    <row r="578" spans="1:7" s="67" customFormat="1" ht="116">
      <c r="A578" s="322" t="s">
        <v>470</v>
      </c>
      <c r="B578" s="322" t="s">
        <v>1875</v>
      </c>
      <c r="C578" s="322" t="s">
        <v>1779</v>
      </c>
      <c r="D578" s="40"/>
      <c r="E578" s="40"/>
      <c r="F578" s="146"/>
      <c r="G578" s="145"/>
    </row>
    <row r="579" spans="1:7" s="67" customFormat="1" ht="101.5">
      <c r="A579" s="322" t="s">
        <v>470</v>
      </c>
      <c r="B579" s="322" t="s">
        <v>1876</v>
      </c>
      <c r="C579" s="322" t="s">
        <v>1779</v>
      </c>
      <c r="D579" s="40"/>
      <c r="E579" s="40"/>
      <c r="F579" s="145"/>
      <c r="G579" s="145"/>
    </row>
    <row r="580" spans="1:7" s="67" customFormat="1" ht="58">
      <c r="A580" s="322" t="s">
        <v>470</v>
      </c>
      <c r="B580" s="322" t="s">
        <v>1877</v>
      </c>
      <c r="C580" s="322" t="s">
        <v>1779</v>
      </c>
      <c r="D580" s="40"/>
      <c r="E580" s="40"/>
      <c r="F580" s="145"/>
      <c r="G580" s="145"/>
    </row>
    <row r="581" spans="1:7" s="67" customFormat="1" ht="72.5">
      <c r="A581" s="322" t="s">
        <v>470</v>
      </c>
      <c r="B581" s="322" t="s">
        <v>1878</v>
      </c>
      <c r="C581" s="322" t="s">
        <v>1779</v>
      </c>
      <c r="D581" s="40"/>
      <c r="E581" s="40"/>
      <c r="F581" s="145"/>
      <c r="G581" s="145"/>
    </row>
    <row r="582" spans="1:7" s="67" customFormat="1" ht="58">
      <c r="A582" s="322" t="s">
        <v>470</v>
      </c>
      <c r="B582" s="322" t="s">
        <v>1879</v>
      </c>
      <c r="C582" s="322" t="s">
        <v>1779</v>
      </c>
      <c r="D582" s="40"/>
      <c r="E582" s="40"/>
      <c r="F582" s="145"/>
      <c r="G582" s="145"/>
    </row>
    <row r="583" spans="1:7" s="67" customFormat="1" ht="116">
      <c r="A583" s="322" t="s">
        <v>470</v>
      </c>
      <c r="B583" s="322" t="s">
        <v>1880</v>
      </c>
      <c r="C583" s="322" t="s">
        <v>1779</v>
      </c>
      <c r="D583" s="40"/>
      <c r="E583" s="40"/>
      <c r="F583" s="145"/>
      <c r="G583" s="145"/>
    </row>
    <row r="584" spans="1:7" s="67" customFormat="1" ht="58">
      <c r="A584" s="322" t="s">
        <v>470</v>
      </c>
      <c r="B584" s="322" t="s">
        <v>1836</v>
      </c>
      <c r="C584" s="322" t="s">
        <v>1671</v>
      </c>
      <c r="D584" s="40"/>
      <c r="E584" s="40"/>
      <c r="F584" s="145"/>
      <c r="G584" s="145"/>
    </row>
    <row r="585" spans="1:7" s="67" customFormat="1" ht="58">
      <c r="A585" s="322" t="s">
        <v>470</v>
      </c>
      <c r="B585" s="322" t="s">
        <v>1881</v>
      </c>
      <c r="C585" s="322" t="s">
        <v>1671</v>
      </c>
      <c r="D585" s="40"/>
      <c r="E585" s="40"/>
      <c r="F585" s="145"/>
      <c r="G585" s="145"/>
    </row>
    <row r="586" spans="1:7" s="67" customFormat="1" ht="43.5">
      <c r="A586" s="322" t="s">
        <v>502</v>
      </c>
      <c r="B586" s="322" t="s">
        <v>1882</v>
      </c>
      <c r="C586" s="322" t="s">
        <v>1671</v>
      </c>
      <c r="D586" s="40"/>
      <c r="E586" s="40"/>
      <c r="F586" s="145"/>
      <c r="G586" s="145"/>
    </row>
    <row r="587" spans="1:7" s="67" customFormat="1" ht="58">
      <c r="A587" s="322" t="s">
        <v>502</v>
      </c>
      <c r="B587" s="322" t="s">
        <v>1883</v>
      </c>
      <c r="C587" s="322" t="s">
        <v>1671</v>
      </c>
      <c r="D587" s="38"/>
      <c r="E587" s="40"/>
      <c r="F587" s="145"/>
      <c r="G587" s="145"/>
    </row>
    <row r="588" spans="1:7" s="67" customFormat="1" ht="43.5">
      <c r="A588" s="322" t="s">
        <v>502</v>
      </c>
      <c r="B588" s="322" t="s">
        <v>1884</v>
      </c>
      <c r="C588" s="322" t="s">
        <v>1671</v>
      </c>
      <c r="D588" s="38"/>
      <c r="E588" s="40"/>
      <c r="F588" s="145"/>
      <c r="G588" s="145"/>
    </row>
    <row r="589" spans="1:7" s="67" customFormat="1" ht="43.5">
      <c r="A589" s="322" t="s">
        <v>502</v>
      </c>
      <c r="B589" s="322" t="s">
        <v>1885</v>
      </c>
      <c r="C589" s="322" t="s">
        <v>1671</v>
      </c>
      <c r="D589" s="38"/>
      <c r="E589" s="40"/>
      <c r="F589" s="145"/>
      <c r="G589" s="145"/>
    </row>
    <row r="590" spans="1:7" s="67" customFormat="1" ht="58">
      <c r="A590" s="322" t="s">
        <v>502</v>
      </c>
      <c r="B590" s="322" t="s">
        <v>1849</v>
      </c>
      <c r="C590" s="322" t="s">
        <v>1671</v>
      </c>
      <c r="D590" s="38"/>
      <c r="E590" s="40"/>
      <c r="F590" s="145"/>
      <c r="G590" s="145"/>
    </row>
    <row r="591" spans="1:7" s="67" customFormat="1" ht="43.5">
      <c r="A591" s="322" t="s">
        <v>502</v>
      </c>
      <c r="B591" s="322" t="s">
        <v>1850</v>
      </c>
      <c r="C591" s="322" t="s">
        <v>1671</v>
      </c>
      <c r="D591" s="38"/>
      <c r="E591" s="40"/>
      <c r="F591" s="145"/>
      <c r="G591" s="145"/>
    </row>
    <row r="592" spans="1:7" s="67" customFormat="1" ht="43.5">
      <c r="A592" s="322" t="s">
        <v>502</v>
      </c>
      <c r="B592" s="322" t="s">
        <v>1886</v>
      </c>
      <c r="C592" s="322" t="s">
        <v>1671</v>
      </c>
      <c r="D592" s="38"/>
      <c r="E592" s="40"/>
      <c r="F592" s="146"/>
      <c r="G592" s="145"/>
    </row>
    <row r="593" spans="1:7" s="67" customFormat="1" ht="43.5">
      <c r="A593" s="322" t="s">
        <v>502</v>
      </c>
      <c r="B593" s="322" t="s">
        <v>1887</v>
      </c>
      <c r="C593" s="322" t="s">
        <v>1671</v>
      </c>
      <c r="D593" s="38"/>
      <c r="E593" s="40"/>
      <c r="F593" s="146"/>
      <c r="G593" s="145"/>
    </row>
    <row r="594" spans="1:7" s="67" customFormat="1" ht="43.5">
      <c r="A594" s="322" t="s">
        <v>502</v>
      </c>
      <c r="B594" s="322" t="s">
        <v>1888</v>
      </c>
      <c r="C594" s="322" t="s">
        <v>1671</v>
      </c>
      <c r="D594" s="38"/>
      <c r="E594" s="40"/>
      <c r="F594" s="145"/>
      <c r="G594" s="145"/>
    </row>
    <row r="595" spans="1:7" s="67" customFormat="1" ht="72.5">
      <c r="A595" s="322" t="s">
        <v>502</v>
      </c>
      <c r="B595" s="322" t="s">
        <v>1889</v>
      </c>
      <c r="C595" s="322" t="s">
        <v>1671</v>
      </c>
      <c r="D595" s="38"/>
      <c r="E595" s="40"/>
      <c r="F595" s="145"/>
      <c r="G595" s="145"/>
    </row>
    <row r="596" spans="1:7" s="67" customFormat="1" ht="43.5">
      <c r="A596" s="322" t="s">
        <v>502</v>
      </c>
      <c r="B596" s="322" t="s">
        <v>1890</v>
      </c>
      <c r="C596" s="322" t="s">
        <v>1671</v>
      </c>
      <c r="D596" s="38"/>
      <c r="E596" s="40"/>
    </row>
    <row r="597" spans="1:7" s="67" customFormat="1" ht="43.5">
      <c r="A597" s="322" t="s">
        <v>502</v>
      </c>
      <c r="B597" s="322" t="s">
        <v>1891</v>
      </c>
      <c r="C597" s="322" t="s">
        <v>1671</v>
      </c>
      <c r="D597" s="38"/>
      <c r="E597" s="40"/>
    </row>
    <row r="598" spans="1:7" s="67" customFormat="1" ht="72.5">
      <c r="A598" s="322" t="s">
        <v>502</v>
      </c>
      <c r="B598" s="322" t="s">
        <v>1892</v>
      </c>
      <c r="C598" s="322" t="s">
        <v>1671</v>
      </c>
      <c r="D598" s="38"/>
      <c r="E598" s="40"/>
    </row>
    <row r="599" spans="1:7" s="67" customFormat="1" ht="43.5">
      <c r="A599" s="322" t="s">
        <v>502</v>
      </c>
      <c r="B599" s="322" t="s">
        <v>1840</v>
      </c>
      <c r="C599" s="322" t="s">
        <v>1671</v>
      </c>
      <c r="D599" s="38"/>
      <c r="E599" s="40"/>
    </row>
    <row r="600" spans="1:7" s="67" customFormat="1" ht="43.5">
      <c r="A600" s="322" t="s">
        <v>502</v>
      </c>
      <c r="B600" s="322" t="s">
        <v>1893</v>
      </c>
      <c r="C600" s="322" t="s">
        <v>1671</v>
      </c>
      <c r="D600" s="38"/>
      <c r="E600" s="40"/>
    </row>
    <row r="601" spans="1:7" s="67" customFormat="1" ht="43.5">
      <c r="A601" s="322" t="s">
        <v>502</v>
      </c>
      <c r="B601" s="322" t="s">
        <v>1894</v>
      </c>
      <c r="C601" s="322" t="s">
        <v>1671</v>
      </c>
      <c r="D601" s="38"/>
      <c r="E601" s="40"/>
    </row>
    <row r="602" spans="1:7" s="67" customFormat="1" ht="58">
      <c r="A602" s="322" t="s">
        <v>502</v>
      </c>
      <c r="B602" s="322" t="s">
        <v>1841</v>
      </c>
      <c r="C602" s="322" t="s">
        <v>1671</v>
      </c>
      <c r="D602" s="38"/>
      <c r="E602" s="40"/>
    </row>
    <row r="603" spans="1:7" s="67" customFormat="1" ht="43.5">
      <c r="A603" s="322" t="s">
        <v>502</v>
      </c>
      <c r="B603" s="322" t="s">
        <v>1895</v>
      </c>
      <c r="C603" s="322" t="s">
        <v>1671</v>
      </c>
      <c r="D603" s="278"/>
      <c r="E603" s="40"/>
    </row>
    <row r="604" spans="1:7" ht="58">
      <c r="A604" s="322" t="s">
        <v>502</v>
      </c>
      <c r="B604" s="322" t="s">
        <v>1896</v>
      </c>
      <c r="C604" s="322" t="s">
        <v>1671</v>
      </c>
      <c r="D604" s="304"/>
      <c r="E604" s="291"/>
    </row>
    <row r="605" spans="1:7" ht="43.5">
      <c r="A605" s="322" t="s">
        <v>502</v>
      </c>
      <c r="B605" s="322" t="s">
        <v>1857</v>
      </c>
      <c r="C605" s="322" t="s">
        <v>1671</v>
      </c>
      <c r="D605" s="304"/>
      <c r="E605" s="291"/>
    </row>
    <row r="606" spans="1:7" ht="58">
      <c r="A606" s="322" t="s">
        <v>502</v>
      </c>
      <c r="B606" s="322" t="s">
        <v>1844</v>
      </c>
      <c r="C606" s="322" t="s">
        <v>1671</v>
      </c>
      <c r="D606" s="291"/>
      <c r="E606" s="291"/>
    </row>
    <row r="607" spans="1:7" ht="29">
      <c r="A607" s="322" t="s">
        <v>502</v>
      </c>
      <c r="B607" s="322" t="s">
        <v>1897</v>
      </c>
      <c r="C607" s="322" t="s">
        <v>1671</v>
      </c>
      <c r="D607" s="291"/>
      <c r="E607" s="291"/>
    </row>
    <row r="608" spans="1:7" ht="43.5">
      <c r="A608" s="322" t="s">
        <v>502</v>
      </c>
      <c r="B608" s="322" t="s">
        <v>1898</v>
      </c>
      <c r="C608" s="322" t="s">
        <v>1671</v>
      </c>
      <c r="D608" s="291"/>
      <c r="E608" s="291"/>
    </row>
    <row r="609" spans="1:5" ht="43.5">
      <c r="A609" s="322" t="s">
        <v>502</v>
      </c>
      <c r="B609" s="322" t="s">
        <v>1899</v>
      </c>
      <c r="C609" s="322" t="s">
        <v>1671</v>
      </c>
      <c r="D609" s="291"/>
      <c r="E609" s="291"/>
    </row>
    <row r="610" spans="1:5" ht="29">
      <c r="A610" s="322" t="s">
        <v>502</v>
      </c>
      <c r="B610" s="322" t="s">
        <v>1900</v>
      </c>
      <c r="C610" s="322" t="s">
        <v>1671</v>
      </c>
      <c r="D610" s="291"/>
      <c r="E610" s="291"/>
    </row>
    <row r="611" spans="1:5" ht="29">
      <c r="A611" s="322" t="s">
        <v>533</v>
      </c>
      <c r="B611" s="322" t="s">
        <v>1901</v>
      </c>
      <c r="C611" s="322" t="s">
        <v>1671</v>
      </c>
      <c r="D611" s="291"/>
      <c r="E611" s="291"/>
    </row>
    <row r="612" spans="1:5" ht="29">
      <c r="A612" s="322" t="s">
        <v>533</v>
      </c>
      <c r="B612" s="322" t="s">
        <v>1902</v>
      </c>
      <c r="C612" s="322" t="s">
        <v>1671</v>
      </c>
      <c r="D612" s="291"/>
      <c r="E612" s="291"/>
    </row>
    <row r="613" spans="1:5">
      <c r="A613" s="322" t="s">
        <v>533</v>
      </c>
      <c r="B613" s="322" t="s">
        <v>1903</v>
      </c>
      <c r="C613" s="322" t="s">
        <v>1671</v>
      </c>
      <c r="D613" s="291"/>
      <c r="E613" s="291"/>
    </row>
    <row r="614" spans="1:5">
      <c r="A614" s="322" t="s">
        <v>533</v>
      </c>
      <c r="B614" s="322" t="s">
        <v>1904</v>
      </c>
      <c r="C614" s="322" t="s">
        <v>1671</v>
      </c>
      <c r="D614" s="291"/>
      <c r="E614" s="291"/>
    </row>
    <row r="615" spans="1:5">
      <c r="A615" s="322" t="s">
        <v>533</v>
      </c>
      <c r="B615" s="322" t="s">
        <v>1905</v>
      </c>
      <c r="C615" s="322" t="s">
        <v>1671</v>
      </c>
      <c r="D615" s="291"/>
      <c r="E615" s="291"/>
    </row>
    <row r="616" spans="1:5">
      <c r="A616" s="322" t="s">
        <v>533</v>
      </c>
      <c r="B616" s="322" t="s">
        <v>1906</v>
      </c>
      <c r="C616" s="322" t="s">
        <v>1671</v>
      </c>
      <c r="D616" s="291"/>
      <c r="E616" s="291"/>
    </row>
    <row r="617" spans="1:5">
      <c r="A617" s="322" t="s">
        <v>533</v>
      </c>
      <c r="B617" s="322" t="s">
        <v>1907</v>
      </c>
      <c r="C617" s="322" t="s">
        <v>1671</v>
      </c>
      <c r="D617" s="291"/>
      <c r="E617" s="291"/>
    </row>
    <row r="618" spans="1:5">
      <c r="A618" s="322" t="s">
        <v>533</v>
      </c>
      <c r="B618" s="322" t="s">
        <v>1908</v>
      </c>
      <c r="C618" s="322" t="s">
        <v>1671</v>
      </c>
      <c r="D618" s="291"/>
      <c r="E618" s="291"/>
    </row>
    <row r="619" spans="1:5" ht="29">
      <c r="A619" s="322" t="s">
        <v>533</v>
      </c>
      <c r="B619" s="322" t="s">
        <v>1909</v>
      </c>
      <c r="C619" s="322" t="s">
        <v>1671</v>
      </c>
      <c r="D619" s="291"/>
      <c r="E619" s="291"/>
    </row>
    <row r="620" spans="1:5" ht="29">
      <c r="A620" s="322" t="s">
        <v>533</v>
      </c>
      <c r="B620" s="322" t="s">
        <v>1910</v>
      </c>
      <c r="C620" s="322" t="s">
        <v>1671</v>
      </c>
      <c r="D620" s="291"/>
      <c r="E620" s="291"/>
    </row>
    <row r="621" spans="1:5">
      <c r="A621" s="322" t="s">
        <v>533</v>
      </c>
      <c r="B621" s="322" t="s">
        <v>1911</v>
      </c>
      <c r="C621" s="322" t="s">
        <v>1671</v>
      </c>
      <c r="D621" s="291"/>
      <c r="E621" s="291"/>
    </row>
    <row r="622" spans="1:5">
      <c r="A622" s="322" t="s">
        <v>533</v>
      </c>
      <c r="B622" s="322" t="s">
        <v>1912</v>
      </c>
      <c r="C622" s="322" t="s">
        <v>1671</v>
      </c>
      <c r="D622" s="291"/>
      <c r="E622" s="291"/>
    </row>
    <row r="623" spans="1:5">
      <c r="A623" s="322" t="s">
        <v>533</v>
      </c>
      <c r="B623" s="322" t="s">
        <v>1913</v>
      </c>
      <c r="C623" s="322" t="s">
        <v>1671</v>
      </c>
      <c r="D623" s="291"/>
      <c r="E623" s="291"/>
    </row>
    <row r="624" spans="1:5">
      <c r="A624" s="322" t="s">
        <v>533</v>
      </c>
      <c r="B624" s="322" t="s">
        <v>1914</v>
      </c>
      <c r="C624" s="322" t="s">
        <v>1671</v>
      </c>
      <c r="D624" s="291"/>
      <c r="E624" s="291"/>
    </row>
    <row r="625" spans="1:5" ht="29">
      <c r="A625" s="322" t="s">
        <v>533</v>
      </c>
      <c r="B625" s="322" t="s">
        <v>1915</v>
      </c>
      <c r="C625" s="322" t="s">
        <v>1671</v>
      </c>
      <c r="D625" s="291"/>
      <c r="E625" s="291"/>
    </row>
    <row r="626" spans="1:5" ht="29">
      <c r="A626" s="322" t="s">
        <v>533</v>
      </c>
      <c r="B626" s="322" t="s">
        <v>1916</v>
      </c>
      <c r="C626" s="322" t="s">
        <v>1671</v>
      </c>
      <c r="D626" s="291"/>
      <c r="E626" s="291"/>
    </row>
    <row r="627" spans="1:5">
      <c r="A627" s="322" t="s">
        <v>533</v>
      </c>
      <c r="B627" s="322" t="s">
        <v>1917</v>
      </c>
      <c r="C627" s="322" t="s">
        <v>1671</v>
      </c>
      <c r="D627" s="291"/>
      <c r="E627" s="291"/>
    </row>
    <row r="628" spans="1:5" s="67" customFormat="1" ht="29">
      <c r="A628" s="322" t="s">
        <v>533</v>
      </c>
      <c r="B628" s="322" t="s">
        <v>1918</v>
      </c>
      <c r="C628" s="322" t="s">
        <v>1671</v>
      </c>
      <c r="D628" s="40" t="s">
        <v>1583</v>
      </c>
      <c r="E628" s="40" t="s">
        <v>1583</v>
      </c>
    </row>
    <row r="629" spans="1:5" s="67" customFormat="1">
      <c r="A629" s="322" t="s">
        <v>533</v>
      </c>
      <c r="B629" s="322" t="s">
        <v>1919</v>
      </c>
      <c r="C629" s="322" t="s">
        <v>1671</v>
      </c>
      <c r="D629" s="40" t="s">
        <v>1583</v>
      </c>
      <c r="E629" s="40" t="s">
        <v>1583</v>
      </c>
    </row>
    <row r="630" spans="1:5" s="67" customFormat="1" ht="29">
      <c r="A630" s="322" t="s">
        <v>533</v>
      </c>
      <c r="B630" s="322" t="s">
        <v>1920</v>
      </c>
      <c r="C630" s="322" t="s">
        <v>1583</v>
      </c>
      <c r="D630" s="40" t="s">
        <v>1583</v>
      </c>
      <c r="E630" s="40" t="s">
        <v>1583</v>
      </c>
    </row>
    <row r="631" spans="1:5" s="67" customFormat="1" ht="58">
      <c r="A631" s="322" t="s">
        <v>533</v>
      </c>
      <c r="B631" s="322" t="s">
        <v>1921</v>
      </c>
      <c r="C631" s="322" t="s">
        <v>1671</v>
      </c>
      <c r="D631" s="40" t="s">
        <v>1583</v>
      </c>
      <c r="E631" s="40" t="s">
        <v>1583</v>
      </c>
    </row>
    <row r="632" spans="1:5" s="67" customFormat="1" ht="43.5">
      <c r="A632" s="322" t="s">
        <v>558</v>
      </c>
      <c r="B632" s="322" t="s">
        <v>1922</v>
      </c>
      <c r="C632" s="322" t="s">
        <v>1671</v>
      </c>
      <c r="D632" s="40" t="s">
        <v>1583</v>
      </c>
      <c r="E632" s="40" t="s">
        <v>1583</v>
      </c>
    </row>
    <row r="633" spans="1:5" s="67" customFormat="1" ht="43.5">
      <c r="A633" s="322" t="s">
        <v>558</v>
      </c>
      <c r="B633" s="322" t="s">
        <v>1923</v>
      </c>
      <c r="C633" s="322" t="s">
        <v>1671</v>
      </c>
      <c r="D633" s="40" t="s">
        <v>1583</v>
      </c>
      <c r="E633" s="40" t="s">
        <v>1583</v>
      </c>
    </row>
    <row r="634" spans="1:5" s="67" customFormat="1" ht="43.5">
      <c r="A634" s="322" t="s">
        <v>558</v>
      </c>
      <c r="B634" s="322" t="s">
        <v>1924</v>
      </c>
      <c r="C634" s="322" t="s">
        <v>1671</v>
      </c>
      <c r="D634" s="40" t="s">
        <v>1583</v>
      </c>
      <c r="E634" s="40" t="s">
        <v>1583</v>
      </c>
    </row>
    <row r="635" spans="1:5" s="67" customFormat="1" ht="58">
      <c r="A635" s="322" t="s">
        <v>558</v>
      </c>
      <c r="B635" s="322" t="s">
        <v>1925</v>
      </c>
      <c r="C635" s="322" t="s">
        <v>1671</v>
      </c>
      <c r="D635" s="40" t="s">
        <v>1583</v>
      </c>
      <c r="E635" s="40" t="s">
        <v>1583</v>
      </c>
    </row>
    <row r="636" spans="1:5" s="67" customFormat="1" ht="29">
      <c r="A636" s="322" t="s">
        <v>558</v>
      </c>
      <c r="B636" s="322" t="s">
        <v>1926</v>
      </c>
      <c r="C636" s="322" t="s">
        <v>1671</v>
      </c>
      <c r="D636" s="40" t="s">
        <v>1583</v>
      </c>
      <c r="E636" s="40" t="s">
        <v>1583</v>
      </c>
    </row>
    <row r="637" spans="1:5" s="67" customFormat="1" ht="43.5">
      <c r="A637" s="322" t="s">
        <v>558</v>
      </c>
      <c r="B637" s="322" t="s">
        <v>1927</v>
      </c>
      <c r="C637" s="322" t="s">
        <v>1671</v>
      </c>
      <c r="D637" s="40" t="s">
        <v>1583</v>
      </c>
      <c r="E637" s="40" t="s">
        <v>1583</v>
      </c>
    </row>
    <row r="638" spans="1:5" s="67" customFormat="1" ht="29">
      <c r="A638" s="322" t="s">
        <v>558</v>
      </c>
      <c r="B638" s="322" t="s">
        <v>1928</v>
      </c>
      <c r="C638" s="322" t="s">
        <v>1671</v>
      </c>
      <c r="D638" s="40" t="s">
        <v>1583</v>
      </c>
      <c r="E638" s="40" t="s">
        <v>1583</v>
      </c>
    </row>
    <row r="639" spans="1:5" s="67" customFormat="1" ht="58">
      <c r="A639" s="322" t="s">
        <v>558</v>
      </c>
      <c r="B639" s="322" t="s">
        <v>1929</v>
      </c>
      <c r="C639" s="322" t="s">
        <v>1671</v>
      </c>
      <c r="D639" s="40" t="s">
        <v>1583</v>
      </c>
      <c r="E639" s="40" t="s">
        <v>1583</v>
      </c>
    </row>
    <row r="640" spans="1:5" s="67" customFormat="1" ht="43.5">
      <c r="A640" s="322" t="s">
        <v>558</v>
      </c>
      <c r="B640" s="322" t="s">
        <v>1930</v>
      </c>
      <c r="C640" s="322" t="s">
        <v>1671</v>
      </c>
      <c r="D640" s="40" t="s">
        <v>1583</v>
      </c>
      <c r="E640" s="40" t="s">
        <v>1583</v>
      </c>
    </row>
    <row r="641" spans="1:5" s="67" customFormat="1" ht="43.5">
      <c r="A641" s="322" t="s">
        <v>558</v>
      </c>
      <c r="B641" s="322" t="s">
        <v>1931</v>
      </c>
      <c r="C641" s="322" t="s">
        <v>1671</v>
      </c>
      <c r="D641" s="40" t="s">
        <v>1583</v>
      </c>
      <c r="E641" s="40" t="s">
        <v>1583</v>
      </c>
    </row>
    <row r="642" spans="1:5" s="67" customFormat="1" ht="87">
      <c r="A642" s="322" t="s">
        <v>558</v>
      </c>
      <c r="B642" s="322" t="s">
        <v>1932</v>
      </c>
      <c r="C642" s="322" t="s">
        <v>1671</v>
      </c>
      <c r="D642" s="38" t="s">
        <v>1583</v>
      </c>
      <c r="E642" s="40" t="s">
        <v>1583</v>
      </c>
    </row>
    <row r="643" spans="1:5" s="67" customFormat="1" ht="72.5">
      <c r="A643" s="322" t="s">
        <v>558</v>
      </c>
      <c r="B643" s="322" t="s">
        <v>1933</v>
      </c>
      <c r="C643" s="322" t="s">
        <v>1671</v>
      </c>
      <c r="D643" s="40" t="s">
        <v>1583</v>
      </c>
      <c r="E643" s="40" t="s">
        <v>1583</v>
      </c>
    </row>
    <row r="644" spans="1:5" s="67" customFormat="1" ht="72.5">
      <c r="A644" s="322" t="s">
        <v>558</v>
      </c>
      <c r="B644" s="322" t="s">
        <v>1889</v>
      </c>
      <c r="C644" s="322" t="s">
        <v>1671</v>
      </c>
      <c r="D644" s="40" t="s">
        <v>1583</v>
      </c>
      <c r="E644" s="40" t="s">
        <v>1583</v>
      </c>
    </row>
    <row r="645" spans="1:5" s="67" customFormat="1" ht="29">
      <c r="A645" s="322" t="s">
        <v>558</v>
      </c>
      <c r="B645" s="322" t="s">
        <v>1934</v>
      </c>
      <c r="C645" s="322" t="s">
        <v>1671</v>
      </c>
      <c r="D645" s="40" t="s">
        <v>1583</v>
      </c>
      <c r="E645" s="40" t="s">
        <v>1583</v>
      </c>
    </row>
    <row r="646" spans="1:5" s="67" customFormat="1" ht="29">
      <c r="A646" s="322" t="s">
        <v>558</v>
      </c>
      <c r="B646" s="322" t="s">
        <v>1935</v>
      </c>
      <c r="C646" s="322" t="s">
        <v>1671</v>
      </c>
      <c r="D646" s="40" t="s">
        <v>1583</v>
      </c>
      <c r="E646" s="40" t="s">
        <v>1583</v>
      </c>
    </row>
    <row r="647" spans="1:5" s="67" customFormat="1" ht="58">
      <c r="A647" s="322" t="s">
        <v>558</v>
      </c>
      <c r="B647" s="322" t="s">
        <v>1758</v>
      </c>
      <c r="C647" s="322" t="s">
        <v>1671</v>
      </c>
      <c r="D647" s="38" t="s">
        <v>1583</v>
      </c>
      <c r="E647" s="40" t="s">
        <v>1583</v>
      </c>
    </row>
    <row r="648" spans="1:5" s="67" customFormat="1" ht="72.5">
      <c r="A648" s="322" t="s">
        <v>558</v>
      </c>
      <c r="B648" s="322" t="s">
        <v>1892</v>
      </c>
      <c r="C648" s="322" t="s">
        <v>1671</v>
      </c>
      <c r="D648" s="38" t="s">
        <v>1583</v>
      </c>
      <c r="E648" s="40" t="s">
        <v>1583</v>
      </c>
    </row>
    <row r="649" spans="1:5" s="67" customFormat="1" ht="58">
      <c r="A649" s="322" t="s">
        <v>558</v>
      </c>
      <c r="B649" s="322" t="s">
        <v>1936</v>
      </c>
      <c r="C649" s="322" t="s">
        <v>1671</v>
      </c>
      <c r="D649" s="38" t="s">
        <v>1583</v>
      </c>
      <c r="E649" s="40" t="s">
        <v>1583</v>
      </c>
    </row>
    <row r="650" spans="1:5" s="67" customFormat="1" ht="29">
      <c r="A650" s="322" t="s">
        <v>558</v>
      </c>
      <c r="B650" s="322" t="s">
        <v>1937</v>
      </c>
      <c r="C650" s="322" t="s">
        <v>1671</v>
      </c>
      <c r="D650" s="38" t="s">
        <v>1583</v>
      </c>
      <c r="E650" s="40" t="s">
        <v>1583</v>
      </c>
    </row>
    <row r="651" spans="1:5" s="67" customFormat="1" ht="43.5">
      <c r="A651" s="322" t="s">
        <v>558</v>
      </c>
      <c r="B651" s="322" t="s">
        <v>1805</v>
      </c>
      <c r="C651" s="322" t="s">
        <v>1671</v>
      </c>
      <c r="D651" s="38" t="s">
        <v>1583</v>
      </c>
      <c r="E651" s="40" t="s">
        <v>1583</v>
      </c>
    </row>
    <row r="652" spans="1:5" s="67" customFormat="1" ht="29">
      <c r="A652" s="322" t="s">
        <v>558</v>
      </c>
      <c r="B652" s="322" t="s">
        <v>1938</v>
      </c>
      <c r="C652" s="322" t="s">
        <v>1671</v>
      </c>
      <c r="D652" s="38" t="s">
        <v>1583</v>
      </c>
      <c r="E652" s="40" t="s">
        <v>1583</v>
      </c>
    </row>
    <row r="653" spans="1:5" s="67" customFormat="1" ht="29">
      <c r="A653" s="322" t="s">
        <v>558</v>
      </c>
      <c r="B653" s="322" t="s">
        <v>1939</v>
      </c>
      <c r="C653" s="322" t="s">
        <v>1671</v>
      </c>
      <c r="D653" s="38" t="s">
        <v>1583</v>
      </c>
      <c r="E653" s="40" t="s">
        <v>1583</v>
      </c>
    </row>
    <row r="654" spans="1:5" s="67" customFormat="1" ht="43.5">
      <c r="A654" s="322" t="s">
        <v>558</v>
      </c>
      <c r="B654" s="322" t="s">
        <v>1940</v>
      </c>
      <c r="C654" s="322" t="s">
        <v>1671</v>
      </c>
      <c r="D654" s="38" t="s">
        <v>1583</v>
      </c>
      <c r="E654" s="40" t="s">
        <v>1583</v>
      </c>
    </row>
    <row r="655" spans="1:5" s="67" customFormat="1" ht="29">
      <c r="A655" s="322" t="s">
        <v>558</v>
      </c>
      <c r="B655" s="322" t="s">
        <v>1941</v>
      </c>
      <c r="C655" s="322" t="s">
        <v>1671</v>
      </c>
      <c r="D655" s="38" t="s">
        <v>1583</v>
      </c>
      <c r="E655" s="40" t="s">
        <v>1583</v>
      </c>
    </row>
    <row r="656" spans="1:5" s="67" customFormat="1" ht="72.5">
      <c r="A656" s="322" t="s">
        <v>558</v>
      </c>
      <c r="B656" s="322" t="s">
        <v>1942</v>
      </c>
      <c r="C656" s="322" t="s">
        <v>1671</v>
      </c>
      <c r="D656" s="38" t="s">
        <v>1583</v>
      </c>
      <c r="E656" s="40" t="s">
        <v>1583</v>
      </c>
    </row>
    <row r="657" spans="1:5" s="67" customFormat="1" ht="29">
      <c r="A657" s="322" t="s">
        <v>558</v>
      </c>
      <c r="B657" s="322" t="s">
        <v>1943</v>
      </c>
      <c r="C657" s="322" t="s">
        <v>1671</v>
      </c>
      <c r="D657" s="38" t="s">
        <v>1583</v>
      </c>
      <c r="E657" s="40" t="s">
        <v>1583</v>
      </c>
    </row>
    <row r="658" spans="1:5" s="67" customFormat="1" ht="43.5">
      <c r="A658" s="322" t="s">
        <v>558</v>
      </c>
      <c r="B658" s="322" t="s">
        <v>1944</v>
      </c>
      <c r="C658" s="322" t="s">
        <v>1671</v>
      </c>
      <c r="D658" s="40" t="s">
        <v>1583</v>
      </c>
      <c r="E658" s="40" t="s">
        <v>1583</v>
      </c>
    </row>
    <row r="659" spans="1:5" s="67" customFormat="1" ht="58">
      <c r="A659" s="322" t="s">
        <v>558</v>
      </c>
      <c r="B659" s="322" t="s">
        <v>1828</v>
      </c>
      <c r="C659" s="322" t="s">
        <v>1671</v>
      </c>
      <c r="D659" s="40" t="s">
        <v>1583</v>
      </c>
      <c r="E659" s="40" t="s">
        <v>1583</v>
      </c>
    </row>
    <row r="660" spans="1:5" s="67" customFormat="1" ht="29">
      <c r="A660" s="322" t="s">
        <v>609</v>
      </c>
      <c r="B660" s="322" t="s">
        <v>1945</v>
      </c>
      <c r="C660" s="322" t="s">
        <v>1671</v>
      </c>
      <c r="D660" s="40" t="s">
        <v>1583</v>
      </c>
      <c r="E660" s="40" t="s">
        <v>1583</v>
      </c>
    </row>
    <row r="661" spans="1:5" s="67" customFormat="1" ht="58">
      <c r="A661" s="322" t="s">
        <v>609</v>
      </c>
      <c r="B661" s="322" t="s">
        <v>1836</v>
      </c>
      <c r="C661" s="322" t="s">
        <v>1671</v>
      </c>
      <c r="D661" s="40" t="s">
        <v>1583</v>
      </c>
      <c r="E661" s="40" t="s">
        <v>1583</v>
      </c>
    </row>
    <row r="662" spans="1:5" s="67" customFormat="1" ht="58">
      <c r="A662" s="322" t="s">
        <v>609</v>
      </c>
      <c r="B662" s="322" t="s">
        <v>1946</v>
      </c>
      <c r="C662" s="322" t="s">
        <v>1671</v>
      </c>
      <c r="D662" s="40" t="s">
        <v>1583</v>
      </c>
      <c r="E662" s="40" t="s">
        <v>1583</v>
      </c>
    </row>
    <row r="663" spans="1:5" s="67" customFormat="1" ht="58">
      <c r="A663" s="322" t="s">
        <v>609</v>
      </c>
      <c r="B663" s="322" t="s">
        <v>1921</v>
      </c>
      <c r="C663" s="322" t="s">
        <v>1947</v>
      </c>
      <c r="D663" s="40" t="s">
        <v>1583</v>
      </c>
      <c r="E663" s="40" t="s">
        <v>1583</v>
      </c>
    </row>
    <row r="664" spans="1:5" s="67" customFormat="1" ht="58">
      <c r="A664" s="322" t="s">
        <v>901</v>
      </c>
      <c r="B664" s="322" t="s">
        <v>1925</v>
      </c>
      <c r="C664" s="322" t="s">
        <v>1779</v>
      </c>
      <c r="D664" s="40" t="s">
        <v>1583</v>
      </c>
      <c r="E664" s="40" t="s">
        <v>1583</v>
      </c>
    </row>
    <row r="665" spans="1:5" s="67" customFormat="1" ht="58">
      <c r="A665" s="322" t="s">
        <v>901</v>
      </c>
      <c r="B665" s="322" t="s">
        <v>1929</v>
      </c>
      <c r="C665" s="322" t="s">
        <v>1947</v>
      </c>
      <c r="D665" s="40" t="s">
        <v>1583</v>
      </c>
      <c r="E665" s="40" t="s">
        <v>1583</v>
      </c>
    </row>
    <row r="666" spans="1:5" s="67" customFormat="1" ht="58">
      <c r="A666" s="322" t="s">
        <v>901</v>
      </c>
      <c r="B666" s="322" t="s">
        <v>1948</v>
      </c>
      <c r="C666" s="322" t="s">
        <v>1779</v>
      </c>
      <c r="D666" s="40" t="s">
        <v>1583</v>
      </c>
      <c r="E666" s="40" t="s">
        <v>1583</v>
      </c>
    </row>
    <row r="667" spans="1:5" s="67" customFormat="1" ht="58">
      <c r="A667" s="322" t="s">
        <v>901</v>
      </c>
      <c r="B667" s="322" t="s">
        <v>1936</v>
      </c>
      <c r="C667" s="322" t="s">
        <v>1947</v>
      </c>
      <c r="D667" s="40" t="s">
        <v>1583</v>
      </c>
      <c r="E667" s="40" t="s">
        <v>1583</v>
      </c>
    </row>
    <row r="668" spans="1:5" s="67" customFormat="1" ht="58">
      <c r="A668" s="322" t="s">
        <v>901</v>
      </c>
      <c r="B668" s="322" t="s">
        <v>1949</v>
      </c>
      <c r="C668" s="322" t="s">
        <v>1779</v>
      </c>
      <c r="D668" s="40" t="s">
        <v>1583</v>
      </c>
      <c r="E668" s="40" t="s">
        <v>1583</v>
      </c>
    </row>
    <row r="669" spans="1:5" s="67" customFormat="1" ht="58">
      <c r="A669" s="322" t="s">
        <v>901</v>
      </c>
      <c r="B669" s="322" t="s">
        <v>1950</v>
      </c>
      <c r="C669" s="322" t="s">
        <v>1779</v>
      </c>
      <c r="D669" s="40" t="s">
        <v>1583</v>
      </c>
      <c r="E669" s="40" t="s">
        <v>1583</v>
      </c>
    </row>
    <row r="670" spans="1:5" s="67" customFormat="1" ht="58">
      <c r="A670" s="322" t="s">
        <v>901</v>
      </c>
      <c r="B670" s="322" t="s">
        <v>1951</v>
      </c>
      <c r="C670" s="322" t="s">
        <v>1684</v>
      </c>
      <c r="D670" s="40" t="s">
        <v>1583</v>
      </c>
      <c r="E670" s="40" t="s">
        <v>1583</v>
      </c>
    </row>
    <row r="671" spans="1:5" s="67" customFormat="1" ht="29">
      <c r="A671" s="322" t="s">
        <v>901</v>
      </c>
      <c r="B671" s="322" t="s">
        <v>1952</v>
      </c>
      <c r="C671" s="322" t="s">
        <v>1779</v>
      </c>
      <c r="D671" s="40" t="s">
        <v>1583</v>
      </c>
      <c r="E671" s="40" t="s">
        <v>1583</v>
      </c>
    </row>
    <row r="672" spans="1:5" s="67" customFormat="1" ht="43.5">
      <c r="A672" s="322" t="s">
        <v>640</v>
      </c>
      <c r="B672" s="322" t="s">
        <v>1806</v>
      </c>
      <c r="C672" s="322" t="s">
        <v>1671</v>
      </c>
      <c r="D672" s="40" t="s">
        <v>1583</v>
      </c>
      <c r="E672" s="40"/>
    </row>
    <row r="673" spans="1:5" s="67" customFormat="1" ht="29">
      <c r="A673" s="322" t="s">
        <v>640</v>
      </c>
      <c r="B673" s="322" t="s">
        <v>1953</v>
      </c>
      <c r="C673" s="322" t="s">
        <v>1671</v>
      </c>
      <c r="D673" s="38" t="s">
        <v>1583</v>
      </c>
      <c r="E673" s="40" t="s">
        <v>1583</v>
      </c>
    </row>
    <row r="674" spans="1:5" s="67" customFormat="1" ht="43.5">
      <c r="A674" s="322" t="s">
        <v>713</v>
      </c>
      <c r="B674" s="322" t="s">
        <v>1954</v>
      </c>
      <c r="C674" s="322" t="s">
        <v>1671</v>
      </c>
      <c r="D674" s="38" t="s">
        <v>1583</v>
      </c>
      <c r="E674" s="40" t="s">
        <v>1583</v>
      </c>
    </row>
    <row r="675" spans="1:5" s="67" customFormat="1" ht="43.5">
      <c r="A675" s="322" t="s">
        <v>713</v>
      </c>
      <c r="B675" s="322" t="s">
        <v>1955</v>
      </c>
      <c r="C675" s="322" t="s">
        <v>1671</v>
      </c>
      <c r="D675" s="38" t="s">
        <v>1583</v>
      </c>
      <c r="E675" s="40" t="s">
        <v>1583</v>
      </c>
    </row>
    <row r="676" spans="1:5" s="67" customFormat="1">
      <c r="A676" s="322" t="s">
        <v>713</v>
      </c>
      <c r="B676" s="322" t="s">
        <v>1956</v>
      </c>
      <c r="C676" s="322" t="s">
        <v>1671</v>
      </c>
      <c r="D676" s="38" t="s">
        <v>1583</v>
      </c>
      <c r="E676" s="40" t="s">
        <v>1583</v>
      </c>
    </row>
    <row r="677" spans="1:5" s="67" customFormat="1">
      <c r="A677" s="322" t="s">
        <v>713</v>
      </c>
      <c r="B677" s="322" t="s">
        <v>1957</v>
      </c>
      <c r="C677" s="322" t="s">
        <v>1671</v>
      </c>
      <c r="D677" s="38" t="s">
        <v>1583</v>
      </c>
      <c r="E677" s="40" t="s">
        <v>1583</v>
      </c>
    </row>
    <row r="678" spans="1:5" s="67" customFormat="1">
      <c r="A678" s="322" t="s">
        <v>713</v>
      </c>
      <c r="B678" s="322" t="s">
        <v>1958</v>
      </c>
      <c r="C678" s="322" t="s">
        <v>1671</v>
      </c>
      <c r="D678" s="278" t="s">
        <v>1583</v>
      </c>
      <c r="E678" s="40" t="s">
        <v>1583</v>
      </c>
    </row>
    <row r="679" spans="1:5" s="67" customFormat="1" ht="29">
      <c r="A679" s="322" t="s">
        <v>713</v>
      </c>
      <c r="B679" s="322" t="s">
        <v>1959</v>
      </c>
      <c r="C679" s="322" t="s">
        <v>1960</v>
      </c>
      <c r="D679" s="278" t="s">
        <v>1583</v>
      </c>
      <c r="E679" s="40" t="s">
        <v>1583</v>
      </c>
    </row>
    <row r="680" spans="1:5" s="67" customFormat="1" ht="58">
      <c r="A680" s="322" t="s">
        <v>713</v>
      </c>
      <c r="B680" s="322" t="s">
        <v>1961</v>
      </c>
      <c r="C680" s="322" t="s">
        <v>1779</v>
      </c>
      <c r="D680" s="278" t="s">
        <v>1583</v>
      </c>
      <c r="E680" s="40" t="s">
        <v>1583</v>
      </c>
    </row>
    <row r="681" spans="1:5" s="67" customFormat="1" ht="58">
      <c r="A681" s="322" t="s">
        <v>643</v>
      </c>
      <c r="B681" s="322" t="s">
        <v>1883</v>
      </c>
      <c r="C681" s="322" t="s">
        <v>1779</v>
      </c>
      <c r="D681" s="278" t="s">
        <v>1583</v>
      </c>
      <c r="E681" s="40" t="s">
        <v>1583</v>
      </c>
    </row>
    <row r="682" spans="1:5" s="67" customFormat="1" ht="43.5">
      <c r="A682" s="322" t="s">
        <v>643</v>
      </c>
      <c r="B682" s="322" t="s">
        <v>1884</v>
      </c>
      <c r="C682" s="322" t="s">
        <v>1779</v>
      </c>
      <c r="D682" s="278" t="s">
        <v>1583</v>
      </c>
      <c r="E682" s="40" t="s">
        <v>1583</v>
      </c>
    </row>
    <row r="683" spans="1:5" ht="43.5">
      <c r="A683" s="322" t="s">
        <v>643</v>
      </c>
      <c r="B683" s="322" t="s">
        <v>1840</v>
      </c>
      <c r="C683" s="322" t="s">
        <v>1779</v>
      </c>
      <c r="D683" s="291"/>
      <c r="E683" s="291"/>
    </row>
    <row r="684" spans="1:5" ht="58">
      <c r="A684" s="322" t="s">
        <v>643</v>
      </c>
      <c r="B684" s="322" t="s">
        <v>1896</v>
      </c>
      <c r="C684" s="322" t="s">
        <v>1779</v>
      </c>
      <c r="D684" s="291"/>
      <c r="E684" s="291"/>
    </row>
    <row r="685" spans="1:5" ht="58">
      <c r="A685" s="322" t="s">
        <v>643</v>
      </c>
      <c r="B685" s="322" t="s">
        <v>1844</v>
      </c>
      <c r="C685" s="322" t="s">
        <v>1671</v>
      </c>
      <c r="D685" s="291"/>
      <c r="E685" s="291"/>
    </row>
    <row r="686" spans="1:5">
      <c r="A686" s="322" t="s">
        <v>643</v>
      </c>
      <c r="B686" s="322" t="s">
        <v>1962</v>
      </c>
      <c r="C686" s="322" t="s">
        <v>1671</v>
      </c>
      <c r="D686" s="322"/>
      <c r="E686" s="291"/>
    </row>
    <row r="687" spans="1:5" s="67" customFormat="1" ht="58">
      <c r="A687" s="322" t="s">
        <v>643</v>
      </c>
      <c r="B687" s="322" t="s">
        <v>1961</v>
      </c>
      <c r="C687" s="322" t="s">
        <v>1779</v>
      </c>
      <c r="D687" s="322"/>
      <c r="E687" s="40"/>
    </row>
    <row r="688" spans="1:5" s="67" customFormat="1">
      <c r="A688" s="147"/>
      <c r="B688" s="320"/>
      <c r="C688" s="320"/>
    </row>
    <row r="689" spans="1:3" s="67" customFormat="1">
      <c r="A689" s="147"/>
      <c r="B689" s="320"/>
      <c r="C689" s="320"/>
    </row>
    <row r="690" spans="1:3" s="67" customFormat="1">
      <c r="A690" s="147"/>
      <c r="B690" s="320"/>
      <c r="C690" s="320"/>
    </row>
    <row r="691" spans="1:3" s="67" customFormat="1">
      <c r="A691" s="147"/>
      <c r="B691" s="320"/>
      <c r="C691" s="320"/>
    </row>
    <row r="692" spans="1:3" s="67" customFormat="1">
      <c r="A692" s="147"/>
      <c r="B692" s="320"/>
      <c r="C692" s="320"/>
    </row>
    <row r="693" spans="1:3" s="67" customFormat="1">
      <c r="A693" s="147"/>
      <c r="B693" s="320"/>
      <c r="C693" s="320"/>
    </row>
    <row r="694" spans="1:3" s="67" customFormat="1">
      <c r="A694" s="147"/>
      <c r="B694" s="320"/>
      <c r="C694" s="320"/>
    </row>
    <row r="695" spans="1:3" s="67" customFormat="1">
      <c r="A695" s="147"/>
      <c r="B695" s="320"/>
      <c r="C695" s="320"/>
    </row>
    <row r="696" spans="1:3" s="67" customFormat="1">
      <c r="A696" s="147"/>
      <c r="B696" s="320"/>
      <c r="C696" s="320"/>
    </row>
    <row r="697" spans="1:3" s="67" customFormat="1">
      <c r="A697" s="147"/>
      <c r="B697" s="320"/>
      <c r="C697" s="320"/>
    </row>
    <row r="698" spans="1:3" s="67" customFormat="1">
      <c r="A698" s="147"/>
      <c r="B698" s="320"/>
      <c r="C698" s="320"/>
    </row>
    <row r="699" spans="1:3" s="67" customFormat="1">
      <c r="A699" s="147"/>
      <c r="B699" s="320"/>
      <c r="C699" s="320"/>
    </row>
    <row r="700" spans="1:3" s="67" customFormat="1">
      <c r="A700" s="147"/>
      <c r="B700" s="320"/>
      <c r="C700" s="320"/>
    </row>
    <row r="701" spans="1:3" s="67" customFormat="1">
      <c r="A701" s="147"/>
      <c r="B701" s="320"/>
      <c r="C701" s="320"/>
    </row>
    <row r="702" spans="1:3" s="67" customFormat="1">
      <c r="A702" s="147"/>
      <c r="B702" s="320"/>
      <c r="C702" s="320"/>
    </row>
    <row r="703" spans="1:3" s="67" customFormat="1">
      <c r="A703" s="147"/>
      <c r="B703" s="320"/>
      <c r="C703" s="320"/>
    </row>
    <row r="704" spans="1:3" s="67" customFormat="1">
      <c r="A704" s="147"/>
      <c r="B704" s="320"/>
      <c r="C704" s="320"/>
    </row>
    <row r="705" spans="1:4" s="67" customFormat="1">
      <c r="A705" s="147"/>
      <c r="B705" s="320"/>
      <c r="C705" s="320"/>
    </row>
    <row r="706" spans="1:4" s="67" customFormat="1">
      <c r="A706" s="147"/>
      <c r="B706" s="320"/>
      <c r="C706" s="320"/>
    </row>
    <row r="707" spans="1:4" s="67" customFormat="1">
      <c r="A707" s="147"/>
      <c r="B707" s="320"/>
      <c r="C707" s="320"/>
    </row>
    <row r="708" spans="1:4" s="67" customFormat="1">
      <c r="A708" s="320"/>
      <c r="B708" s="320"/>
      <c r="C708" s="320"/>
      <c r="D708" s="275"/>
    </row>
    <row r="709" spans="1:4" s="67" customFormat="1">
      <c r="A709" s="320"/>
      <c r="B709" s="320"/>
      <c r="C709" s="320"/>
      <c r="D709" s="275"/>
    </row>
    <row r="710" spans="1:4" s="67" customFormat="1">
      <c r="A710" s="320"/>
      <c r="B710" s="320"/>
      <c r="C710" s="320"/>
      <c r="D710" s="275"/>
    </row>
    <row r="711" spans="1:4" s="67" customFormat="1">
      <c r="A711" s="320"/>
      <c r="B711" s="320"/>
      <c r="C711" s="320"/>
      <c r="D711" s="275"/>
    </row>
    <row r="712" spans="1:4" s="67" customFormat="1">
      <c r="A712" s="320"/>
      <c r="B712" s="320"/>
      <c r="C712" s="320"/>
      <c r="D712" s="275"/>
    </row>
    <row r="713" spans="1:4" s="67" customFormat="1">
      <c r="A713" s="320"/>
      <c r="B713" s="320"/>
      <c r="C713" s="320"/>
      <c r="D713" s="275"/>
    </row>
    <row r="714" spans="1:4" s="67" customFormat="1">
      <c r="A714" s="320"/>
      <c r="B714" s="320"/>
      <c r="C714" s="320"/>
      <c r="D714" s="275"/>
    </row>
    <row r="715" spans="1:4" s="67" customFormat="1">
      <c r="A715" s="320"/>
      <c r="B715" s="320"/>
      <c r="C715" s="320"/>
      <c r="D715" s="275"/>
    </row>
    <row r="716" spans="1:4" s="67" customFormat="1">
      <c r="A716" s="320"/>
      <c r="B716" s="320"/>
      <c r="C716" s="320"/>
      <c r="D716" s="275"/>
    </row>
    <row r="717" spans="1:4" s="67" customFormat="1">
      <c r="A717" s="320"/>
      <c r="B717" s="320"/>
      <c r="C717" s="320"/>
      <c r="D717" s="275"/>
    </row>
    <row r="718" spans="1:4" s="67" customFormat="1">
      <c r="A718" s="320"/>
      <c r="B718" s="320"/>
      <c r="C718" s="320"/>
      <c r="D718" s="275"/>
    </row>
    <row r="719" spans="1:4" s="67" customFormat="1">
      <c r="A719" s="320"/>
      <c r="B719" s="320"/>
      <c r="C719" s="320"/>
      <c r="D719" s="275"/>
    </row>
    <row r="720" spans="1:4" s="67" customFormat="1">
      <c r="A720" s="320"/>
      <c r="B720" s="320"/>
      <c r="C720" s="320"/>
    </row>
    <row r="721" spans="1:4" s="67" customFormat="1">
      <c r="A721" s="320"/>
      <c r="B721" s="320"/>
      <c r="C721" s="320"/>
    </row>
    <row r="722" spans="1:4" s="67" customFormat="1">
      <c r="A722" s="320"/>
      <c r="B722" s="320"/>
      <c r="C722" s="320"/>
    </row>
    <row r="723" spans="1:4" s="67" customFormat="1">
      <c r="A723" s="320"/>
      <c r="B723" s="320"/>
      <c r="C723" s="320"/>
    </row>
    <row r="724" spans="1:4" s="67" customFormat="1">
      <c r="A724" s="320"/>
      <c r="B724" s="320"/>
      <c r="C724" s="320"/>
    </row>
    <row r="725" spans="1:4" s="67" customFormat="1">
      <c r="A725" s="320"/>
      <c r="B725" s="320"/>
      <c r="C725" s="320"/>
    </row>
    <row r="726" spans="1:4" s="67" customFormat="1">
      <c r="A726" s="320"/>
      <c r="B726" s="320"/>
      <c r="C726" s="320"/>
    </row>
    <row r="727" spans="1:4" s="67" customFormat="1">
      <c r="A727" s="320"/>
      <c r="B727" s="320"/>
      <c r="C727" s="320"/>
    </row>
    <row r="728" spans="1:4" s="67" customFormat="1">
      <c r="A728" s="320"/>
      <c r="B728" s="320"/>
      <c r="C728" s="320"/>
    </row>
    <row r="729" spans="1:4" s="67" customFormat="1">
      <c r="A729" s="320"/>
      <c r="B729" s="320"/>
      <c r="C729" s="320"/>
    </row>
    <row r="730" spans="1:4" s="67" customFormat="1">
      <c r="A730" s="320"/>
      <c r="B730" s="320"/>
      <c r="C730" s="320"/>
      <c r="D730" s="275"/>
    </row>
    <row r="731" spans="1:4" s="67" customFormat="1">
      <c r="A731" s="320"/>
      <c r="B731" s="320"/>
      <c r="C731" s="320"/>
      <c r="D731" s="275"/>
    </row>
    <row r="732" spans="1:4" s="67" customFormat="1">
      <c r="A732" s="320"/>
      <c r="B732" s="320"/>
      <c r="C732" s="320"/>
    </row>
    <row r="733" spans="1:4" s="67" customFormat="1">
      <c r="A733" s="320"/>
      <c r="B733" s="320"/>
      <c r="C733" s="320"/>
    </row>
    <row r="734" spans="1:4" s="67" customFormat="1">
      <c r="A734" s="320"/>
      <c r="B734" s="320"/>
      <c r="C734" s="320"/>
    </row>
    <row r="735" spans="1:4" s="67" customFormat="1">
      <c r="A735" s="320"/>
      <c r="B735" s="320"/>
      <c r="C735" s="320"/>
    </row>
    <row r="736" spans="1:4" s="67" customFormat="1">
      <c r="A736" s="320"/>
      <c r="B736" s="320"/>
      <c r="C736" s="320"/>
    </row>
    <row r="737" spans="1:4" s="67" customFormat="1">
      <c r="A737" s="320"/>
      <c r="B737" s="320"/>
      <c r="C737" s="320"/>
    </row>
    <row r="738" spans="1:4" s="67" customFormat="1">
      <c r="A738" s="320"/>
      <c r="B738" s="320"/>
      <c r="C738" s="320"/>
    </row>
    <row r="739" spans="1:4" s="67" customFormat="1">
      <c r="A739" s="320"/>
      <c r="B739" s="320"/>
      <c r="C739" s="320"/>
    </row>
    <row r="740" spans="1:4" s="67" customFormat="1">
      <c r="A740" s="320"/>
      <c r="B740" s="320"/>
      <c r="C740" s="320"/>
    </row>
    <row r="741" spans="1:4" s="67" customFormat="1">
      <c r="A741" s="320"/>
      <c r="B741" s="320"/>
      <c r="C741" s="320"/>
    </row>
    <row r="742" spans="1:4" s="67" customFormat="1">
      <c r="A742" s="320"/>
      <c r="B742" s="320"/>
      <c r="C742" s="320"/>
    </row>
    <row r="743" spans="1:4" s="67" customFormat="1">
      <c r="A743" s="320"/>
      <c r="B743" s="320"/>
      <c r="C743" s="320"/>
    </row>
    <row r="744" spans="1:4" s="67" customFormat="1">
      <c r="A744" s="320"/>
      <c r="B744" s="320"/>
      <c r="C744" s="320"/>
    </row>
    <row r="745" spans="1:4" s="67" customFormat="1">
      <c r="A745" s="147"/>
      <c r="B745" s="320"/>
      <c r="C745" s="320"/>
    </row>
    <row r="746" spans="1:4" s="67" customFormat="1">
      <c r="A746" s="147"/>
      <c r="B746" s="320"/>
      <c r="C746" s="320"/>
      <c r="D746" s="275"/>
    </row>
    <row r="747" spans="1:4" s="67" customFormat="1">
      <c r="A747" s="320"/>
      <c r="B747" s="320"/>
      <c r="C747" s="320"/>
      <c r="D747" s="271"/>
    </row>
    <row r="748" spans="1:4" s="67" customFormat="1">
      <c r="A748" s="147"/>
      <c r="B748" s="320"/>
      <c r="C748" s="320"/>
    </row>
    <row r="749" spans="1:4" s="67" customFormat="1">
      <c r="A749" s="147"/>
      <c r="B749" s="320"/>
      <c r="C749" s="320"/>
    </row>
    <row r="750" spans="1:4" s="67" customFormat="1">
      <c r="A750" s="147"/>
      <c r="B750" s="320"/>
      <c r="C750" s="320"/>
      <c r="D750" s="275"/>
    </row>
    <row r="751" spans="1:4">
      <c r="A751" s="147"/>
      <c r="B751" s="352"/>
      <c r="C751" s="352"/>
      <c r="D751" s="146"/>
    </row>
    <row r="752" spans="1:4">
      <c r="B752" s="352"/>
      <c r="C752" s="352"/>
      <c r="D752" s="146"/>
    </row>
    <row r="753" spans="1:3" s="67" customFormat="1">
      <c r="A753" s="352"/>
      <c r="B753" s="320"/>
      <c r="C753" s="320"/>
    </row>
    <row r="754" spans="1:3" s="67" customFormat="1">
      <c r="A754" s="147"/>
      <c r="B754" s="320"/>
      <c r="C754" s="320"/>
    </row>
    <row r="755" spans="1:3">
      <c r="A755" s="147"/>
    </row>
  </sheetData>
  <autoFilter ref="A3:E687" xr:uid="{80DD1F41-D847-4DA7-963F-050D0A8DA343}"/>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workbookViewId="0"/>
  </sheetViews>
  <sheetFormatPr defaultColWidth="12.58203125" defaultRowHeight="15" customHeight="1"/>
  <cols>
    <col min="1" max="1" width="25.58203125" customWidth="1"/>
    <col min="2" max="7" width="12.83203125" customWidth="1"/>
    <col min="8" max="25" width="7.58203125" customWidth="1"/>
  </cols>
  <sheetData>
    <row r="1" spans="1:7" ht="14.25" customHeight="1">
      <c r="A1" s="1" t="s">
        <v>26</v>
      </c>
    </row>
    <row r="2" spans="1:7" ht="14.25" customHeight="1"/>
    <row r="3" spans="1:7" ht="29">
      <c r="A3" s="49"/>
      <c r="B3" s="50" t="s">
        <v>27</v>
      </c>
      <c r="C3" s="459" t="s">
        <v>28</v>
      </c>
      <c r="D3" s="461"/>
      <c r="E3" s="459" t="s">
        <v>29</v>
      </c>
      <c r="F3" s="461"/>
      <c r="G3" s="50" t="s">
        <v>30</v>
      </c>
    </row>
    <row r="4" spans="1:7" ht="14.25" customHeight="1">
      <c r="A4" s="49"/>
      <c r="B4" s="50"/>
      <c r="C4" s="50" t="s">
        <v>31</v>
      </c>
      <c r="D4" s="50" t="s">
        <v>32</v>
      </c>
      <c r="E4" s="50" t="s">
        <v>31</v>
      </c>
      <c r="F4" s="50" t="s">
        <v>32</v>
      </c>
      <c r="G4" s="50"/>
    </row>
    <row r="5" spans="1:7" ht="14.25" customHeight="1">
      <c r="A5" s="51" t="s">
        <v>33</v>
      </c>
      <c r="B5" s="49"/>
      <c r="C5" s="28"/>
      <c r="D5" s="28"/>
      <c r="E5" s="28"/>
      <c r="F5" s="28"/>
      <c r="G5" s="28"/>
    </row>
    <row r="6" spans="1:7" ht="14.25" customHeight="1">
      <c r="A6" s="35" t="s">
        <v>34</v>
      </c>
      <c r="B6" s="82">
        <v>3634</v>
      </c>
      <c r="C6" s="82">
        <v>2759</v>
      </c>
      <c r="D6" s="82">
        <v>1194</v>
      </c>
      <c r="E6" s="82">
        <v>9</v>
      </c>
      <c r="F6" s="82">
        <v>8</v>
      </c>
      <c r="G6" s="83">
        <f>SUM(F6+D6)</f>
        <v>1202</v>
      </c>
    </row>
    <row r="7" spans="1:7" ht="14.25" customHeight="1">
      <c r="A7" s="35" t="s">
        <v>35</v>
      </c>
      <c r="B7" s="82">
        <v>924</v>
      </c>
      <c r="C7" s="82">
        <v>797</v>
      </c>
      <c r="D7" s="82">
        <v>484</v>
      </c>
      <c r="E7" s="82">
        <v>0</v>
      </c>
      <c r="F7" s="82">
        <v>0</v>
      </c>
      <c r="G7" s="83">
        <f t="shared" ref="G7:G11" si="0">SUM(F7+D7)</f>
        <v>484</v>
      </c>
    </row>
    <row r="8" spans="1:7" ht="14.25" customHeight="1">
      <c r="A8" s="35" t="s">
        <v>9</v>
      </c>
      <c r="B8" s="82">
        <f>SUM(B6:B7)</f>
        <v>4558</v>
      </c>
      <c r="C8" s="82">
        <f t="shared" ref="C8:F8" si="1">SUM(C6:C7)</f>
        <v>3556</v>
      </c>
      <c r="D8" s="82">
        <f t="shared" si="1"/>
        <v>1678</v>
      </c>
      <c r="E8" s="82">
        <f t="shared" si="1"/>
        <v>9</v>
      </c>
      <c r="F8" s="82">
        <f t="shared" si="1"/>
        <v>8</v>
      </c>
      <c r="G8" s="83">
        <f t="shared" si="0"/>
        <v>1686</v>
      </c>
    </row>
    <row r="9" spans="1:7" ht="14.25" customHeight="1">
      <c r="A9" s="33" t="s">
        <v>36</v>
      </c>
      <c r="B9" s="28"/>
      <c r="C9" s="28"/>
      <c r="D9" s="28"/>
      <c r="E9" s="28"/>
      <c r="F9" s="28"/>
      <c r="G9" s="63"/>
    </row>
    <row r="10" spans="1:7" ht="14.25" customHeight="1">
      <c r="A10" s="35" t="s">
        <v>34</v>
      </c>
      <c r="B10" s="82">
        <v>1048</v>
      </c>
      <c r="C10" s="82">
        <v>881</v>
      </c>
      <c r="D10" s="82">
        <v>452</v>
      </c>
      <c r="E10" s="82">
        <v>2</v>
      </c>
      <c r="F10" s="82">
        <v>2</v>
      </c>
      <c r="G10" s="83">
        <f t="shared" si="0"/>
        <v>454</v>
      </c>
    </row>
    <row r="11" spans="1:7" ht="14.25" customHeight="1">
      <c r="A11" s="35" t="s">
        <v>35</v>
      </c>
      <c r="B11" s="82">
        <v>296</v>
      </c>
      <c r="C11" s="82">
        <v>263</v>
      </c>
      <c r="D11" s="82">
        <v>162</v>
      </c>
      <c r="E11" s="82">
        <v>0</v>
      </c>
      <c r="F11" s="82">
        <v>0</v>
      </c>
      <c r="G11" s="83">
        <f t="shared" si="0"/>
        <v>162</v>
      </c>
    </row>
    <row r="12" spans="1:7" ht="14.25" customHeight="1">
      <c r="A12" s="35" t="s">
        <v>9</v>
      </c>
      <c r="B12" s="82">
        <f>SUM(B10:B11)</f>
        <v>1344</v>
      </c>
      <c r="C12" s="82">
        <f t="shared" ref="C12:G12" si="2">SUM(C10:C11)</f>
        <v>1144</v>
      </c>
      <c r="D12" s="82">
        <f t="shared" si="2"/>
        <v>614</v>
      </c>
      <c r="E12" s="82">
        <f t="shared" si="2"/>
        <v>2</v>
      </c>
      <c r="F12" s="82">
        <f t="shared" si="2"/>
        <v>2</v>
      </c>
      <c r="G12" s="83">
        <f t="shared" si="2"/>
        <v>616</v>
      </c>
    </row>
    <row r="13" spans="1:7" ht="29">
      <c r="A13" s="77" t="s">
        <v>37</v>
      </c>
      <c r="B13" s="62">
        <f>B8+B12</f>
        <v>5902</v>
      </c>
      <c r="C13" s="62">
        <f t="shared" ref="C13:G13" si="3">C8+C12</f>
        <v>4700</v>
      </c>
      <c r="D13" s="62">
        <f t="shared" si="3"/>
        <v>2292</v>
      </c>
      <c r="E13" s="62">
        <f t="shared" si="3"/>
        <v>11</v>
      </c>
      <c r="F13" s="62">
        <f t="shared" si="3"/>
        <v>10</v>
      </c>
      <c r="G13" s="62">
        <f t="shared" si="3"/>
        <v>2302</v>
      </c>
    </row>
  </sheetData>
  <mergeCells count="2">
    <mergeCell ref="C3:D3"/>
    <mergeCell ref="E3:F3"/>
  </mergeCells>
  <pageMargins left="0.7" right="0.7" top="0.78740157499999996" bottom="0.78740157499999996" header="0" footer="0"/>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6FAE-9D88-4859-AEF8-FBC96F70AD28}">
  <sheetPr filterMode="1"/>
  <dimension ref="A1:Q754"/>
  <sheetViews>
    <sheetView workbookViewId="0">
      <selection activeCell="B32" sqref="B32"/>
    </sheetView>
  </sheetViews>
  <sheetFormatPr defaultColWidth="7.58203125" defaultRowHeight="14.5"/>
  <cols>
    <col min="1" max="1" width="13.33203125" style="237" customWidth="1"/>
    <col min="2" max="2" width="88.33203125" style="234" customWidth="1"/>
    <col min="3" max="3" width="17.58203125" style="235" customWidth="1"/>
    <col min="4" max="4" width="10.83203125" style="236" customWidth="1"/>
    <col min="5" max="5" width="23.83203125" style="234" customWidth="1"/>
    <col min="6" max="16384" width="7.58203125" style="234"/>
  </cols>
  <sheetData>
    <row r="1" spans="1:17">
      <c r="A1" s="202" t="s">
        <v>1963</v>
      </c>
      <c r="B1" s="114"/>
      <c r="C1" s="308"/>
      <c r="D1" s="309"/>
      <c r="E1" s="114"/>
      <c r="F1" s="114"/>
      <c r="G1" s="114"/>
      <c r="H1" s="114"/>
      <c r="I1" s="114"/>
      <c r="J1" s="114"/>
      <c r="K1" s="114"/>
      <c r="L1" s="114"/>
      <c r="M1" s="114"/>
      <c r="N1" s="114"/>
      <c r="O1" s="114"/>
      <c r="P1" s="114"/>
      <c r="Q1" s="114"/>
    </row>
    <row r="2" spans="1:17">
      <c r="A2" s="117"/>
      <c r="B2" s="114"/>
      <c r="C2" s="308"/>
      <c r="D2" s="309"/>
      <c r="E2" s="114"/>
      <c r="F2" s="114"/>
      <c r="G2" s="114"/>
      <c r="H2" s="114"/>
      <c r="I2" s="114"/>
      <c r="J2" s="114"/>
      <c r="K2" s="114"/>
      <c r="L2" s="114"/>
      <c r="M2" s="114"/>
      <c r="N2" s="114"/>
      <c r="O2" s="114"/>
      <c r="P2" s="114"/>
      <c r="Q2" s="114"/>
    </row>
    <row r="3" spans="1:17" ht="29">
      <c r="A3" s="278" t="s">
        <v>204</v>
      </c>
      <c r="B3" s="279" t="s">
        <v>1287</v>
      </c>
      <c r="C3" s="279" t="s">
        <v>1288</v>
      </c>
      <c r="D3" s="279" t="s">
        <v>206</v>
      </c>
      <c r="E3" s="279" t="s">
        <v>207</v>
      </c>
      <c r="F3" s="271"/>
      <c r="G3" s="271"/>
      <c r="H3" s="271"/>
      <c r="I3" s="271"/>
      <c r="J3" s="271"/>
      <c r="K3" s="271"/>
      <c r="L3" s="271"/>
      <c r="M3" s="271"/>
      <c r="N3" s="271"/>
      <c r="O3" s="271"/>
      <c r="P3" s="271"/>
      <c r="Q3" s="271"/>
    </row>
    <row r="4" spans="1:17" ht="72.5" hidden="1">
      <c r="A4" s="153" t="s">
        <v>1964</v>
      </c>
      <c r="B4" s="141" t="s">
        <v>1965</v>
      </c>
      <c r="C4" s="201" t="s">
        <v>210</v>
      </c>
      <c r="D4" s="272" t="s">
        <v>235</v>
      </c>
      <c r="E4" s="273" t="s">
        <v>1583</v>
      </c>
      <c r="F4" s="67"/>
      <c r="G4" s="67"/>
      <c r="H4" s="67"/>
      <c r="I4" s="67"/>
      <c r="J4" s="67"/>
      <c r="K4" s="67"/>
      <c r="L4" s="67"/>
      <c r="M4" s="67"/>
      <c r="N4" s="67"/>
      <c r="O4" s="67"/>
      <c r="P4" s="67"/>
      <c r="Q4" s="67"/>
    </row>
    <row r="5" spans="1:17" ht="58">
      <c r="A5" s="153" t="s">
        <v>220</v>
      </c>
      <c r="B5" s="141" t="s">
        <v>1966</v>
      </c>
      <c r="C5" s="141" t="s">
        <v>210</v>
      </c>
      <c r="D5" s="272" t="s">
        <v>235</v>
      </c>
      <c r="E5" s="273" t="s">
        <v>1583</v>
      </c>
      <c r="F5" s="67"/>
      <c r="G5" s="67"/>
      <c r="H5" s="67"/>
      <c r="I5" s="67"/>
      <c r="J5" s="67"/>
      <c r="K5" s="67"/>
      <c r="L5" s="67"/>
      <c r="M5" s="67"/>
      <c r="N5" s="67"/>
      <c r="O5" s="67"/>
      <c r="P5" s="67"/>
      <c r="Q5" s="67"/>
    </row>
    <row r="6" spans="1:17" ht="43.5" hidden="1">
      <c r="A6" s="153" t="s">
        <v>266</v>
      </c>
      <c r="B6" s="141" t="s">
        <v>1967</v>
      </c>
      <c r="C6" s="141" t="s">
        <v>210</v>
      </c>
      <c r="D6" s="274" t="s">
        <v>235</v>
      </c>
      <c r="E6" s="273" t="s">
        <v>1583</v>
      </c>
      <c r="F6" s="67"/>
      <c r="G6" s="67"/>
      <c r="H6" s="67"/>
      <c r="I6" s="67"/>
      <c r="J6" s="67"/>
      <c r="K6" s="67"/>
      <c r="L6" s="67"/>
      <c r="M6" s="67"/>
      <c r="N6" s="67"/>
      <c r="O6" s="67"/>
      <c r="P6" s="67"/>
      <c r="Q6" s="67"/>
    </row>
    <row r="7" spans="1:17" ht="58" hidden="1">
      <c r="A7" s="153" t="s">
        <v>300</v>
      </c>
      <c r="B7" s="141" t="s">
        <v>1968</v>
      </c>
      <c r="C7" s="201" t="s">
        <v>210</v>
      </c>
      <c r="D7" s="274" t="s">
        <v>235</v>
      </c>
      <c r="E7" s="273" t="s">
        <v>1583</v>
      </c>
      <c r="F7" s="67"/>
      <c r="G7" s="67"/>
      <c r="H7" s="67"/>
      <c r="I7" s="67"/>
      <c r="J7" s="67"/>
      <c r="K7" s="67"/>
      <c r="L7" s="67"/>
      <c r="M7" s="67"/>
      <c r="N7" s="67"/>
      <c r="O7" s="67"/>
      <c r="P7" s="67"/>
      <c r="Q7" s="67"/>
    </row>
    <row r="8" spans="1:17" ht="58" hidden="1">
      <c r="A8" s="153" t="s">
        <v>402</v>
      </c>
      <c r="B8" s="141" t="s">
        <v>1969</v>
      </c>
      <c r="C8" s="201" t="s">
        <v>210</v>
      </c>
      <c r="D8" s="272" t="s">
        <v>235</v>
      </c>
      <c r="E8" s="273" t="s">
        <v>1583</v>
      </c>
      <c r="F8" s="67"/>
      <c r="G8" s="67"/>
      <c r="H8" s="67"/>
      <c r="I8" s="67"/>
      <c r="J8" s="67"/>
      <c r="K8" s="67"/>
      <c r="L8" s="67"/>
      <c r="M8" s="67"/>
      <c r="N8" s="67"/>
      <c r="O8" s="67"/>
      <c r="P8" s="67"/>
      <c r="Q8" s="67"/>
    </row>
    <row r="9" spans="1:17" ht="58" hidden="1">
      <c r="A9" s="153" t="s">
        <v>402</v>
      </c>
      <c r="B9" s="141" t="s">
        <v>1970</v>
      </c>
      <c r="C9" s="201" t="s">
        <v>210</v>
      </c>
      <c r="D9" s="272" t="s">
        <v>235</v>
      </c>
      <c r="E9" s="273" t="s">
        <v>1583</v>
      </c>
      <c r="F9" s="67"/>
      <c r="G9" s="67"/>
      <c r="H9" s="67"/>
      <c r="I9" s="67"/>
      <c r="J9" s="67"/>
      <c r="K9" s="67"/>
      <c r="L9" s="67"/>
      <c r="M9" s="67"/>
      <c r="N9" s="67"/>
      <c r="O9" s="67"/>
      <c r="P9" s="67"/>
      <c r="Q9" s="67"/>
    </row>
    <row r="10" spans="1:17" ht="72.5" hidden="1">
      <c r="A10" s="155" t="s">
        <v>470</v>
      </c>
      <c r="B10" s="141" t="s">
        <v>1971</v>
      </c>
      <c r="C10" s="141" t="s">
        <v>210</v>
      </c>
      <c r="D10" s="274" t="s">
        <v>235</v>
      </c>
      <c r="E10" s="273" t="s">
        <v>1583</v>
      </c>
      <c r="F10" s="67"/>
      <c r="G10" s="67"/>
      <c r="H10" s="67"/>
      <c r="I10" s="67"/>
      <c r="J10" s="67"/>
      <c r="K10" s="67"/>
      <c r="L10" s="67"/>
      <c r="M10" s="67"/>
      <c r="N10" s="67"/>
      <c r="O10" s="67"/>
      <c r="P10" s="67"/>
      <c r="Q10" s="67"/>
    </row>
    <row r="11" spans="1:17" ht="43.5" hidden="1">
      <c r="A11" s="155" t="s">
        <v>512</v>
      </c>
      <c r="B11" s="141" t="s">
        <v>1972</v>
      </c>
      <c r="C11" s="141" t="s">
        <v>210</v>
      </c>
      <c r="D11" s="274" t="s">
        <v>235</v>
      </c>
      <c r="E11" s="273" t="s">
        <v>1583</v>
      </c>
      <c r="F11" s="67"/>
      <c r="G11" s="67"/>
      <c r="H11" s="67"/>
      <c r="I11" s="67"/>
      <c r="J11" s="67"/>
      <c r="K11" s="67"/>
      <c r="L11" s="67"/>
      <c r="M11" s="67"/>
      <c r="N11" s="67"/>
      <c r="O11" s="67"/>
      <c r="P11" s="67"/>
      <c r="Q11" s="67"/>
    </row>
    <row r="12" spans="1:17" ht="72.5" hidden="1">
      <c r="A12" s="155" t="s">
        <v>502</v>
      </c>
      <c r="B12" s="141" t="s">
        <v>1973</v>
      </c>
      <c r="C12" s="141" t="s">
        <v>210</v>
      </c>
      <c r="D12" s="274" t="s">
        <v>235</v>
      </c>
      <c r="E12" s="273" t="s">
        <v>1583</v>
      </c>
      <c r="F12" s="67"/>
      <c r="G12" s="67"/>
      <c r="H12" s="67"/>
      <c r="I12" s="67"/>
      <c r="J12" s="67"/>
      <c r="K12" s="67"/>
      <c r="L12" s="67"/>
      <c r="M12" s="67"/>
      <c r="N12" s="67"/>
      <c r="O12" s="67"/>
      <c r="P12" s="67"/>
      <c r="Q12" s="67"/>
    </row>
    <row r="13" spans="1:17" ht="43.5" hidden="1">
      <c r="A13" s="155" t="s">
        <v>558</v>
      </c>
      <c r="B13" s="141" t="s">
        <v>1974</v>
      </c>
      <c r="C13" s="201" t="s">
        <v>210</v>
      </c>
      <c r="D13" s="272" t="s">
        <v>235</v>
      </c>
      <c r="E13" s="273" t="s">
        <v>1583</v>
      </c>
      <c r="F13" s="67"/>
      <c r="G13" s="67"/>
      <c r="H13" s="67"/>
      <c r="I13" s="67"/>
      <c r="J13" s="67"/>
      <c r="K13" s="67"/>
      <c r="L13" s="67"/>
      <c r="M13" s="67"/>
      <c r="N13" s="67"/>
      <c r="O13" s="67"/>
      <c r="P13" s="67"/>
      <c r="Q13" s="67"/>
    </row>
    <row r="14" spans="1:17" ht="43.5" hidden="1">
      <c r="A14" s="155" t="s">
        <v>558</v>
      </c>
      <c r="B14" s="141" t="s">
        <v>1975</v>
      </c>
      <c r="C14" s="201" t="s">
        <v>210</v>
      </c>
      <c r="D14" s="272" t="s">
        <v>235</v>
      </c>
      <c r="E14" s="273" t="s">
        <v>1583</v>
      </c>
      <c r="F14" s="67"/>
      <c r="G14" s="67"/>
      <c r="H14" s="67"/>
      <c r="I14" s="67"/>
      <c r="J14" s="67"/>
      <c r="K14" s="67"/>
      <c r="L14" s="67"/>
      <c r="M14" s="67"/>
      <c r="N14" s="67"/>
      <c r="O14" s="67"/>
      <c r="P14" s="67"/>
      <c r="Q14" s="67"/>
    </row>
    <row r="15" spans="1:17" ht="72.5" hidden="1">
      <c r="A15" s="155" t="s">
        <v>558</v>
      </c>
      <c r="B15" s="141" t="s">
        <v>1976</v>
      </c>
      <c r="C15" s="201" t="s">
        <v>210</v>
      </c>
      <c r="D15" s="272" t="s">
        <v>235</v>
      </c>
      <c r="E15" s="273" t="s">
        <v>1583</v>
      </c>
      <c r="F15" s="67"/>
      <c r="G15" s="67"/>
      <c r="H15" s="67"/>
      <c r="I15" s="67"/>
      <c r="J15" s="67"/>
      <c r="K15" s="67"/>
      <c r="L15" s="67"/>
      <c r="M15" s="67"/>
      <c r="N15" s="67"/>
      <c r="O15" s="67"/>
      <c r="P15" s="67"/>
      <c r="Q15" s="67"/>
    </row>
    <row r="16" spans="1:17" ht="58" hidden="1">
      <c r="A16" s="155" t="s">
        <v>558</v>
      </c>
      <c r="B16" s="141" t="s">
        <v>1977</v>
      </c>
      <c r="C16" s="201" t="s">
        <v>210</v>
      </c>
      <c r="D16" s="274" t="s">
        <v>235</v>
      </c>
      <c r="E16" s="273" t="s">
        <v>1583</v>
      </c>
      <c r="F16" s="67"/>
      <c r="G16" s="67"/>
      <c r="H16" s="67"/>
      <c r="I16" s="67"/>
      <c r="J16" s="67"/>
      <c r="K16" s="67"/>
      <c r="L16" s="67"/>
      <c r="M16" s="67"/>
      <c r="N16" s="67"/>
      <c r="O16" s="67"/>
      <c r="P16" s="67"/>
      <c r="Q16" s="67"/>
    </row>
    <row r="17" spans="1:17" ht="58" hidden="1">
      <c r="A17" s="155" t="s">
        <v>558</v>
      </c>
      <c r="B17" s="141" t="s">
        <v>1978</v>
      </c>
      <c r="C17" s="201" t="s">
        <v>210</v>
      </c>
      <c r="D17" s="274" t="s">
        <v>235</v>
      </c>
      <c r="E17" s="273" t="s">
        <v>1583</v>
      </c>
      <c r="F17" s="67"/>
      <c r="G17" s="67"/>
      <c r="H17" s="67"/>
      <c r="I17" s="67"/>
      <c r="J17" s="67"/>
      <c r="K17" s="67"/>
      <c r="L17" s="67"/>
      <c r="M17" s="67"/>
      <c r="N17" s="67"/>
      <c r="O17" s="67"/>
      <c r="P17" s="67"/>
      <c r="Q17" s="67"/>
    </row>
    <row r="18" spans="1:17" ht="72.5" hidden="1">
      <c r="A18" s="155" t="s">
        <v>558</v>
      </c>
      <c r="B18" s="141" t="s">
        <v>1979</v>
      </c>
      <c r="C18" s="201" t="s">
        <v>210</v>
      </c>
      <c r="D18" s="274" t="s">
        <v>235</v>
      </c>
      <c r="E18" s="273" t="s">
        <v>1583</v>
      </c>
      <c r="F18" s="67"/>
      <c r="G18" s="67"/>
      <c r="H18" s="67"/>
      <c r="I18" s="67"/>
      <c r="J18" s="67"/>
      <c r="K18" s="67"/>
      <c r="L18" s="67"/>
      <c r="M18" s="67"/>
      <c r="N18" s="67"/>
      <c r="O18" s="67"/>
      <c r="P18" s="67"/>
      <c r="Q18" s="67"/>
    </row>
    <row r="19" spans="1:17" ht="72.5" hidden="1">
      <c r="A19" s="155" t="s">
        <v>558</v>
      </c>
      <c r="B19" s="141" t="s">
        <v>1980</v>
      </c>
      <c r="C19" s="201" t="s">
        <v>210</v>
      </c>
      <c r="D19" s="274" t="s">
        <v>235</v>
      </c>
      <c r="E19" s="273" t="s">
        <v>1583</v>
      </c>
      <c r="F19" s="67"/>
      <c r="G19" s="67"/>
      <c r="H19" s="67"/>
      <c r="I19" s="67"/>
      <c r="J19" s="67"/>
      <c r="K19" s="67"/>
      <c r="L19" s="67"/>
      <c r="M19" s="67"/>
      <c r="N19" s="67"/>
      <c r="O19" s="67"/>
      <c r="P19" s="67"/>
      <c r="Q19" s="67"/>
    </row>
    <row r="20" spans="1:17" ht="58" hidden="1">
      <c r="A20" s="155" t="s">
        <v>558</v>
      </c>
      <c r="B20" s="141" t="s">
        <v>1981</v>
      </c>
      <c r="C20" s="201" t="s">
        <v>210</v>
      </c>
      <c r="D20" s="274" t="s">
        <v>235</v>
      </c>
      <c r="E20" s="273" t="s">
        <v>1583</v>
      </c>
      <c r="F20" s="67"/>
      <c r="G20" s="67"/>
      <c r="H20" s="67"/>
      <c r="I20" s="67"/>
      <c r="J20" s="67"/>
      <c r="K20" s="67"/>
      <c r="L20" s="67"/>
      <c r="M20" s="67"/>
      <c r="N20" s="67"/>
      <c r="O20" s="67"/>
      <c r="P20" s="67"/>
      <c r="Q20" s="67"/>
    </row>
    <row r="21" spans="1:17" ht="58" hidden="1">
      <c r="A21" s="155" t="s">
        <v>609</v>
      </c>
      <c r="B21" s="141" t="s">
        <v>1982</v>
      </c>
      <c r="C21" s="201" t="s">
        <v>210</v>
      </c>
      <c r="D21" s="274" t="s">
        <v>235</v>
      </c>
      <c r="E21" s="273" t="s">
        <v>1583</v>
      </c>
      <c r="F21" s="67"/>
      <c r="G21" s="67"/>
      <c r="H21" s="67"/>
      <c r="I21" s="67"/>
      <c r="J21" s="67"/>
      <c r="K21" s="67"/>
      <c r="L21" s="67"/>
      <c r="M21" s="67"/>
      <c r="N21" s="67"/>
      <c r="O21" s="67"/>
      <c r="P21" s="67"/>
      <c r="Q21" s="67"/>
    </row>
    <row r="22" spans="1:17" ht="72.5" hidden="1">
      <c r="A22" s="155" t="s">
        <v>609</v>
      </c>
      <c r="B22" s="141" t="s">
        <v>1983</v>
      </c>
      <c r="C22" s="201" t="s">
        <v>210</v>
      </c>
      <c r="D22" s="274" t="s">
        <v>235</v>
      </c>
      <c r="E22" s="273" t="s">
        <v>1583</v>
      </c>
      <c r="F22" s="67"/>
      <c r="G22" s="67"/>
      <c r="H22" s="67"/>
      <c r="I22" s="67"/>
      <c r="J22" s="67"/>
      <c r="K22" s="67"/>
      <c r="L22" s="67"/>
      <c r="M22" s="67"/>
      <c r="N22" s="67"/>
      <c r="O22" s="67"/>
      <c r="P22" s="67"/>
      <c r="Q22" s="67"/>
    </row>
    <row r="23" spans="1:17" ht="72.5" hidden="1">
      <c r="A23" s="155" t="s">
        <v>609</v>
      </c>
      <c r="B23" s="141" t="s">
        <v>1984</v>
      </c>
      <c r="C23" s="201" t="s">
        <v>210</v>
      </c>
      <c r="D23" s="274" t="s">
        <v>235</v>
      </c>
      <c r="E23" s="273" t="s">
        <v>1583</v>
      </c>
      <c r="F23" s="67"/>
      <c r="G23" s="67"/>
      <c r="H23" s="67"/>
      <c r="I23" s="67"/>
      <c r="J23" s="67"/>
      <c r="K23" s="67"/>
      <c r="L23" s="67"/>
      <c r="M23" s="67"/>
      <c r="N23" s="67"/>
      <c r="O23" s="67"/>
      <c r="P23" s="67"/>
      <c r="Q23" s="67"/>
    </row>
    <row r="24" spans="1:17" ht="116" hidden="1">
      <c r="A24" s="155" t="s">
        <v>643</v>
      </c>
      <c r="B24" s="141" t="s">
        <v>1985</v>
      </c>
      <c r="C24" s="141" t="s">
        <v>210</v>
      </c>
      <c r="D24" s="272" t="s">
        <v>235</v>
      </c>
      <c r="E24" s="273" t="s">
        <v>1583</v>
      </c>
      <c r="F24" s="67"/>
      <c r="G24" s="67"/>
      <c r="H24" s="67"/>
      <c r="I24" s="67"/>
      <c r="J24" s="67"/>
      <c r="K24" s="67"/>
      <c r="L24" s="67"/>
      <c r="M24" s="67"/>
      <c r="N24" s="67"/>
      <c r="O24" s="67"/>
      <c r="P24" s="67"/>
      <c r="Q24" s="67"/>
    </row>
    <row r="25" spans="1:17" ht="58" hidden="1">
      <c r="A25" s="155" t="s">
        <v>643</v>
      </c>
      <c r="B25" s="141" t="s">
        <v>1986</v>
      </c>
      <c r="C25" s="141" t="s">
        <v>210</v>
      </c>
      <c r="D25" s="272" t="s">
        <v>235</v>
      </c>
      <c r="E25" s="273" t="s">
        <v>1583</v>
      </c>
      <c r="F25" s="67"/>
      <c r="G25" s="67"/>
      <c r="H25" s="67"/>
      <c r="I25" s="67"/>
      <c r="J25" s="67"/>
      <c r="K25" s="67"/>
      <c r="L25" s="67"/>
      <c r="M25" s="67"/>
      <c r="N25" s="67"/>
      <c r="O25" s="67"/>
      <c r="P25" s="67"/>
      <c r="Q25" s="67"/>
    </row>
    <row r="26" spans="1:17" ht="87" hidden="1">
      <c r="A26" s="155" t="s">
        <v>643</v>
      </c>
      <c r="B26" s="141" t="s">
        <v>1987</v>
      </c>
      <c r="C26" s="141" t="s">
        <v>210</v>
      </c>
      <c r="D26" s="272" t="s">
        <v>235</v>
      </c>
      <c r="E26" s="273" t="s">
        <v>1583</v>
      </c>
      <c r="F26" s="67"/>
      <c r="G26" s="67"/>
      <c r="H26" s="67"/>
      <c r="I26" s="67"/>
      <c r="J26" s="67"/>
      <c r="K26" s="67"/>
      <c r="L26" s="67"/>
      <c r="M26" s="67"/>
      <c r="N26" s="67"/>
      <c r="O26" s="67"/>
      <c r="P26" s="67"/>
      <c r="Q26" s="67"/>
    </row>
    <row r="27" spans="1:17" ht="43.5" hidden="1">
      <c r="A27" s="155" t="s">
        <v>643</v>
      </c>
      <c r="B27" s="141" t="s">
        <v>1988</v>
      </c>
      <c r="C27" s="141" t="s">
        <v>210</v>
      </c>
      <c r="D27" s="274" t="s">
        <v>235</v>
      </c>
      <c r="E27" s="273" t="s">
        <v>1583</v>
      </c>
      <c r="F27" s="67"/>
      <c r="G27" s="67"/>
      <c r="H27" s="67"/>
      <c r="I27" s="67"/>
      <c r="J27" s="67"/>
      <c r="K27" s="67"/>
      <c r="L27" s="67"/>
      <c r="M27" s="67"/>
      <c r="N27" s="67"/>
      <c r="O27" s="67"/>
      <c r="P27" s="67"/>
      <c r="Q27" s="67"/>
    </row>
    <row r="28" spans="1:17" ht="58" hidden="1">
      <c r="A28" s="153" t="s">
        <v>1297</v>
      </c>
      <c r="B28" s="141" t="s">
        <v>1989</v>
      </c>
      <c r="C28" s="201" t="s">
        <v>210</v>
      </c>
      <c r="D28" s="272" t="s">
        <v>228</v>
      </c>
      <c r="E28" s="273" t="s">
        <v>1583</v>
      </c>
      <c r="F28" s="67"/>
      <c r="G28" s="67"/>
      <c r="H28" s="67"/>
      <c r="I28" s="67"/>
      <c r="J28" s="67"/>
      <c r="K28" s="67"/>
      <c r="L28" s="67"/>
      <c r="M28" s="67"/>
      <c r="N28" s="67"/>
      <c r="O28" s="67"/>
      <c r="P28" s="67"/>
      <c r="Q28" s="67"/>
    </row>
    <row r="29" spans="1:17" ht="58">
      <c r="A29" s="153" t="s">
        <v>220</v>
      </c>
      <c r="B29" s="141" t="s">
        <v>1990</v>
      </c>
      <c r="C29" s="141" t="s">
        <v>210</v>
      </c>
      <c r="D29" s="274" t="s">
        <v>228</v>
      </c>
      <c r="E29" s="273" t="s">
        <v>1583</v>
      </c>
      <c r="F29" s="67"/>
      <c r="G29" s="67"/>
      <c r="H29" s="67"/>
      <c r="I29" s="67"/>
      <c r="J29" s="67"/>
      <c r="K29" s="67"/>
      <c r="L29" s="67"/>
      <c r="M29" s="67"/>
      <c r="N29" s="67"/>
      <c r="O29" s="67"/>
      <c r="P29" s="67"/>
      <c r="Q29" s="67"/>
    </row>
    <row r="30" spans="1:17" ht="58">
      <c r="A30" s="153" t="s">
        <v>220</v>
      </c>
      <c r="B30" s="141" t="s">
        <v>1991</v>
      </c>
      <c r="C30" s="141" t="s">
        <v>210</v>
      </c>
      <c r="D30" s="274" t="s">
        <v>228</v>
      </c>
      <c r="E30" s="273" t="s">
        <v>1583</v>
      </c>
      <c r="F30" s="67"/>
      <c r="G30" s="67"/>
      <c r="H30" s="67"/>
      <c r="I30" s="67"/>
      <c r="J30" s="67"/>
      <c r="K30" s="67"/>
      <c r="L30" s="67"/>
      <c r="M30" s="67"/>
      <c r="N30" s="67"/>
      <c r="O30" s="67"/>
      <c r="P30" s="67"/>
      <c r="Q30" s="67"/>
    </row>
    <row r="31" spans="1:17" ht="72.5">
      <c r="A31" s="153" t="s">
        <v>220</v>
      </c>
      <c r="B31" s="141" t="s">
        <v>1992</v>
      </c>
      <c r="C31" s="141" t="s">
        <v>210</v>
      </c>
      <c r="D31" s="274" t="s">
        <v>228</v>
      </c>
      <c r="E31" s="273" t="s">
        <v>1583</v>
      </c>
      <c r="F31" s="67"/>
      <c r="G31" s="67"/>
      <c r="H31" s="67"/>
      <c r="I31" s="67"/>
      <c r="J31" s="67"/>
      <c r="K31" s="67"/>
      <c r="L31" s="67"/>
      <c r="M31" s="67"/>
      <c r="N31" s="67"/>
      <c r="O31" s="67"/>
      <c r="P31" s="67"/>
      <c r="Q31" s="67"/>
    </row>
    <row r="32" spans="1:17" ht="58">
      <c r="A32" s="153" t="s">
        <v>220</v>
      </c>
      <c r="B32" s="141" t="s">
        <v>1993</v>
      </c>
      <c r="C32" s="141" t="s">
        <v>210</v>
      </c>
      <c r="D32" s="274" t="s">
        <v>228</v>
      </c>
      <c r="E32" s="273" t="s">
        <v>1583</v>
      </c>
      <c r="F32" s="67"/>
      <c r="G32" s="67"/>
      <c r="H32" s="67"/>
      <c r="I32" s="67"/>
      <c r="J32" s="67"/>
      <c r="K32" s="67"/>
      <c r="L32" s="67"/>
      <c r="M32" s="67"/>
      <c r="N32" s="67"/>
      <c r="O32" s="67"/>
      <c r="P32" s="67"/>
      <c r="Q32" s="67"/>
    </row>
    <row r="33" spans="1:17" ht="58" hidden="1">
      <c r="A33" s="153" t="s">
        <v>266</v>
      </c>
      <c r="B33" s="141" t="s">
        <v>1994</v>
      </c>
      <c r="C33" s="141" t="s">
        <v>210</v>
      </c>
      <c r="D33" s="272" t="s">
        <v>228</v>
      </c>
      <c r="E33" s="273" t="s">
        <v>1583</v>
      </c>
      <c r="F33" s="67"/>
      <c r="G33" s="67"/>
      <c r="H33" s="67"/>
      <c r="I33" s="67"/>
      <c r="J33" s="67"/>
      <c r="K33" s="67"/>
      <c r="L33" s="67"/>
      <c r="M33" s="67"/>
      <c r="N33" s="67"/>
      <c r="O33" s="67"/>
      <c r="P33" s="67"/>
      <c r="Q33" s="67"/>
    </row>
    <row r="34" spans="1:17" ht="58" hidden="1">
      <c r="A34" s="153" t="s">
        <v>266</v>
      </c>
      <c r="B34" s="141" t="s">
        <v>1995</v>
      </c>
      <c r="C34" s="141" t="s">
        <v>210</v>
      </c>
      <c r="D34" s="274" t="s">
        <v>228</v>
      </c>
      <c r="E34" s="273" t="s">
        <v>1583</v>
      </c>
      <c r="F34" s="67"/>
      <c r="G34" s="67"/>
      <c r="H34" s="67"/>
      <c r="I34" s="67"/>
      <c r="J34" s="67"/>
      <c r="K34" s="67"/>
      <c r="L34" s="67"/>
      <c r="M34" s="67"/>
      <c r="N34" s="67"/>
      <c r="O34" s="67"/>
      <c r="P34" s="67"/>
      <c r="Q34" s="67"/>
    </row>
    <row r="35" spans="1:17" ht="58" hidden="1">
      <c r="A35" s="153" t="s">
        <v>266</v>
      </c>
      <c r="B35" s="141" t="s">
        <v>1996</v>
      </c>
      <c r="C35" s="141" t="s">
        <v>210</v>
      </c>
      <c r="D35" s="274" t="s">
        <v>228</v>
      </c>
      <c r="E35" s="273" t="s">
        <v>1583</v>
      </c>
      <c r="F35" s="67"/>
      <c r="G35" s="67"/>
      <c r="H35" s="67"/>
      <c r="I35" s="67"/>
      <c r="J35" s="67"/>
      <c r="K35" s="67"/>
      <c r="L35" s="67"/>
      <c r="M35" s="67"/>
      <c r="N35" s="67"/>
      <c r="O35" s="67"/>
      <c r="P35" s="67"/>
      <c r="Q35" s="67"/>
    </row>
    <row r="36" spans="1:17" ht="72.5" hidden="1">
      <c r="A36" s="153" t="s">
        <v>1997</v>
      </c>
      <c r="B36" s="141" t="s">
        <v>1998</v>
      </c>
      <c r="C36" s="141" t="s">
        <v>210</v>
      </c>
      <c r="D36" s="274" t="s">
        <v>228</v>
      </c>
      <c r="E36" s="273" t="s">
        <v>1583</v>
      </c>
      <c r="F36" s="67"/>
      <c r="G36" s="67"/>
      <c r="H36" s="67"/>
      <c r="I36" s="67"/>
      <c r="J36" s="67"/>
      <c r="K36" s="67"/>
      <c r="L36" s="67"/>
      <c r="M36" s="67"/>
      <c r="N36" s="67"/>
      <c r="O36" s="67"/>
      <c r="P36" s="67"/>
      <c r="Q36" s="67"/>
    </row>
    <row r="37" spans="1:17" ht="72.5" hidden="1">
      <c r="A37" s="153" t="s">
        <v>1999</v>
      </c>
      <c r="B37" s="141" t="s">
        <v>2000</v>
      </c>
      <c r="C37" s="141" t="s">
        <v>210</v>
      </c>
      <c r="D37" s="274" t="s">
        <v>228</v>
      </c>
      <c r="E37" s="273" t="s">
        <v>1583</v>
      </c>
      <c r="F37" s="67"/>
      <c r="G37" s="67"/>
      <c r="H37" s="67"/>
      <c r="I37" s="67"/>
      <c r="J37" s="67"/>
      <c r="K37" s="67"/>
      <c r="L37" s="67"/>
      <c r="M37" s="67"/>
      <c r="N37" s="67"/>
      <c r="O37" s="67"/>
      <c r="P37" s="67"/>
      <c r="Q37" s="67"/>
    </row>
    <row r="38" spans="1:17" ht="58" hidden="1">
      <c r="A38" s="153" t="s">
        <v>266</v>
      </c>
      <c r="B38" s="141" t="s">
        <v>2001</v>
      </c>
      <c r="C38" s="141" t="s">
        <v>210</v>
      </c>
      <c r="D38" s="274" t="s">
        <v>228</v>
      </c>
      <c r="E38" s="273" t="s">
        <v>1583</v>
      </c>
      <c r="F38" s="67"/>
      <c r="G38" s="67"/>
      <c r="H38" s="67"/>
      <c r="I38" s="67"/>
      <c r="J38" s="67"/>
      <c r="K38" s="67"/>
      <c r="L38" s="67"/>
      <c r="M38" s="67"/>
      <c r="N38" s="67"/>
      <c r="O38" s="67"/>
      <c r="P38" s="67"/>
      <c r="Q38" s="67"/>
    </row>
    <row r="39" spans="1:17" ht="87" hidden="1">
      <c r="A39" s="153" t="s">
        <v>2002</v>
      </c>
      <c r="B39" s="141" t="s">
        <v>2003</v>
      </c>
      <c r="C39" s="141" t="s">
        <v>210</v>
      </c>
      <c r="D39" s="274" t="s">
        <v>228</v>
      </c>
      <c r="E39" s="273" t="s">
        <v>1583</v>
      </c>
      <c r="F39" s="67"/>
      <c r="G39" s="67"/>
      <c r="H39" s="67"/>
      <c r="I39" s="67"/>
      <c r="J39" s="67"/>
      <c r="K39" s="67"/>
      <c r="L39" s="67"/>
      <c r="M39" s="67"/>
      <c r="N39" s="67"/>
      <c r="O39" s="67"/>
      <c r="P39" s="67"/>
      <c r="Q39" s="67"/>
    </row>
    <row r="40" spans="1:17" ht="43.5" hidden="1">
      <c r="A40" s="153" t="s">
        <v>266</v>
      </c>
      <c r="B40" s="141" t="s">
        <v>2004</v>
      </c>
      <c r="C40" s="141" t="s">
        <v>210</v>
      </c>
      <c r="D40" s="274" t="s">
        <v>228</v>
      </c>
      <c r="E40" s="273" t="s">
        <v>1583</v>
      </c>
      <c r="F40" s="67"/>
      <c r="G40" s="67"/>
      <c r="H40" s="67"/>
      <c r="I40" s="67"/>
      <c r="J40" s="67"/>
      <c r="K40" s="67"/>
      <c r="L40" s="67"/>
      <c r="M40" s="67"/>
      <c r="N40" s="67"/>
      <c r="O40" s="67"/>
      <c r="P40" s="67"/>
      <c r="Q40" s="67"/>
    </row>
    <row r="41" spans="1:17" ht="72.5" hidden="1">
      <c r="A41" s="153" t="s">
        <v>2005</v>
      </c>
      <c r="B41" s="141" t="s">
        <v>2006</v>
      </c>
      <c r="C41" s="141" t="s">
        <v>210</v>
      </c>
      <c r="D41" s="274" t="s">
        <v>228</v>
      </c>
      <c r="E41" s="273" t="s">
        <v>1583</v>
      </c>
      <c r="F41" s="67"/>
      <c r="G41" s="67"/>
      <c r="H41" s="67"/>
      <c r="I41" s="67"/>
      <c r="J41" s="67"/>
      <c r="K41" s="67"/>
      <c r="L41" s="67"/>
      <c r="M41" s="67"/>
      <c r="N41" s="67"/>
      <c r="O41" s="67"/>
      <c r="P41" s="67"/>
      <c r="Q41" s="67"/>
    </row>
    <row r="42" spans="1:17" ht="58" hidden="1">
      <c r="A42" s="153" t="s">
        <v>2007</v>
      </c>
      <c r="B42" s="141" t="s">
        <v>2008</v>
      </c>
      <c r="C42" s="141" t="s">
        <v>210</v>
      </c>
      <c r="D42" s="274" t="s">
        <v>228</v>
      </c>
      <c r="E42" s="273" t="s">
        <v>1583</v>
      </c>
      <c r="F42" s="67"/>
      <c r="G42" s="67"/>
      <c r="H42" s="67"/>
      <c r="I42" s="67"/>
      <c r="J42" s="67"/>
      <c r="K42" s="67"/>
      <c r="L42" s="67"/>
      <c r="M42" s="67"/>
      <c r="N42" s="67"/>
      <c r="O42" s="67"/>
      <c r="P42" s="67"/>
      <c r="Q42" s="67"/>
    </row>
    <row r="43" spans="1:17" ht="58" hidden="1">
      <c r="A43" s="153" t="s">
        <v>2009</v>
      </c>
      <c r="B43" s="141" t="s">
        <v>2010</v>
      </c>
      <c r="C43" s="201" t="s">
        <v>210</v>
      </c>
      <c r="D43" s="272" t="s">
        <v>228</v>
      </c>
      <c r="E43" s="273" t="s">
        <v>1583</v>
      </c>
      <c r="F43" s="67"/>
      <c r="G43" s="67"/>
      <c r="H43" s="67"/>
      <c r="I43" s="67"/>
      <c r="J43" s="67"/>
      <c r="K43" s="67"/>
      <c r="L43" s="67"/>
      <c r="M43" s="67"/>
      <c r="N43" s="67"/>
      <c r="O43" s="67"/>
      <c r="P43" s="67"/>
      <c r="Q43" s="67"/>
    </row>
    <row r="44" spans="1:17" ht="72.5" hidden="1">
      <c r="A44" s="153" t="s">
        <v>300</v>
      </c>
      <c r="B44" s="141" t="s">
        <v>2011</v>
      </c>
      <c r="C44" s="201" t="s">
        <v>210</v>
      </c>
      <c r="D44" s="274" t="s">
        <v>228</v>
      </c>
      <c r="E44" s="273" t="s">
        <v>1583</v>
      </c>
      <c r="F44" s="67"/>
      <c r="G44" s="67"/>
      <c r="H44" s="67"/>
      <c r="I44" s="67"/>
      <c r="J44" s="67"/>
      <c r="K44" s="67"/>
      <c r="L44" s="67"/>
      <c r="M44" s="67"/>
      <c r="N44" s="67"/>
      <c r="O44" s="67"/>
      <c r="P44" s="67"/>
      <c r="Q44" s="67"/>
    </row>
    <row r="45" spans="1:17" ht="72.5" hidden="1">
      <c r="A45" s="153" t="s">
        <v>300</v>
      </c>
      <c r="B45" s="141" t="s">
        <v>2012</v>
      </c>
      <c r="C45" s="201" t="s">
        <v>210</v>
      </c>
      <c r="D45" s="274" t="s">
        <v>228</v>
      </c>
      <c r="E45" s="273" t="s">
        <v>1583</v>
      </c>
      <c r="F45" s="67"/>
      <c r="G45" s="67"/>
      <c r="H45" s="67"/>
      <c r="I45" s="67"/>
      <c r="J45" s="67"/>
      <c r="K45" s="67"/>
      <c r="L45" s="67"/>
      <c r="M45" s="67"/>
      <c r="N45" s="67"/>
      <c r="O45" s="67"/>
      <c r="P45" s="67"/>
      <c r="Q45" s="67"/>
    </row>
    <row r="46" spans="1:17" ht="58" hidden="1">
      <c r="A46" s="153" t="s">
        <v>300</v>
      </c>
      <c r="B46" s="141" t="s">
        <v>2013</v>
      </c>
      <c r="C46" s="201" t="s">
        <v>210</v>
      </c>
      <c r="D46" s="274" t="s">
        <v>228</v>
      </c>
      <c r="E46" s="273" t="s">
        <v>1583</v>
      </c>
      <c r="F46" s="67"/>
      <c r="G46" s="67"/>
      <c r="H46" s="67"/>
      <c r="I46" s="67"/>
      <c r="J46" s="67"/>
      <c r="K46" s="67"/>
      <c r="L46" s="67"/>
      <c r="M46" s="67"/>
      <c r="N46" s="67"/>
      <c r="O46" s="67"/>
      <c r="P46" s="67"/>
      <c r="Q46" s="67"/>
    </row>
    <row r="47" spans="1:17" ht="72.5" hidden="1">
      <c r="A47" s="153" t="s">
        <v>300</v>
      </c>
      <c r="B47" s="141" t="s">
        <v>2014</v>
      </c>
      <c r="C47" s="201" t="s">
        <v>210</v>
      </c>
      <c r="D47" s="274" t="s">
        <v>228</v>
      </c>
      <c r="E47" s="273" t="s">
        <v>1583</v>
      </c>
      <c r="F47" s="67"/>
      <c r="G47" s="67"/>
      <c r="H47" s="67"/>
      <c r="I47" s="67"/>
      <c r="J47" s="67"/>
      <c r="K47" s="67"/>
      <c r="L47" s="67"/>
      <c r="M47" s="67"/>
      <c r="N47" s="67"/>
      <c r="O47" s="67"/>
      <c r="P47" s="67"/>
      <c r="Q47" s="67"/>
    </row>
    <row r="48" spans="1:17" ht="72.5" hidden="1">
      <c r="A48" s="153" t="s">
        <v>300</v>
      </c>
      <c r="B48" s="141" t="s">
        <v>2015</v>
      </c>
      <c r="C48" s="201" t="s">
        <v>210</v>
      </c>
      <c r="D48" s="274" t="s">
        <v>228</v>
      </c>
      <c r="E48" s="273" t="s">
        <v>1583</v>
      </c>
      <c r="F48" s="67"/>
      <c r="G48" s="67"/>
      <c r="H48" s="67"/>
      <c r="I48" s="67"/>
      <c r="J48" s="67"/>
      <c r="K48" s="67"/>
      <c r="L48" s="67"/>
      <c r="M48" s="67"/>
      <c r="N48" s="67"/>
      <c r="O48" s="67"/>
      <c r="P48" s="67"/>
      <c r="Q48" s="67"/>
    </row>
    <row r="49" spans="1:17" ht="72.5" hidden="1">
      <c r="A49" s="153" t="s">
        <v>300</v>
      </c>
      <c r="B49" s="141" t="s">
        <v>2016</v>
      </c>
      <c r="C49" s="201" t="s">
        <v>210</v>
      </c>
      <c r="D49" s="274" t="s">
        <v>228</v>
      </c>
      <c r="E49" s="273" t="s">
        <v>1583</v>
      </c>
      <c r="F49" s="67"/>
      <c r="G49" s="67"/>
      <c r="H49" s="67"/>
      <c r="I49" s="67"/>
      <c r="J49" s="67"/>
      <c r="K49" s="67"/>
      <c r="L49" s="67"/>
      <c r="M49" s="67"/>
      <c r="N49" s="67"/>
      <c r="O49" s="67"/>
      <c r="P49" s="67"/>
      <c r="Q49" s="67"/>
    </row>
    <row r="50" spans="1:17" ht="72.5" hidden="1">
      <c r="A50" s="153" t="s">
        <v>300</v>
      </c>
      <c r="B50" s="141" t="s">
        <v>2017</v>
      </c>
      <c r="C50" s="201" t="s">
        <v>210</v>
      </c>
      <c r="D50" s="274" t="s">
        <v>228</v>
      </c>
      <c r="E50" s="273" t="s">
        <v>1583</v>
      </c>
      <c r="F50" s="67"/>
      <c r="G50" s="67"/>
      <c r="H50" s="67"/>
      <c r="I50" s="67"/>
      <c r="J50" s="67"/>
      <c r="K50" s="67"/>
      <c r="L50" s="67"/>
      <c r="M50" s="67"/>
      <c r="N50" s="67"/>
      <c r="O50" s="67"/>
      <c r="P50" s="67"/>
      <c r="Q50" s="67"/>
    </row>
    <row r="51" spans="1:17" ht="58" hidden="1">
      <c r="A51" s="153" t="s">
        <v>300</v>
      </c>
      <c r="B51" s="141" t="s">
        <v>2018</v>
      </c>
      <c r="C51" s="201" t="s">
        <v>210</v>
      </c>
      <c r="D51" s="274" t="s">
        <v>228</v>
      </c>
      <c r="E51" s="273" t="s">
        <v>1583</v>
      </c>
      <c r="F51" s="67"/>
      <c r="G51" s="67"/>
      <c r="H51" s="67"/>
      <c r="I51" s="67"/>
      <c r="J51" s="67"/>
      <c r="K51" s="67"/>
      <c r="L51" s="67"/>
      <c r="M51" s="67"/>
      <c r="N51" s="67"/>
      <c r="O51" s="67"/>
      <c r="P51" s="67"/>
      <c r="Q51" s="67"/>
    </row>
    <row r="52" spans="1:17" ht="58" hidden="1">
      <c r="A52" s="153" t="s">
        <v>376</v>
      </c>
      <c r="B52" s="141" t="s">
        <v>2019</v>
      </c>
      <c r="C52" s="141" t="s">
        <v>210</v>
      </c>
      <c r="D52" s="274" t="s">
        <v>228</v>
      </c>
      <c r="E52" s="273" t="s">
        <v>1583</v>
      </c>
      <c r="F52" s="67"/>
      <c r="G52" s="67"/>
      <c r="H52" s="67"/>
      <c r="I52" s="67"/>
      <c r="J52" s="67"/>
      <c r="K52" s="67"/>
      <c r="L52" s="67"/>
      <c r="M52" s="67"/>
      <c r="N52" s="67"/>
      <c r="O52" s="67"/>
      <c r="P52" s="67"/>
      <c r="Q52" s="67"/>
    </row>
    <row r="53" spans="1:17" ht="58" hidden="1">
      <c r="A53" s="153" t="s">
        <v>2020</v>
      </c>
      <c r="B53" s="141" t="s">
        <v>2021</v>
      </c>
      <c r="C53" s="141" t="s">
        <v>210</v>
      </c>
      <c r="D53" s="274" t="s">
        <v>228</v>
      </c>
      <c r="E53" s="273" t="s">
        <v>1583</v>
      </c>
      <c r="F53" s="67"/>
      <c r="G53" s="67"/>
      <c r="H53" s="67"/>
      <c r="I53" s="67"/>
      <c r="J53" s="67"/>
      <c r="K53" s="67"/>
      <c r="L53" s="67"/>
      <c r="M53" s="67"/>
      <c r="N53" s="67"/>
      <c r="O53" s="67"/>
      <c r="P53" s="67"/>
      <c r="Q53" s="67"/>
    </row>
    <row r="54" spans="1:17" ht="58" hidden="1">
      <c r="A54" s="153" t="s">
        <v>2022</v>
      </c>
      <c r="B54" s="141" t="s">
        <v>2023</v>
      </c>
      <c r="C54" s="141" t="s">
        <v>210</v>
      </c>
      <c r="D54" s="274" t="s">
        <v>228</v>
      </c>
      <c r="E54" s="273" t="s">
        <v>1583</v>
      </c>
      <c r="F54" s="67"/>
      <c r="G54" s="67"/>
      <c r="H54" s="67"/>
      <c r="I54" s="67"/>
      <c r="J54" s="67"/>
      <c r="K54" s="67"/>
      <c r="L54" s="67"/>
      <c r="M54" s="67"/>
      <c r="N54" s="67"/>
      <c r="O54" s="67"/>
      <c r="P54" s="67"/>
      <c r="Q54" s="67"/>
    </row>
    <row r="55" spans="1:17" ht="58" hidden="1">
      <c r="A55" s="153" t="s">
        <v>378</v>
      </c>
      <c r="B55" s="141" t="s">
        <v>2024</v>
      </c>
      <c r="C55" s="141" t="s">
        <v>210</v>
      </c>
      <c r="D55" s="274" t="s">
        <v>228</v>
      </c>
      <c r="E55" s="273" t="s">
        <v>1583</v>
      </c>
      <c r="F55" s="67"/>
      <c r="G55" s="67"/>
      <c r="H55" s="67"/>
      <c r="I55" s="67"/>
      <c r="J55" s="67"/>
      <c r="K55" s="67"/>
      <c r="L55" s="67"/>
      <c r="M55" s="67"/>
      <c r="N55" s="67"/>
      <c r="O55" s="67"/>
      <c r="P55" s="67"/>
      <c r="Q55" s="67"/>
    </row>
    <row r="56" spans="1:17" ht="72.5" hidden="1">
      <c r="A56" s="153" t="s">
        <v>404</v>
      </c>
      <c r="B56" s="141" t="s">
        <v>2025</v>
      </c>
      <c r="C56" s="201" t="s">
        <v>210</v>
      </c>
      <c r="D56" s="272" t="s">
        <v>228</v>
      </c>
      <c r="E56" s="273" t="s">
        <v>1583</v>
      </c>
      <c r="F56" s="67"/>
      <c r="G56" s="67"/>
      <c r="H56" s="67"/>
      <c r="I56" s="67"/>
      <c r="J56" s="67"/>
      <c r="K56" s="67"/>
      <c r="L56" s="67"/>
      <c r="M56" s="67"/>
      <c r="N56" s="67"/>
      <c r="O56" s="67"/>
      <c r="P56" s="67"/>
      <c r="Q56" s="67"/>
    </row>
    <row r="57" spans="1:17" ht="58" hidden="1">
      <c r="A57" s="153" t="s">
        <v>404</v>
      </c>
      <c r="B57" s="141" t="s">
        <v>2026</v>
      </c>
      <c r="C57" s="201" t="s">
        <v>210</v>
      </c>
      <c r="D57" s="272" t="s">
        <v>228</v>
      </c>
      <c r="E57" s="273" t="s">
        <v>1583</v>
      </c>
      <c r="F57" s="67"/>
      <c r="G57" s="67"/>
      <c r="H57" s="67"/>
      <c r="I57" s="67"/>
      <c r="J57" s="67"/>
      <c r="K57" s="67"/>
      <c r="L57" s="67"/>
      <c r="M57" s="67"/>
      <c r="N57" s="67"/>
      <c r="O57" s="67"/>
      <c r="P57" s="67"/>
      <c r="Q57" s="67"/>
    </row>
    <row r="58" spans="1:17" ht="58" hidden="1">
      <c r="A58" s="155" t="s">
        <v>451</v>
      </c>
      <c r="B58" s="141" t="s">
        <v>2027</v>
      </c>
      <c r="C58" s="201" t="s">
        <v>210</v>
      </c>
      <c r="D58" s="274" t="s">
        <v>228</v>
      </c>
      <c r="E58" s="273" t="s">
        <v>1583</v>
      </c>
      <c r="F58" s="67"/>
      <c r="G58" s="67"/>
      <c r="H58" s="67"/>
      <c r="I58" s="67"/>
      <c r="J58" s="67"/>
      <c r="K58" s="67"/>
      <c r="L58" s="67"/>
      <c r="M58" s="67"/>
      <c r="N58" s="67"/>
      <c r="O58" s="67"/>
      <c r="P58" s="67"/>
      <c r="Q58" s="67"/>
    </row>
    <row r="59" spans="1:17" ht="58" hidden="1">
      <c r="A59" s="155" t="s">
        <v>449</v>
      </c>
      <c r="B59" s="141" t="s">
        <v>2028</v>
      </c>
      <c r="C59" s="201" t="s">
        <v>210</v>
      </c>
      <c r="D59" s="274" t="s">
        <v>228</v>
      </c>
      <c r="E59" s="273" t="s">
        <v>1583</v>
      </c>
      <c r="F59" s="67"/>
      <c r="G59" s="67"/>
      <c r="H59" s="67"/>
      <c r="I59" s="67"/>
      <c r="J59" s="67"/>
      <c r="K59" s="67"/>
      <c r="L59" s="67"/>
      <c r="M59" s="67"/>
      <c r="N59" s="67"/>
      <c r="O59" s="67"/>
      <c r="P59" s="67"/>
      <c r="Q59" s="67"/>
    </row>
    <row r="60" spans="1:17" ht="58" hidden="1">
      <c r="A60" s="155" t="s">
        <v>437</v>
      </c>
      <c r="B60" s="141" t="s">
        <v>2029</v>
      </c>
      <c r="C60" s="201" t="s">
        <v>210</v>
      </c>
      <c r="D60" s="272" t="s">
        <v>228</v>
      </c>
      <c r="E60" s="273" t="s">
        <v>1583</v>
      </c>
      <c r="F60" s="67"/>
      <c r="G60" s="67"/>
      <c r="H60" s="67"/>
      <c r="I60" s="67"/>
      <c r="J60" s="67"/>
      <c r="K60" s="67"/>
      <c r="L60" s="67"/>
      <c r="M60" s="67"/>
      <c r="N60" s="67"/>
      <c r="O60" s="67"/>
      <c r="P60" s="67"/>
      <c r="Q60" s="67"/>
    </row>
    <row r="61" spans="1:17" ht="72.5" hidden="1">
      <c r="A61" s="155" t="s">
        <v>2030</v>
      </c>
      <c r="B61" s="141" t="s">
        <v>2031</v>
      </c>
      <c r="C61" s="201" t="s">
        <v>210</v>
      </c>
      <c r="D61" s="274" t="s">
        <v>228</v>
      </c>
      <c r="E61" s="273" t="s">
        <v>1583</v>
      </c>
      <c r="F61" s="67"/>
      <c r="G61" s="67"/>
      <c r="H61" s="67"/>
      <c r="I61" s="67"/>
      <c r="J61" s="67"/>
      <c r="K61" s="67"/>
      <c r="L61" s="67"/>
      <c r="M61" s="67"/>
      <c r="N61" s="67"/>
      <c r="O61" s="67"/>
      <c r="P61" s="67"/>
      <c r="Q61" s="67"/>
    </row>
    <row r="62" spans="1:17" ht="58" hidden="1">
      <c r="A62" s="155" t="s">
        <v>449</v>
      </c>
      <c r="B62" s="141" t="s">
        <v>2032</v>
      </c>
      <c r="C62" s="201" t="s">
        <v>210</v>
      </c>
      <c r="D62" s="272" t="s">
        <v>228</v>
      </c>
      <c r="E62" s="273" t="s">
        <v>1583</v>
      </c>
      <c r="F62" s="67"/>
      <c r="G62" s="67"/>
      <c r="H62" s="67"/>
      <c r="I62" s="67"/>
      <c r="J62" s="67"/>
      <c r="K62" s="67"/>
      <c r="L62" s="67"/>
      <c r="M62" s="67"/>
      <c r="N62" s="67"/>
      <c r="O62" s="67"/>
      <c r="P62" s="67"/>
      <c r="Q62" s="67"/>
    </row>
    <row r="63" spans="1:17" ht="43.5" hidden="1">
      <c r="A63" s="155" t="s">
        <v>437</v>
      </c>
      <c r="B63" s="141" t="s">
        <v>2033</v>
      </c>
      <c r="C63" s="201" t="s">
        <v>210</v>
      </c>
      <c r="D63" s="274" t="s">
        <v>228</v>
      </c>
      <c r="E63" s="273" t="s">
        <v>1583</v>
      </c>
      <c r="F63" s="67"/>
      <c r="G63" s="67"/>
      <c r="H63" s="67"/>
      <c r="I63" s="67"/>
      <c r="J63" s="67"/>
      <c r="K63" s="67"/>
      <c r="L63" s="67"/>
      <c r="M63" s="67"/>
      <c r="N63" s="67"/>
      <c r="O63" s="67"/>
      <c r="P63" s="67"/>
      <c r="Q63" s="67"/>
    </row>
    <row r="64" spans="1:17" ht="43.5" hidden="1">
      <c r="A64" s="155" t="s">
        <v>437</v>
      </c>
      <c r="B64" s="141" t="s">
        <v>2034</v>
      </c>
      <c r="C64" s="201" t="s">
        <v>210</v>
      </c>
      <c r="D64" s="274" t="s">
        <v>228</v>
      </c>
      <c r="E64" s="273" t="s">
        <v>1583</v>
      </c>
      <c r="F64" s="67"/>
      <c r="G64" s="67"/>
      <c r="H64" s="67"/>
      <c r="I64" s="67"/>
      <c r="J64" s="67"/>
      <c r="K64" s="67"/>
      <c r="L64" s="67"/>
      <c r="M64" s="67"/>
      <c r="N64" s="67"/>
      <c r="O64" s="67"/>
      <c r="P64" s="67"/>
      <c r="Q64" s="67"/>
    </row>
    <row r="65" spans="1:17" ht="58" hidden="1">
      <c r="A65" s="155" t="s">
        <v>470</v>
      </c>
      <c r="B65" s="141" t="s">
        <v>2035</v>
      </c>
      <c r="C65" s="141" t="s">
        <v>210</v>
      </c>
      <c r="D65" s="274" t="s">
        <v>228</v>
      </c>
      <c r="E65" s="273" t="s">
        <v>1583</v>
      </c>
      <c r="F65" s="67"/>
      <c r="G65" s="67"/>
      <c r="H65" s="67"/>
      <c r="I65" s="67"/>
      <c r="J65" s="67"/>
      <c r="K65" s="67"/>
      <c r="L65" s="67"/>
      <c r="M65" s="67"/>
      <c r="N65" s="67"/>
      <c r="O65" s="67"/>
      <c r="P65" s="67"/>
      <c r="Q65" s="67"/>
    </row>
    <row r="66" spans="1:17" ht="72.5" hidden="1">
      <c r="A66" s="155" t="s">
        <v>2036</v>
      </c>
      <c r="B66" s="141" t="s">
        <v>2037</v>
      </c>
      <c r="C66" s="141" t="s">
        <v>210</v>
      </c>
      <c r="D66" s="274" t="s">
        <v>228</v>
      </c>
      <c r="E66" s="273" t="s">
        <v>1583</v>
      </c>
      <c r="F66" s="67"/>
      <c r="G66" s="67"/>
      <c r="H66" s="67"/>
      <c r="I66" s="67"/>
      <c r="J66" s="67"/>
      <c r="K66" s="67"/>
      <c r="L66" s="67"/>
      <c r="M66" s="67"/>
      <c r="N66" s="67"/>
      <c r="O66" s="67"/>
      <c r="P66" s="67"/>
      <c r="Q66" s="67"/>
    </row>
    <row r="67" spans="1:17" ht="43.5" hidden="1">
      <c r="A67" s="155" t="s">
        <v>470</v>
      </c>
      <c r="B67" s="141" t="s">
        <v>2038</v>
      </c>
      <c r="C67" s="141" t="s">
        <v>210</v>
      </c>
      <c r="D67" s="274" t="s">
        <v>228</v>
      </c>
      <c r="E67" s="273" t="s">
        <v>1583</v>
      </c>
      <c r="F67" s="67"/>
      <c r="G67" s="67"/>
      <c r="H67" s="67"/>
      <c r="I67" s="67"/>
      <c r="J67" s="67"/>
      <c r="K67" s="67"/>
      <c r="L67" s="67"/>
      <c r="M67" s="67"/>
      <c r="N67" s="67"/>
      <c r="O67" s="67"/>
      <c r="P67" s="67"/>
      <c r="Q67" s="67"/>
    </row>
    <row r="68" spans="1:17" ht="58" hidden="1">
      <c r="A68" s="155" t="s">
        <v>470</v>
      </c>
      <c r="B68" s="141" t="s">
        <v>2039</v>
      </c>
      <c r="C68" s="141" t="s">
        <v>210</v>
      </c>
      <c r="D68" s="274" t="s">
        <v>228</v>
      </c>
      <c r="E68" s="273" t="s">
        <v>1583</v>
      </c>
      <c r="F68" s="67"/>
      <c r="G68" s="67"/>
      <c r="H68" s="67"/>
      <c r="I68" s="67"/>
      <c r="J68" s="67"/>
      <c r="K68" s="67"/>
      <c r="L68" s="67"/>
      <c r="M68" s="67"/>
      <c r="N68" s="67"/>
      <c r="O68" s="67"/>
      <c r="P68" s="67"/>
      <c r="Q68" s="67"/>
    </row>
    <row r="69" spans="1:17" ht="72.5" hidden="1">
      <c r="A69" s="155" t="s">
        <v>500</v>
      </c>
      <c r="B69" s="141" t="s">
        <v>2040</v>
      </c>
      <c r="C69" s="141" t="s">
        <v>210</v>
      </c>
      <c r="D69" s="274" t="s">
        <v>228</v>
      </c>
      <c r="E69" s="273" t="s">
        <v>1583</v>
      </c>
      <c r="F69" s="67"/>
      <c r="G69" s="67"/>
      <c r="H69" s="67"/>
      <c r="I69" s="67"/>
      <c r="J69" s="67"/>
      <c r="K69" s="67"/>
      <c r="L69" s="67"/>
      <c r="M69" s="67"/>
      <c r="N69" s="67"/>
      <c r="O69" s="67"/>
      <c r="P69" s="67"/>
      <c r="Q69" s="67"/>
    </row>
    <row r="70" spans="1:17" ht="58" hidden="1">
      <c r="A70" s="155" t="s">
        <v>502</v>
      </c>
      <c r="B70" s="141" t="s">
        <v>2041</v>
      </c>
      <c r="C70" s="141" t="s">
        <v>210</v>
      </c>
      <c r="D70" s="274" t="s">
        <v>228</v>
      </c>
      <c r="E70" s="273" t="s">
        <v>1583</v>
      </c>
      <c r="F70" s="67"/>
      <c r="G70" s="67"/>
      <c r="H70" s="67"/>
      <c r="I70" s="67"/>
      <c r="J70" s="67"/>
      <c r="K70" s="67"/>
      <c r="L70" s="67"/>
      <c r="M70" s="67"/>
      <c r="N70" s="67"/>
      <c r="O70" s="67"/>
      <c r="P70" s="67"/>
      <c r="Q70" s="67"/>
    </row>
    <row r="71" spans="1:17" ht="43.5" hidden="1">
      <c r="A71" s="155" t="s">
        <v>502</v>
      </c>
      <c r="B71" s="141" t="s">
        <v>2042</v>
      </c>
      <c r="C71" s="141" t="s">
        <v>210</v>
      </c>
      <c r="D71" s="274" t="s">
        <v>228</v>
      </c>
      <c r="E71" s="273" t="s">
        <v>1583</v>
      </c>
      <c r="F71" s="67"/>
      <c r="G71" s="67"/>
      <c r="H71" s="67"/>
      <c r="I71" s="67"/>
      <c r="J71" s="67"/>
      <c r="K71" s="67"/>
      <c r="L71" s="67"/>
      <c r="M71" s="67"/>
      <c r="N71" s="67"/>
      <c r="O71" s="67"/>
      <c r="P71" s="67"/>
      <c r="Q71" s="67"/>
    </row>
    <row r="72" spans="1:17" ht="43.5" hidden="1">
      <c r="A72" s="155" t="s">
        <v>502</v>
      </c>
      <c r="B72" s="141" t="s">
        <v>2043</v>
      </c>
      <c r="C72" s="141" t="s">
        <v>210</v>
      </c>
      <c r="D72" s="274" t="s">
        <v>228</v>
      </c>
      <c r="E72" s="273" t="s">
        <v>1583</v>
      </c>
      <c r="F72" s="67"/>
      <c r="G72" s="67"/>
      <c r="H72" s="67"/>
      <c r="I72" s="67"/>
      <c r="J72" s="67"/>
      <c r="K72" s="67"/>
      <c r="L72" s="67"/>
      <c r="M72" s="67"/>
      <c r="N72" s="67"/>
      <c r="O72" s="67"/>
      <c r="P72" s="67"/>
      <c r="Q72" s="67"/>
    </row>
    <row r="73" spans="1:17" ht="87" hidden="1">
      <c r="A73" s="155" t="s">
        <v>502</v>
      </c>
      <c r="B73" s="141" t="s">
        <v>2044</v>
      </c>
      <c r="C73" s="141" t="s">
        <v>210</v>
      </c>
      <c r="D73" s="272" t="s">
        <v>228</v>
      </c>
      <c r="E73" s="273" t="s">
        <v>1583</v>
      </c>
      <c r="F73" s="67"/>
      <c r="G73" s="67"/>
      <c r="H73" s="67"/>
      <c r="I73" s="67"/>
      <c r="J73" s="67"/>
      <c r="K73" s="67"/>
      <c r="L73" s="67"/>
      <c r="M73" s="67"/>
      <c r="N73" s="67"/>
      <c r="O73" s="67"/>
      <c r="P73" s="67"/>
      <c r="Q73" s="67"/>
    </row>
    <row r="74" spans="1:17" ht="58" hidden="1">
      <c r="A74" s="155" t="s">
        <v>502</v>
      </c>
      <c r="B74" s="141" t="s">
        <v>2045</v>
      </c>
      <c r="C74" s="141" t="s">
        <v>210</v>
      </c>
      <c r="D74" s="272" t="s">
        <v>228</v>
      </c>
      <c r="E74" s="273" t="s">
        <v>1583</v>
      </c>
      <c r="F74" s="67"/>
      <c r="G74" s="67"/>
      <c r="H74" s="67"/>
      <c r="I74" s="67"/>
      <c r="J74" s="67"/>
      <c r="K74" s="67"/>
      <c r="L74" s="67"/>
      <c r="M74" s="67"/>
      <c r="N74" s="67"/>
      <c r="O74" s="67"/>
      <c r="P74" s="67"/>
      <c r="Q74" s="67"/>
    </row>
    <row r="75" spans="1:17" ht="58" hidden="1">
      <c r="A75" s="155" t="s">
        <v>502</v>
      </c>
      <c r="B75" s="141" t="s">
        <v>2046</v>
      </c>
      <c r="C75" s="141" t="s">
        <v>210</v>
      </c>
      <c r="D75" s="272" t="s">
        <v>228</v>
      </c>
      <c r="E75" s="273" t="s">
        <v>1583</v>
      </c>
      <c r="F75" s="67"/>
      <c r="G75" s="67"/>
      <c r="H75" s="67"/>
      <c r="I75" s="67"/>
      <c r="J75" s="67"/>
      <c r="K75" s="67"/>
      <c r="L75" s="67"/>
      <c r="M75" s="67"/>
      <c r="N75" s="67"/>
      <c r="O75" s="67"/>
      <c r="P75" s="67"/>
      <c r="Q75" s="67"/>
    </row>
    <row r="76" spans="1:17" ht="58" hidden="1">
      <c r="A76" s="155" t="s">
        <v>2047</v>
      </c>
      <c r="B76" s="140" t="s">
        <v>2048</v>
      </c>
      <c r="C76" s="141" t="s">
        <v>210</v>
      </c>
      <c r="D76" s="274" t="s">
        <v>228</v>
      </c>
      <c r="E76" s="140" t="s">
        <v>1583</v>
      </c>
      <c r="F76" s="67"/>
      <c r="G76" s="67"/>
      <c r="H76" s="67"/>
      <c r="I76" s="67"/>
      <c r="J76" s="67"/>
      <c r="K76" s="67"/>
      <c r="L76" s="67"/>
      <c r="M76" s="67"/>
      <c r="N76" s="67"/>
      <c r="O76" s="67"/>
      <c r="P76" s="67"/>
      <c r="Q76" s="67"/>
    </row>
    <row r="77" spans="1:17" hidden="1">
      <c r="A77" s="155" t="s">
        <v>533</v>
      </c>
      <c r="B77" s="201" t="s">
        <v>2049</v>
      </c>
      <c r="C77" s="141" t="s">
        <v>210</v>
      </c>
      <c r="D77" s="274" t="s">
        <v>228</v>
      </c>
      <c r="E77" s="273" t="s">
        <v>1583</v>
      </c>
      <c r="F77" s="67"/>
      <c r="G77" s="67"/>
      <c r="H77" s="67"/>
      <c r="I77" s="67"/>
      <c r="J77" s="67"/>
      <c r="K77" s="67"/>
      <c r="L77" s="67"/>
      <c r="M77" s="67"/>
      <c r="N77" s="67"/>
      <c r="O77" s="67"/>
      <c r="P77" s="67"/>
      <c r="Q77" s="67"/>
    </row>
    <row r="78" spans="1:17" hidden="1">
      <c r="A78" s="155" t="s">
        <v>533</v>
      </c>
      <c r="B78" s="201" t="s">
        <v>2050</v>
      </c>
      <c r="C78" s="141" t="s">
        <v>210</v>
      </c>
      <c r="D78" s="272" t="s">
        <v>228</v>
      </c>
      <c r="E78" s="273" t="s">
        <v>1583</v>
      </c>
      <c r="F78" s="67"/>
      <c r="G78" s="67"/>
      <c r="H78" s="67"/>
      <c r="I78" s="67"/>
      <c r="J78" s="67"/>
      <c r="K78" s="67"/>
      <c r="L78" s="67"/>
      <c r="M78" s="67"/>
      <c r="N78" s="67"/>
      <c r="O78" s="67"/>
      <c r="P78" s="67"/>
      <c r="Q78" s="67"/>
    </row>
    <row r="79" spans="1:17" hidden="1">
      <c r="A79" s="155" t="s">
        <v>533</v>
      </c>
      <c r="B79" s="201" t="s">
        <v>2051</v>
      </c>
      <c r="C79" s="141" t="s">
        <v>210</v>
      </c>
      <c r="D79" s="274" t="s">
        <v>228</v>
      </c>
      <c r="E79" s="273" t="s">
        <v>1583</v>
      </c>
      <c r="F79" s="67"/>
      <c r="G79" s="67"/>
      <c r="H79" s="67"/>
      <c r="I79" s="67"/>
      <c r="J79" s="67"/>
      <c r="K79" s="67"/>
      <c r="L79" s="67"/>
      <c r="M79" s="67"/>
      <c r="N79" s="67"/>
      <c r="O79" s="67"/>
      <c r="P79" s="67"/>
      <c r="Q79" s="67"/>
    </row>
    <row r="80" spans="1:17" hidden="1">
      <c r="A80" s="155" t="s">
        <v>533</v>
      </c>
      <c r="B80" s="201" t="s">
        <v>2052</v>
      </c>
      <c r="C80" s="141" t="s">
        <v>210</v>
      </c>
      <c r="D80" s="274" t="s">
        <v>228</v>
      </c>
      <c r="E80" s="273" t="s">
        <v>1583</v>
      </c>
      <c r="F80" s="67"/>
      <c r="G80" s="67"/>
      <c r="H80" s="67"/>
      <c r="I80" s="67"/>
      <c r="J80" s="67"/>
      <c r="K80" s="67"/>
      <c r="L80" s="67"/>
      <c r="M80" s="67"/>
      <c r="N80" s="67"/>
      <c r="O80" s="67"/>
      <c r="P80" s="67"/>
      <c r="Q80" s="67"/>
    </row>
    <row r="81" spans="1:17" hidden="1">
      <c r="A81" s="155" t="s">
        <v>533</v>
      </c>
      <c r="B81" s="201" t="s">
        <v>2053</v>
      </c>
      <c r="C81" s="141" t="s">
        <v>210</v>
      </c>
      <c r="D81" s="274" t="s">
        <v>228</v>
      </c>
      <c r="E81" s="273" t="s">
        <v>1583</v>
      </c>
      <c r="F81" s="67"/>
      <c r="G81" s="67"/>
      <c r="H81" s="67"/>
      <c r="I81" s="67"/>
      <c r="J81" s="67"/>
      <c r="K81" s="67"/>
      <c r="L81" s="67"/>
      <c r="M81" s="67"/>
      <c r="N81" s="67"/>
      <c r="O81" s="67"/>
      <c r="P81" s="67"/>
      <c r="Q81" s="67"/>
    </row>
    <row r="82" spans="1:17" ht="58" hidden="1">
      <c r="A82" s="155" t="s">
        <v>533</v>
      </c>
      <c r="B82" s="141" t="s">
        <v>2054</v>
      </c>
      <c r="C82" s="141" t="s">
        <v>210</v>
      </c>
      <c r="D82" s="274" t="s">
        <v>228</v>
      </c>
      <c r="E82" s="273" t="s">
        <v>2055</v>
      </c>
      <c r="F82" s="67"/>
      <c r="G82" s="67"/>
      <c r="H82" s="67"/>
      <c r="I82" s="67"/>
      <c r="J82" s="67"/>
      <c r="K82" s="67"/>
      <c r="L82" s="67"/>
      <c r="M82" s="67"/>
      <c r="N82" s="67"/>
      <c r="O82" s="67"/>
      <c r="P82" s="67"/>
      <c r="Q82" s="67"/>
    </row>
    <row r="83" spans="1:17" ht="58" hidden="1">
      <c r="A83" s="155" t="s">
        <v>533</v>
      </c>
      <c r="B83" s="141" t="s">
        <v>2056</v>
      </c>
      <c r="C83" s="141" t="s">
        <v>210</v>
      </c>
      <c r="D83" s="274" t="s">
        <v>228</v>
      </c>
      <c r="E83" s="273" t="s">
        <v>2055</v>
      </c>
      <c r="F83" s="67"/>
      <c r="G83" s="67"/>
      <c r="H83" s="67"/>
      <c r="I83" s="67"/>
      <c r="J83" s="67"/>
      <c r="K83" s="67"/>
      <c r="L83" s="67"/>
      <c r="M83" s="67"/>
      <c r="N83" s="67"/>
      <c r="O83" s="67"/>
      <c r="P83" s="67"/>
      <c r="Q83" s="67"/>
    </row>
    <row r="84" spans="1:17" ht="72.5" hidden="1">
      <c r="A84" s="155" t="s">
        <v>558</v>
      </c>
      <c r="B84" s="141" t="s">
        <v>2057</v>
      </c>
      <c r="C84" s="201" t="s">
        <v>210</v>
      </c>
      <c r="D84" s="272" t="s">
        <v>228</v>
      </c>
      <c r="E84" s="273" t="s">
        <v>1583</v>
      </c>
      <c r="F84" s="67"/>
      <c r="G84" s="67"/>
      <c r="H84" s="67"/>
      <c r="I84" s="67"/>
      <c r="J84" s="67"/>
      <c r="K84" s="67"/>
      <c r="L84" s="67"/>
      <c r="M84" s="67"/>
      <c r="N84" s="67"/>
      <c r="O84" s="67"/>
      <c r="P84" s="67"/>
      <c r="Q84" s="67"/>
    </row>
    <row r="85" spans="1:17" ht="58" hidden="1">
      <c r="A85" s="155" t="s">
        <v>558</v>
      </c>
      <c r="B85" s="141" t="s">
        <v>2058</v>
      </c>
      <c r="C85" s="201" t="s">
        <v>210</v>
      </c>
      <c r="D85" s="272" t="s">
        <v>228</v>
      </c>
      <c r="E85" s="273" t="s">
        <v>1583</v>
      </c>
      <c r="F85" s="67"/>
      <c r="G85" s="67"/>
      <c r="H85" s="67"/>
      <c r="I85" s="67"/>
      <c r="J85" s="67"/>
      <c r="K85" s="67"/>
      <c r="L85" s="67"/>
      <c r="M85" s="67"/>
      <c r="N85" s="67"/>
      <c r="O85" s="67"/>
      <c r="P85" s="67"/>
      <c r="Q85" s="67"/>
    </row>
    <row r="86" spans="1:17" ht="72.5" hidden="1">
      <c r="A86" s="155" t="s">
        <v>558</v>
      </c>
      <c r="B86" s="141" t="s">
        <v>2059</v>
      </c>
      <c r="C86" s="201" t="s">
        <v>210</v>
      </c>
      <c r="D86" s="274" t="s">
        <v>228</v>
      </c>
      <c r="E86" s="273" t="s">
        <v>1583</v>
      </c>
      <c r="F86" s="67"/>
      <c r="G86" s="67"/>
      <c r="H86" s="67"/>
      <c r="I86" s="67"/>
      <c r="J86" s="67"/>
      <c r="K86" s="67"/>
      <c r="L86" s="67"/>
      <c r="M86" s="67"/>
      <c r="N86" s="67"/>
      <c r="O86" s="67"/>
      <c r="P86" s="67"/>
      <c r="Q86" s="67"/>
    </row>
    <row r="87" spans="1:17" ht="58" hidden="1">
      <c r="A87" s="155" t="s">
        <v>558</v>
      </c>
      <c r="B87" s="141" t="s">
        <v>2060</v>
      </c>
      <c r="C87" s="201" t="s">
        <v>210</v>
      </c>
      <c r="D87" s="274" t="s">
        <v>228</v>
      </c>
      <c r="E87" s="273" t="s">
        <v>1583</v>
      </c>
      <c r="F87" s="67"/>
      <c r="G87" s="67"/>
      <c r="H87" s="67"/>
      <c r="I87" s="67"/>
      <c r="J87" s="67"/>
      <c r="K87" s="67"/>
      <c r="L87" s="67"/>
      <c r="M87" s="67"/>
      <c r="N87" s="67"/>
      <c r="O87" s="67"/>
      <c r="P87" s="67"/>
      <c r="Q87" s="67"/>
    </row>
    <row r="88" spans="1:17" ht="58" hidden="1">
      <c r="A88" s="155" t="s">
        <v>558</v>
      </c>
      <c r="B88" s="141" t="s">
        <v>2061</v>
      </c>
      <c r="C88" s="201" t="s">
        <v>210</v>
      </c>
      <c r="D88" s="274" t="s">
        <v>228</v>
      </c>
      <c r="E88" s="273" t="s">
        <v>1583</v>
      </c>
      <c r="F88" s="67"/>
      <c r="G88" s="67"/>
      <c r="H88" s="67"/>
      <c r="I88" s="67"/>
      <c r="J88" s="67"/>
      <c r="K88" s="67"/>
      <c r="L88" s="67"/>
      <c r="M88" s="67"/>
      <c r="N88" s="67"/>
      <c r="O88" s="67"/>
      <c r="P88" s="67"/>
      <c r="Q88" s="67"/>
    </row>
    <row r="89" spans="1:17" ht="101.5" hidden="1">
      <c r="A89" s="155" t="s">
        <v>558</v>
      </c>
      <c r="B89" s="141" t="s">
        <v>2062</v>
      </c>
      <c r="C89" s="201" t="s">
        <v>210</v>
      </c>
      <c r="D89" s="274" t="s">
        <v>228</v>
      </c>
      <c r="E89" s="273" t="s">
        <v>1583</v>
      </c>
      <c r="F89" s="67"/>
      <c r="G89" s="67"/>
      <c r="H89" s="67"/>
      <c r="I89" s="67"/>
      <c r="J89" s="67"/>
      <c r="K89" s="67"/>
      <c r="L89" s="67"/>
      <c r="M89" s="67"/>
      <c r="N89" s="67"/>
      <c r="O89" s="67"/>
      <c r="P89" s="67"/>
      <c r="Q89" s="67"/>
    </row>
    <row r="90" spans="1:17" ht="72.5" hidden="1">
      <c r="A90" s="155" t="s">
        <v>558</v>
      </c>
      <c r="B90" s="141" t="s">
        <v>2063</v>
      </c>
      <c r="C90" s="201" t="s">
        <v>210</v>
      </c>
      <c r="D90" s="274" t="s">
        <v>228</v>
      </c>
      <c r="E90" s="273" t="s">
        <v>1583</v>
      </c>
      <c r="F90" s="67"/>
      <c r="G90" s="67"/>
      <c r="H90" s="67"/>
      <c r="I90" s="67"/>
      <c r="J90" s="67"/>
      <c r="K90" s="67"/>
      <c r="L90" s="67"/>
      <c r="M90" s="67"/>
      <c r="N90" s="67"/>
      <c r="O90" s="67"/>
      <c r="P90" s="67"/>
      <c r="Q90" s="67"/>
    </row>
    <row r="91" spans="1:17" ht="58" hidden="1">
      <c r="A91" s="155" t="s">
        <v>558</v>
      </c>
      <c r="B91" s="141" t="s">
        <v>2064</v>
      </c>
      <c r="C91" s="201" t="s">
        <v>210</v>
      </c>
      <c r="D91" s="274" t="s">
        <v>228</v>
      </c>
      <c r="E91" s="273" t="s">
        <v>1583</v>
      </c>
      <c r="F91" s="67"/>
      <c r="G91" s="67"/>
      <c r="H91" s="67"/>
      <c r="I91" s="67"/>
      <c r="J91" s="67"/>
      <c r="K91" s="67"/>
      <c r="L91" s="67"/>
      <c r="M91" s="67"/>
      <c r="N91" s="67"/>
      <c r="O91" s="67"/>
      <c r="P91" s="67"/>
      <c r="Q91" s="67"/>
    </row>
    <row r="92" spans="1:17" ht="58" hidden="1">
      <c r="A92" s="155" t="s">
        <v>558</v>
      </c>
      <c r="B92" s="141" t="s">
        <v>2065</v>
      </c>
      <c r="C92" s="201" t="s">
        <v>210</v>
      </c>
      <c r="D92" s="274" t="s">
        <v>228</v>
      </c>
      <c r="E92" s="273" t="s">
        <v>1583</v>
      </c>
      <c r="F92" s="67"/>
      <c r="G92" s="67"/>
      <c r="H92" s="67"/>
      <c r="I92" s="67"/>
      <c r="J92" s="67"/>
      <c r="K92" s="67"/>
      <c r="L92" s="67"/>
      <c r="M92" s="67"/>
      <c r="N92" s="67"/>
      <c r="O92" s="67"/>
      <c r="P92" s="67"/>
      <c r="Q92" s="67"/>
    </row>
    <row r="93" spans="1:17" ht="72.5" hidden="1">
      <c r="A93" s="155" t="s">
        <v>558</v>
      </c>
      <c r="B93" s="141" t="s">
        <v>2066</v>
      </c>
      <c r="C93" s="201" t="s">
        <v>210</v>
      </c>
      <c r="D93" s="274" t="s">
        <v>228</v>
      </c>
      <c r="E93" s="273" t="s">
        <v>1583</v>
      </c>
      <c r="F93" s="67"/>
      <c r="G93" s="67"/>
      <c r="H93" s="67"/>
      <c r="I93" s="67"/>
      <c r="J93" s="67"/>
      <c r="K93" s="67"/>
      <c r="L93" s="67"/>
      <c r="M93" s="67"/>
      <c r="N93" s="67"/>
      <c r="O93" s="67"/>
      <c r="P93" s="67"/>
      <c r="Q93" s="67"/>
    </row>
    <row r="94" spans="1:17" ht="58" hidden="1">
      <c r="A94" s="155" t="s">
        <v>558</v>
      </c>
      <c r="B94" s="141" t="s">
        <v>2067</v>
      </c>
      <c r="C94" s="201" t="s">
        <v>210</v>
      </c>
      <c r="D94" s="274" t="s">
        <v>228</v>
      </c>
      <c r="E94" s="273" t="s">
        <v>1583</v>
      </c>
      <c r="F94" s="67"/>
      <c r="G94" s="67"/>
      <c r="H94" s="67"/>
      <c r="I94" s="67"/>
      <c r="J94" s="67"/>
      <c r="K94" s="67"/>
      <c r="L94" s="67"/>
      <c r="M94" s="67"/>
      <c r="N94" s="67"/>
      <c r="O94" s="67"/>
      <c r="P94" s="67"/>
      <c r="Q94" s="67"/>
    </row>
    <row r="95" spans="1:17" ht="58" hidden="1">
      <c r="A95" s="155" t="s">
        <v>558</v>
      </c>
      <c r="B95" s="141" t="s">
        <v>2068</v>
      </c>
      <c r="C95" s="201" t="s">
        <v>210</v>
      </c>
      <c r="D95" s="274" t="s">
        <v>228</v>
      </c>
      <c r="E95" s="273" t="s">
        <v>1583</v>
      </c>
      <c r="F95" s="67"/>
      <c r="G95" s="67"/>
      <c r="H95" s="67"/>
      <c r="I95" s="67"/>
      <c r="J95" s="67"/>
      <c r="K95" s="67"/>
      <c r="L95" s="67"/>
      <c r="M95" s="67"/>
      <c r="N95" s="67"/>
      <c r="O95" s="67"/>
      <c r="P95" s="67"/>
      <c r="Q95" s="67"/>
    </row>
    <row r="96" spans="1:17" ht="43.5" hidden="1">
      <c r="A96" s="155" t="s">
        <v>558</v>
      </c>
      <c r="B96" s="141" t="s">
        <v>2069</v>
      </c>
      <c r="C96" s="201" t="s">
        <v>210</v>
      </c>
      <c r="D96" s="274" t="s">
        <v>228</v>
      </c>
      <c r="E96" s="273" t="s">
        <v>1583</v>
      </c>
      <c r="F96" s="67"/>
      <c r="G96" s="67"/>
      <c r="H96" s="67"/>
      <c r="I96" s="67"/>
      <c r="J96" s="67"/>
      <c r="K96" s="67"/>
      <c r="L96" s="67"/>
      <c r="M96" s="67"/>
      <c r="N96" s="67"/>
      <c r="O96" s="67"/>
      <c r="P96" s="67"/>
      <c r="Q96" s="67"/>
    </row>
    <row r="97" spans="1:17" ht="58" hidden="1">
      <c r="A97" s="155" t="s">
        <v>558</v>
      </c>
      <c r="B97" s="141" t="s">
        <v>2070</v>
      </c>
      <c r="C97" s="201" t="s">
        <v>210</v>
      </c>
      <c r="D97" s="274" t="s">
        <v>228</v>
      </c>
      <c r="E97" s="273" t="s">
        <v>1583</v>
      </c>
      <c r="F97" s="67"/>
      <c r="G97" s="67"/>
      <c r="H97" s="67"/>
      <c r="I97" s="67"/>
      <c r="J97" s="67"/>
      <c r="K97" s="67"/>
      <c r="L97" s="67"/>
      <c r="M97" s="67"/>
      <c r="N97" s="67"/>
      <c r="O97" s="67"/>
      <c r="P97" s="67"/>
      <c r="Q97" s="67"/>
    </row>
    <row r="98" spans="1:17" ht="58" hidden="1">
      <c r="A98" s="155" t="s">
        <v>609</v>
      </c>
      <c r="B98" s="141" t="s">
        <v>2071</v>
      </c>
      <c r="C98" s="201" t="s">
        <v>210</v>
      </c>
      <c r="D98" s="274" t="s">
        <v>228</v>
      </c>
      <c r="E98" s="273" t="s">
        <v>1583</v>
      </c>
      <c r="F98" s="67"/>
      <c r="G98" s="67"/>
      <c r="H98" s="67"/>
      <c r="I98" s="67"/>
      <c r="J98" s="67"/>
      <c r="K98" s="67"/>
      <c r="L98" s="67"/>
      <c r="M98" s="67"/>
      <c r="N98" s="67"/>
      <c r="O98" s="67"/>
      <c r="P98" s="67"/>
      <c r="Q98" s="67"/>
    </row>
    <row r="99" spans="1:17" ht="72.5" hidden="1">
      <c r="A99" s="155" t="s">
        <v>609</v>
      </c>
      <c r="B99" s="141" t="s">
        <v>2072</v>
      </c>
      <c r="C99" s="201" t="s">
        <v>210</v>
      </c>
      <c r="D99" s="274" t="s">
        <v>228</v>
      </c>
      <c r="E99" s="273" t="s">
        <v>1583</v>
      </c>
      <c r="F99" s="67"/>
      <c r="G99" s="67"/>
      <c r="H99" s="67"/>
      <c r="I99" s="67"/>
      <c r="J99" s="67"/>
      <c r="K99" s="67"/>
      <c r="L99" s="67"/>
      <c r="M99" s="67"/>
      <c r="N99" s="67"/>
      <c r="O99" s="67"/>
      <c r="P99" s="67"/>
      <c r="Q99" s="67"/>
    </row>
    <row r="100" spans="1:17" ht="72.5" hidden="1">
      <c r="A100" s="155" t="s">
        <v>609</v>
      </c>
      <c r="B100" s="141" t="s">
        <v>2073</v>
      </c>
      <c r="C100" s="201" t="s">
        <v>210</v>
      </c>
      <c r="D100" s="274" t="s">
        <v>228</v>
      </c>
      <c r="E100" s="273" t="s">
        <v>1583</v>
      </c>
      <c r="F100" s="67"/>
      <c r="G100" s="67"/>
      <c r="H100" s="67"/>
      <c r="I100" s="67"/>
      <c r="J100" s="67"/>
      <c r="K100" s="67"/>
      <c r="L100" s="67"/>
      <c r="M100" s="67"/>
      <c r="N100" s="67"/>
      <c r="O100" s="67"/>
      <c r="P100" s="67"/>
      <c r="Q100" s="67"/>
    </row>
    <row r="101" spans="1:17" ht="72.5" hidden="1">
      <c r="A101" s="155" t="s">
        <v>609</v>
      </c>
      <c r="B101" s="141" t="s">
        <v>2074</v>
      </c>
      <c r="C101" s="201" t="s">
        <v>210</v>
      </c>
      <c r="D101" s="274" t="s">
        <v>228</v>
      </c>
      <c r="E101" s="273" t="s">
        <v>1583</v>
      </c>
      <c r="F101" s="67"/>
      <c r="G101" s="67"/>
      <c r="H101" s="67"/>
      <c r="I101" s="67"/>
      <c r="J101" s="67"/>
      <c r="K101" s="67"/>
      <c r="L101" s="67"/>
      <c r="M101" s="67"/>
      <c r="N101" s="67"/>
      <c r="O101" s="67"/>
      <c r="P101" s="67"/>
      <c r="Q101" s="67"/>
    </row>
    <row r="102" spans="1:17" ht="58" hidden="1">
      <c r="A102" s="155" t="s">
        <v>901</v>
      </c>
      <c r="B102" s="141" t="s">
        <v>2075</v>
      </c>
      <c r="C102" s="201" t="s">
        <v>210</v>
      </c>
      <c r="D102" s="274" t="s">
        <v>228</v>
      </c>
      <c r="E102" s="273" t="s">
        <v>1583</v>
      </c>
      <c r="F102" s="67"/>
      <c r="G102" s="67"/>
      <c r="H102" s="67"/>
      <c r="I102" s="67"/>
      <c r="J102" s="67"/>
      <c r="K102" s="67"/>
      <c r="L102" s="67"/>
      <c r="M102" s="67"/>
      <c r="N102" s="67"/>
      <c r="O102" s="67"/>
      <c r="P102" s="67"/>
      <c r="Q102" s="67"/>
    </row>
    <row r="103" spans="1:17" ht="58" hidden="1">
      <c r="A103" s="155" t="s">
        <v>713</v>
      </c>
      <c r="B103" s="141" t="s">
        <v>2076</v>
      </c>
      <c r="C103" s="140" t="s">
        <v>210</v>
      </c>
      <c r="D103" s="274" t="s">
        <v>228</v>
      </c>
      <c r="E103" s="273" t="s">
        <v>1583</v>
      </c>
      <c r="F103" s="67"/>
      <c r="G103" s="67"/>
      <c r="H103" s="67"/>
      <c r="I103" s="67"/>
      <c r="J103" s="67"/>
      <c r="K103" s="67"/>
      <c r="L103" s="67"/>
      <c r="M103" s="67"/>
      <c r="N103" s="67"/>
      <c r="O103" s="67"/>
      <c r="P103" s="67"/>
      <c r="Q103" s="67"/>
    </row>
    <row r="104" spans="1:17" ht="58" hidden="1">
      <c r="A104" s="155" t="s">
        <v>643</v>
      </c>
      <c r="B104" s="141" t="s">
        <v>2077</v>
      </c>
      <c r="C104" s="141" t="s">
        <v>210</v>
      </c>
      <c r="D104" s="272" t="s">
        <v>228</v>
      </c>
      <c r="E104" s="273" t="s">
        <v>1583</v>
      </c>
      <c r="F104" s="67"/>
      <c r="G104" s="67"/>
      <c r="H104" s="67"/>
      <c r="I104" s="67"/>
      <c r="J104" s="67"/>
      <c r="K104" s="67"/>
      <c r="L104" s="67"/>
      <c r="M104" s="67"/>
      <c r="N104" s="67"/>
      <c r="O104" s="67"/>
      <c r="P104" s="67"/>
      <c r="Q104" s="67"/>
    </row>
    <row r="105" spans="1:17" ht="58" hidden="1">
      <c r="A105" s="155" t="s">
        <v>643</v>
      </c>
      <c r="B105" s="141" t="s">
        <v>2078</v>
      </c>
      <c r="C105" s="141" t="s">
        <v>210</v>
      </c>
      <c r="D105" s="272" t="s">
        <v>228</v>
      </c>
      <c r="E105" s="273" t="s">
        <v>1583</v>
      </c>
      <c r="F105" s="67"/>
      <c r="G105" s="67"/>
      <c r="H105" s="67"/>
      <c r="I105" s="67"/>
      <c r="J105" s="67"/>
      <c r="K105" s="67"/>
      <c r="L105" s="67"/>
      <c r="M105" s="67"/>
      <c r="N105" s="67"/>
      <c r="O105" s="67"/>
      <c r="P105" s="67"/>
      <c r="Q105" s="67"/>
    </row>
    <row r="106" spans="1:17" ht="72.5" hidden="1">
      <c r="A106" s="155" t="s">
        <v>643</v>
      </c>
      <c r="B106" s="141" t="s">
        <v>2079</v>
      </c>
      <c r="C106" s="141" t="s">
        <v>210</v>
      </c>
      <c r="D106" s="274" t="s">
        <v>228</v>
      </c>
      <c r="E106" s="273" t="s">
        <v>1583</v>
      </c>
      <c r="F106" s="67"/>
      <c r="G106" s="67"/>
      <c r="H106" s="67"/>
      <c r="I106" s="67"/>
      <c r="J106" s="67"/>
      <c r="K106" s="67"/>
      <c r="L106" s="67"/>
      <c r="M106" s="67"/>
      <c r="N106" s="67"/>
      <c r="O106" s="67"/>
      <c r="P106" s="67"/>
      <c r="Q106" s="67"/>
    </row>
    <row r="107" spans="1:17" ht="72.5" hidden="1">
      <c r="A107" s="155" t="s">
        <v>643</v>
      </c>
      <c r="B107" s="141" t="s">
        <v>2080</v>
      </c>
      <c r="C107" s="141" t="s">
        <v>210</v>
      </c>
      <c r="D107" s="274" t="s">
        <v>228</v>
      </c>
      <c r="E107" s="273" t="s">
        <v>2055</v>
      </c>
      <c r="F107" s="67"/>
      <c r="G107" s="67"/>
      <c r="H107" s="67"/>
      <c r="I107" s="67"/>
      <c r="J107" s="67"/>
      <c r="K107" s="67"/>
      <c r="L107" s="67"/>
      <c r="M107" s="67"/>
      <c r="N107" s="67"/>
      <c r="O107" s="67"/>
      <c r="P107" s="67"/>
      <c r="Q107" s="67"/>
    </row>
    <row r="108" spans="1:17" ht="43.5" hidden="1">
      <c r="A108" s="153" t="s">
        <v>213</v>
      </c>
      <c r="B108" s="141" t="s">
        <v>2081</v>
      </c>
      <c r="C108" s="201" t="s">
        <v>210</v>
      </c>
      <c r="D108" s="274" t="s">
        <v>215</v>
      </c>
      <c r="E108" s="273" t="s">
        <v>1583</v>
      </c>
      <c r="F108" s="67"/>
      <c r="G108" s="67"/>
      <c r="H108" s="67"/>
      <c r="I108" s="67"/>
      <c r="J108" s="67"/>
      <c r="K108" s="67"/>
      <c r="L108" s="67"/>
      <c r="M108" s="67"/>
      <c r="N108" s="67"/>
      <c r="O108" s="67"/>
      <c r="P108" s="67"/>
      <c r="Q108" s="67"/>
    </row>
    <row r="109" spans="1:17" ht="43.5" hidden="1">
      <c r="A109" s="153" t="s">
        <v>213</v>
      </c>
      <c r="B109" s="141" t="s">
        <v>2082</v>
      </c>
      <c r="C109" s="201" t="s">
        <v>210</v>
      </c>
      <c r="D109" s="274" t="s">
        <v>215</v>
      </c>
      <c r="E109" s="273" t="s">
        <v>1583</v>
      </c>
      <c r="F109" s="67"/>
      <c r="G109" s="67"/>
      <c r="H109" s="67"/>
      <c r="I109" s="67"/>
      <c r="J109" s="67"/>
      <c r="K109" s="67"/>
      <c r="L109" s="67"/>
      <c r="M109" s="67"/>
      <c r="N109" s="67"/>
      <c r="O109" s="67"/>
      <c r="P109" s="67"/>
      <c r="Q109" s="67"/>
    </row>
    <row r="110" spans="1:17" ht="58" hidden="1">
      <c r="A110" s="153" t="s">
        <v>1297</v>
      </c>
      <c r="B110" s="141" t="s">
        <v>2083</v>
      </c>
      <c r="C110" s="201" t="s">
        <v>210</v>
      </c>
      <c r="D110" s="272" t="s">
        <v>215</v>
      </c>
      <c r="E110" s="273" t="s">
        <v>1583</v>
      </c>
      <c r="F110" s="67"/>
      <c r="G110" s="67"/>
      <c r="H110" s="67"/>
      <c r="I110" s="67"/>
      <c r="J110" s="67"/>
      <c r="K110" s="67"/>
      <c r="L110" s="67"/>
      <c r="M110" s="67"/>
      <c r="N110" s="67"/>
      <c r="O110" s="67"/>
      <c r="P110" s="67"/>
      <c r="Q110" s="67"/>
    </row>
    <row r="111" spans="1:17" ht="43.5" hidden="1">
      <c r="A111" s="153" t="s">
        <v>1297</v>
      </c>
      <c r="B111" s="141" t="s">
        <v>2084</v>
      </c>
      <c r="C111" s="201" t="s">
        <v>210</v>
      </c>
      <c r="D111" s="272" t="s">
        <v>215</v>
      </c>
      <c r="E111" s="273" t="s">
        <v>1583</v>
      </c>
      <c r="F111" s="67"/>
      <c r="G111" s="67"/>
      <c r="H111" s="67"/>
      <c r="I111" s="67"/>
      <c r="J111" s="67"/>
      <c r="K111" s="67"/>
      <c r="L111" s="67"/>
      <c r="M111" s="67"/>
      <c r="N111" s="67"/>
      <c r="O111" s="67"/>
      <c r="P111" s="67"/>
      <c r="Q111" s="67"/>
    </row>
    <row r="112" spans="1:17" ht="72.5" hidden="1">
      <c r="A112" s="153" t="s">
        <v>1297</v>
      </c>
      <c r="B112" s="141" t="s">
        <v>2085</v>
      </c>
      <c r="C112" s="201" t="s">
        <v>210</v>
      </c>
      <c r="D112" s="272" t="s">
        <v>215</v>
      </c>
      <c r="E112" s="273" t="s">
        <v>1583</v>
      </c>
      <c r="F112" s="67"/>
      <c r="G112" s="67"/>
      <c r="H112" s="67"/>
      <c r="I112" s="67"/>
      <c r="J112" s="67"/>
      <c r="K112" s="67"/>
      <c r="L112" s="67"/>
      <c r="M112" s="67"/>
      <c r="N112" s="67"/>
      <c r="O112" s="67"/>
      <c r="P112" s="67"/>
      <c r="Q112" s="67"/>
    </row>
    <row r="113" spans="1:17" ht="58" hidden="1">
      <c r="A113" s="153" t="s">
        <v>1297</v>
      </c>
      <c r="B113" s="141" t="s">
        <v>2086</v>
      </c>
      <c r="C113" s="201" t="s">
        <v>210</v>
      </c>
      <c r="D113" s="272" t="s">
        <v>215</v>
      </c>
      <c r="E113" s="273" t="s">
        <v>1583</v>
      </c>
      <c r="F113" s="67"/>
      <c r="G113" s="67"/>
      <c r="H113" s="67"/>
      <c r="I113" s="67"/>
      <c r="J113" s="67"/>
      <c r="K113" s="67"/>
      <c r="L113" s="67"/>
      <c r="M113" s="67"/>
      <c r="N113" s="67"/>
      <c r="O113" s="67"/>
      <c r="P113" s="67"/>
      <c r="Q113" s="67"/>
    </row>
    <row r="114" spans="1:17" ht="58" hidden="1">
      <c r="A114" s="153" t="s">
        <v>1297</v>
      </c>
      <c r="B114" s="141" t="s">
        <v>2087</v>
      </c>
      <c r="C114" s="201" t="s">
        <v>210</v>
      </c>
      <c r="D114" s="272" t="s">
        <v>215</v>
      </c>
      <c r="E114" s="273" t="s">
        <v>1583</v>
      </c>
      <c r="F114" s="67"/>
      <c r="G114" s="67"/>
      <c r="H114" s="67"/>
      <c r="I114" s="67"/>
      <c r="J114" s="67"/>
      <c r="K114" s="67"/>
      <c r="L114" s="67"/>
      <c r="M114" s="67"/>
      <c r="N114" s="67"/>
      <c r="O114" s="67"/>
      <c r="P114" s="67"/>
      <c r="Q114" s="67"/>
    </row>
    <row r="115" spans="1:17" ht="72.5" hidden="1">
      <c r="A115" s="153" t="s">
        <v>1297</v>
      </c>
      <c r="B115" s="141" t="s">
        <v>2088</v>
      </c>
      <c r="C115" s="201" t="s">
        <v>210</v>
      </c>
      <c r="D115" s="272" t="s">
        <v>215</v>
      </c>
      <c r="E115" s="273" t="s">
        <v>1583</v>
      </c>
      <c r="F115" s="67"/>
      <c r="G115" s="67"/>
      <c r="H115" s="67"/>
      <c r="I115" s="67"/>
      <c r="J115" s="67"/>
      <c r="K115" s="67"/>
      <c r="L115" s="67"/>
      <c r="M115" s="67"/>
      <c r="N115" s="67"/>
      <c r="O115" s="67"/>
      <c r="P115" s="67"/>
      <c r="Q115" s="67"/>
    </row>
    <row r="116" spans="1:17" ht="72.5" hidden="1">
      <c r="A116" s="153" t="s">
        <v>1297</v>
      </c>
      <c r="B116" s="141" t="s">
        <v>2089</v>
      </c>
      <c r="C116" s="201" t="s">
        <v>210</v>
      </c>
      <c r="D116" s="272" t="s">
        <v>215</v>
      </c>
      <c r="E116" s="273" t="s">
        <v>1583</v>
      </c>
      <c r="F116" s="67"/>
      <c r="G116" s="67"/>
      <c r="H116" s="67"/>
      <c r="I116" s="67"/>
      <c r="J116" s="67"/>
      <c r="K116" s="67"/>
      <c r="L116" s="67"/>
      <c r="M116" s="67"/>
      <c r="N116" s="67"/>
      <c r="O116" s="67"/>
      <c r="P116" s="67"/>
      <c r="Q116" s="67"/>
    </row>
    <row r="117" spans="1:17" ht="58" hidden="1">
      <c r="A117" s="153" t="s">
        <v>1297</v>
      </c>
      <c r="B117" s="141" t="s">
        <v>2090</v>
      </c>
      <c r="C117" s="141" t="s">
        <v>210</v>
      </c>
      <c r="D117" s="274" t="s">
        <v>215</v>
      </c>
      <c r="E117" s="273" t="s">
        <v>2055</v>
      </c>
      <c r="F117" s="67"/>
      <c r="G117" s="67"/>
      <c r="H117" s="67"/>
      <c r="I117" s="67"/>
      <c r="J117" s="67"/>
      <c r="K117" s="67"/>
      <c r="L117" s="67"/>
      <c r="M117" s="67"/>
      <c r="N117" s="67"/>
      <c r="O117" s="67"/>
      <c r="P117" s="67"/>
      <c r="Q117" s="67"/>
    </row>
    <row r="118" spans="1:17" ht="58" hidden="1">
      <c r="A118" s="153" t="s">
        <v>748</v>
      </c>
      <c r="B118" s="141" t="s">
        <v>2091</v>
      </c>
      <c r="C118" s="141" t="s">
        <v>210</v>
      </c>
      <c r="D118" s="274" t="s">
        <v>215</v>
      </c>
      <c r="E118" s="273" t="s">
        <v>1583</v>
      </c>
      <c r="F118" s="67"/>
      <c r="G118" s="67"/>
      <c r="H118" s="67"/>
      <c r="I118" s="67"/>
      <c r="J118" s="67"/>
      <c r="K118" s="67"/>
      <c r="L118" s="67"/>
      <c r="M118" s="67"/>
      <c r="N118" s="67"/>
      <c r="O118" s="67"/>
      <c r="P118" s="67"/>
      <c r="Q118" s="67"/>
    </row>
    <row r="119" spans="1:17" ht="43.5">
      <c r="A119" s="153" t="s">
        <v>220</v>
      </c>
      <c r="B119" s="141" t="s">
        <v>2092</v>
      </c>
      <c r="C119" s="141" t="s">
        <v>210</v>
      </c>
      <c r="D119" s="274" t="s">
        <v>215</v>
      </c>
      <c r="E119" s="273" t="s">
        <v>1583</v>
      </c>
      <c r="F119" s="67"/>
      <c r="G119" s="67"/>
      <c r="H119" s="67"/>
      <c r="I119" s="67"/>
      <c r="J119" s="67"/>
      <c r="K119" s="67"/>
      <c r="L119" s="67"/>
      <c r="M119" s="67"/>
      <c r="N119" s="67"/>
      <c r="O119" s="67"/>
      <c r="P119" s="67"/>
      <c r="Q119" s="67"/>
    </row>
    <row r="120" spans="1:17" ht="58">
      <c r="A120" s="153" t="s">
        <v>220</v>
      </c>
      <c r="B120" s="141" t="s">
        <v>2093</v>
      </c>
      <c r="C120" s="141" t="s">
        <v>210</v>
      </c>
      <c r="D120" s="274" t="s">
        <v>215</v>
      </c>
      <c r="E120" s="273" t="s">
        <v>1583</v>
      </c>
      <c r="F120" s="67"/>
      <c r="G120" s="67"/>
      <c r="H120" s="67"/>
      <c r="I120" s="67"/>
      <c r="J120" s="67"/>
      <c r="K120" s="67"/>
      <c r="L120" s="67"/>
      <c r="M120" s="67"/>
      <c r="N120" s="67"/>
      <c r="O120" s="67"/>
      <c r="P120" s="67"/>
      <c r="Q120" s="67"/>
    </row>
    <row r="121" spans="1:17" ht="58">
      <c r="A121" s="153" t="s">
        <v>220</v>
      </c>
      <c r="B121" s="141" t="s">
        <v>2094</v>
      </c>
      <c r="C121" s="141" t="s">
        <v>210</v>
      </c>
      <c r="D121" s="274" t="s">
        <v>215</v>
      </c>
      <c r="E121" s="273" t="s">
        <v>1583</v>
      </c>
      <c r="F121" s="67"/>
      <c r="G121" s="67"/>
      <c r="H121" s="67"/>
      <c r="I121" s="67"/>
      <c r="J121" s="67"/>
      <c r="K121" s="67"/>
      <c r="L121" s="67"/>
      <c r="M121" s="67"/>
      <c r="N121" s="67"/>
      <c r="O121" s="67"/>
      <c r="P121" s="67"/>
      <c r="Q121" s="67"/>
    </row>
    <row r="122" spans="1:17" ht="72.5">
      <c r="A122" s="153" t="s">
        <v>220</v>
      </c>
      <c r="B122" s="141" t="s">
        <v>2095</v>
      </c>
      <c r="C122" s="141" t="s">
        <v>210</v>
      </c>
      <c r="D122" s="274" t="s">
        <v>215</v>
      </c>
      <c r="E122" s="273" t="s">
        <v>1583</v>
      </c>
      <c r="F122" s="67"/>
      <c r="G122" s="67"/>
      <c r="H122" s="67"/>
      <c r="I122" s="67"/>
      <c r="J122" s="67"/>
      <c r="K122" s="67"/>
      <c r="L122" s="67"/>
      <c r="M122" s="67"/>
      <c r="N122" s="67"/>
      <c r="O122" s="67"/>
      <c r="P122" s="67"/>
      <c r="Q122" s="67"/>
    </row>
    <row r="123" spans="1:17" ht="43.5">
      <c r="A123" s="153" t="s">
        <v>220</v>
      </c>
      <c r="B123" s="141" t="s">
        <v>2096</v>
      </c>
      <c r="C123" s="141" t="s">
        <v>210</v>
      </c>
      <c r="D123" s="274" t="s">
        <v>215</v>
      </c>
      <c r="E123" s="273" t="s">
        <v>1583</v>
      </c>
      <c r="F123" s="67"/>
      <c r="G123" s="67"/>
      <c r="H123" s="67"/>
      <c r="I123" s="67"/>
      <c r="J123" s="67"/>
      <c r="K123" s="67"/>
      <c r="L123" s="67"/>
      <c r="M123" s="67"/>
      <c r="N123" s="67"/>
      <c r="O123" s="67"/>
      <c r="P123" s="67"/>
      <c r="Q123" s="67"/>
    </row>
    <row r="124" spans="1:17" ht="43.5" hidden="1">
      <c r="A124" s="153" t="s">
        <v>2097</v>
      </c>
      <c r="B124" s="141" t="s">
        <v>2098</v>
      </c>
      <c r="C124" s="141" t="s">
        <v>210</v>
      </c>
      <c r="D124" s="274" t="s">
        <v>215</v>
      </c>
      <c r="E124" s="273" t="s">
        <v>1583</v>
      </c>
      <c r="F124" s="67"/>
      <c r="G124" s="67"/>
      <c r="H124" s="67"/>
      <c r="I124" s="67"/>
      <c r="J124" s="67"/>
      <c r="K124" s="67"/>
      <c r="L124" s="67"/>
      <c r="M124" s="67"/>
      <c r="N124" s="67"/>
      <c r="O124" s="67"/>
      <c r="P124" s="67"/>
      <c r="Q124" s="67"/>
    </row>
    <row r="125" spans="1:17" ht="72.5">
      <c r="A125" s="153" t="s">
        <v>220</v>
      </c>
      <c r="B125" s="141" t="s">
        <v>2099</v>
      </c>
      <c r="C125" s="141" t="s">
        <v>210</v>
      </c>
      <c r="D125" s="274" t="s">
        <v>215</v>
      </c>
      <c r="E125" s="273" t="s">
        <v>1583</v>
      </c>
      <c r="F125" s="67"/>
      <c r="G125" s="67"/>
      <c r="H125" s="67"/>
      <c r="I125" s="67"/>
      <c r="J125" s="67"/>
      <c r="K125" s="67"/>
      <c r="L125" s="67"/>
      <c r="M125" s="67"/>
      <c r="N125" s="67"/>
      <c r="O125" s="67"/>
      <c r="P125" s="67"/>
      <c r="Q125" s="67"/>
    </row>
    <row r="126" spans="1:17" ht="101.5">
      <c r="A126" s="153" t="s">
        <v>220</v>
      </c>
      <c r="B126" s="141" t="s">
        <v>2100</v>
      </c>
      <c r="C126" s="141" t="s">
        <v>210</v>
      </c>
      <c r="D126" s="274" t="s">
        <v>215</v>
      </c>
      <c r="E126" s="273" t="s">
        <v>1583</v>
      </c>
      <c r="F126" s="67"/>
      <c r="G126" s="67"/>
      <c r="H126" s="67"/>
      <c r="I126" s="67"/>
      <c r="J126" s="67"/>
      <c r="K126" s="67"/>
      <c r="L126" s="67"/>
      <c r="M126" s="67"/>
      <c r="N126" s="67"/>
      <c r="O126" s="67"/>
      <c r="P126" s="67"/>
      <c r="Q126" s="67"/>
    </row>
    <row r="127" spans="1:17" ht="58" hidden="1">
      <c r="A127" s="153" t="s">
        <v>2101</v>
      </c>
      <c r="B127" s="141" t="s">
        <v>2102</v>
      </c>
      <c r="C127" s="141" t="s">
        <v>210</v>
      </c>
      <c r="D127" s="274" t="s">
        <v>215</v>
      </c>
      <c r="E127" s="273" t="s">
        <v>1583</v>
      </c>
      <c r="F127" s="67"/>
      <c r="G127" s="67"/>
      <c r="H127" s="67"/>
      <c r="I127" s="67"/>
      <c r="J127" s="67"/>
      <c r="K127" s="67"/>
      <c r="L127" s="67"/>
      <c r="M127" s="67"/>
      <c r="N127" s="67"/>
      <c r="O127" s="67"/>
      <c r="P127" s="67"/>
      <c r="Q127" s="67"/>
    </row>
    <row r="128" spans="1:17" ht="72.5">
      <c r="A128" s="153" t="s">
        <v>220</v>
      </c>
      <c r="B128" s="141" t="s">
        <v>2103</v>
      </c>
      <c r="C128" s="141" t="s">
        <v>210</v>
      </c>
      <c r="D128" s="274" t="s">
        <v>215</v>
      </c>
      <c r="E128" s="273" t="s">
        <v>1583</v>
      </c>
      <c r="F128" s="67"/>
      <c r="G128" s="67"/>
      <c r="H128" s="67"/>
      <c r="I128" s="67"/>
      <c r="J128" s="67"/>
      <c r="K128" s="67"/>
      <c r="L128" s="67"/>
      <c r="M128" s="67"/>
      <c r="N128" s="67"/>
      <c r="O128" s="67"/>
      <c r="P128" s="67"/>
      <c r="Q128" s="67"/>
    </row>
    <row r="129" spans="1:17" ht="58" hidden="1">
      <c r="A129" s="153" t="s">
        <v>2104</v>
      </c>
      <c r="B129" s="141" t="s">
        <v>2105</v>
      </c>
      <c r="C129" s="141" t="s">
        <v>210</v>
      </c>
      <c r="D129" s="274" t="s">
        <v>215</v>
      </c>
      <c r="E129" s="273" t="s">
        <v>1583</v>
      </c>
      <c r="F129" s="67"/>
      <c r="G129" s="67"/>
      <c r="H129" s="67"/>
      <c r="I129" s="67"/>
      <c r="J129" s="67"/>
      <c r="K129" s="67"/>
      <c r="L129" s="67"/>
      <c r="M129" s="67"/>
      <c r="N129" s="67"/>
      <c r="O129" s="67"/>
      <c r="P129" s="67"/>
      <c r="Q129" s="67"/>
    </row>
    <row r="130" spans="1:17" ht="43.5" hidden="1">
      <c r="A130" s="153" t="s">
        <v>266</v>
      </c>
      <c r="B130" s="141" t="s">
        <v>2106</v>
      </c>
      <c r="C130" s="141" t="s">
        <v>210</v>
      </c>
      <c r="D130" s="272" t="s">
        <v>215</v>
      </c>
      <c r="E130" s="273" t="s">
        <v>1583</v>
      </c>
      <c r="F130" s="67"/>
      <c r="G130" s="67"/>
      <c r="H130" s="67"/>
      <c r="I130" s="67"/>
      <c r="J130" s="67"/>
      <c r="K130" s="67"/>
      <c r="L130" s="67"/>
      <c r="M130" s="67"/>
      <c r="N130" s="67"/>
      <c r="O130" s="67"/>
      <c r="P130" s="67"/>
      <c r="Q130" s="67"/>
    </row>
    <row r="131" spans="1:17" ht="58" hidden="1">
      <c r="A131" s="153" t="s">
        <v>266</v>
      </c>
      <c r="B131" s="141" t="s">
        <v>2107</v>
      </c>
      <c r="C131" s="141" t="s">
        <v>210</v>
      </c>
      <c r="D131" s="272" t="s">
        <v>215</v>
      </c>
      <c r="E131" s="140" t="s">
        <v>1583</v>
      </c>
      <c r="F131" s="67"/>
      <c r="G131" s="67"/>
      <c r="H131" s="67"/>
      <c r="I131" s="67"/>
      <c r="J131" s="67"/>
      <c r="K131" s="67"/>
      <c r="L131" s="67"/>
      <c r="M131" s="67"/>
      <c r="N131" s="67"/>
      <c r="O131" s="67"/>
      <c r="P131" s="67"/>
      <c r="Q131" s="67"/>
    </row>
    <row r="132" spans="1:17" ht="58" hidden="1">
      <c r="A132" s="153" t="s">
        <v>266</v>
      </c>
      <c r="B132" s="141" t="s">
        <v>2108</v>
      </c>
      <c r="C132" s="141" t="s">
        <v>210</v>
      </c>
      <c r="D132" s="272" t="s">
        <v>215</v>
      </c>
      <c r="E132" s="273" t="s">
        <v>1583</v>
      </c>
      <c r="F132" s="67"/>
      <c r="G132" s="67"/>
      <c r="H132" s="67"/>
      <c r="I132" s="67"/>
      <c r="J132" s="67"/>
      <c r="K132" s="67"/>
      <c r="L132" s="67"/>
      <c r="M132" s="67"/>
      <c r="N132" s="67"/>
      <c r="O132" s="67"/>
      <c r="P132" s="67"/>
      <c r="Q132" s="67"/>
    </row>
    <row r="133" spans="1:17" ht="58" hidden="1">
      <c r="A133" s="153" t="s">
        <v>266</v>
      </c>
      <c r="B133" s="141" t="s">
        <v>2109</v>
      </c>
      <c r="C133" s="141" t="s">
        <v>210</v>
      </c>
      <c r="D133" s="272" t="s">
        <v>215</v>
      </c>
      <c r="E133" s="273" t="s">
        <v>1583</v>
      </c>
      <c r="F133" s="67"/>
      <c r="G133" s="67"/>
      <c r="H133" s="67"/>
      <c r="I133" s="67"/>
      <c r="J133" s="67"/>
      <c r="K133" s="67"/>
      <c r="L133" s="67"/>
      <c r="M133" s="67"/>
      <c r="N133" s="67"/>
      <c r="O133" s="67"/>
      <c r="P133" s="67"/>
      <c r="Q133" s="67"/>
    </row>
    <row r="134" spans="1:17" ht="58" hidden="1">
      <c r="A134" s="153" t="s">
        <v>266</v>
      </c>
      <c r="B134" s="141" t="s">
        <v>2110</v>
      </c>
      <c r="C134" s="141" t="s">
        <v>210</v>
      </c>
      <c r="D134" s="274" t="s">
        <v>215</v>
      </c>
      <c r="E134" s="273" t="s">
        <v>1583</v>
      </c>
      <c r="F134" s="67"/>
      <c r="G134" s="67"/>
      <c r="H134" s="67"/>
      <c r="I134" s="67"/>
      <c r="J134" s="67"/>
      <c r="K134" s="67"/>
      <c r="L134" s="67"/>
      <c r="M134" s="67"/>
      <c r="N134" s="67"/>
      <c r="O134" s="67"/>
      <c r="P134" s="67"/>
      <c r="Q134" s="67"/>
    </row>
    <row r="135" spans="1:17" ht="87" hidden="1">
      <c r="A135" s="153" t="s">
        <v>2111</v>
      </c>
      <c r="B135" s="141" t="s">
        <v>2112</v>
      </c>
      <c r="C135" s="141" t="s">
        <v>210</v>
      </c>
      <c r="D135" s="274" t="s">
        <v>215</v>
      </c>
      <c r="E135" s="273" t="s">
        <v>1583</v>
      </c>
      <c r="F135" s="67"/>
      <c r="G135" s="67"/>
      <c r="H135" s="67"/>
      <c r="I135" s="67"/>
      <c r="J135" s="67"/>
      <c r="K135" s="67"/>
      <c r="L135" s="67"/>
      <c r="M135" s="67"/>
      <c r="N135" s="67"/>
      <c r="O135" s="67"/>
      <c r="P135" s="67"/>
      <c r="Q135" s="67"/>
    </row>
    <row r="136" spans="1:17" ht="72.5" hidden="1">
      <c r="A136" s="153" t="s">
        <v>278</v>
      </c>
      <c r="B136" s="141" t="s">
        <v>2113</v>
      </c>
      <c r="C136" s="141" t="s">
        <v>210</v>
      </c>
      <c r="D136" s="274" t="s">
        <v>215</v>
      </c>
      <c r="E136" s="273" t="s">
        <v>1583</v>
      </c>
      <c r="F136" s="67"/>
      <c r="G136" s="67"/>
      <c r="H136" s="67"/>
      <c r="I136" s="67"/>
      <c r="J136" s="67"/>
      <c r="K136" s="67"/>
      <c r="L136" s="67"/>
      <c r="M136" s="67"/>
      <c r="N136" s="67"/>
      <c r="O136" s="67"/>
      <c r="P136" s="67"/>
      <c r="Q136" s="67"/>
    </row>
    <row r="137" spans="1:17" ht="58" hidden="1">
      <c r="A137" s="153" t="s">
        <v>266</v>
      </c>
      <c r="B137" s="141" t="s">
        <v>2114</v>
      </c>
      <c r="C137" s="141" t="s">
        <v>210</v>
      </c>
      <c r="D137" s="274" t="s">
        <v>215</v>
      </c>
      <c r="E137" s="273" t="s">
        <v>1583</v>
      </c>
      <c r="F137" s="67"/>
      <c r="G137" s="67"/>
      <c r="H137" s="67"/>
      <c r="I137" s="67"/>
      <c r="J137" s="67"/>
      <c r="K137" s="67"/>
      <c r="L137" s="67"/>
      <c r="M137" s="67"/>
      <c r="N137" s="67"/>
      <c r="O137" s="67"/>
      <c r="P137" s="67"/>
      <c r="Q137" s="67"/>
    </row>
    <row r="138" spans="1:17" ht="43.5" hidden="1">
      <c r="A138" s="153" t="s">
        <v>266</v>
      </c>
      <c r="B138" s="141" t="s">
        <v>2115</v>
      </c>
      <c r="C138" s="141" t="s">
        <v>210</v>
      </c>
      <c r="D138" s="274" t="s">
        <v>215</v>
      </c>
      <c r="E138" s="273" t="s">
        <v>1583</v>
      </c>
      <c r="F138" s="67"/>
      <c r="G138" s="67"/>
      <c r="H138" s="67"/>
      <c r="I138" s="67"/>
      <c r="J138" s="67"/>
      <c r="K138" s="67"/>
      <c r="L138" s="67"/>
      <c r="M138" s="67"/>
      <c r="N138" s="67"/>
      <c r="O138" s="67"/>
      <c r="P138" s="67"/>
      <c r="Q138" s="67"/>
    </row>
    <row r="139" spans="1:17" ht="58" hidden="1">
      <c r="A139" s="153" t="s">
        <v>264</v>
      </c>
      <c r="B139" s="141" t="s">
        <v>2116</v>
      </c>
      <c r="C139" s="141" t="s">
        <v>210</v>
      </c>
      <c r="D139" s="274" t="s">
        <v>215</v>
      </c>
      <c r="E139" s="273" t="s">
        <v>1583</v>
      </c>
      <c r="F139" s="67"/>
      <c r="G139" s="67"/>
      <c r="H139" s="67"/>
      <c r="I139" s="67"/>
      <c r="J139" s="67"/>
      <c r="K139" s="67"/>
      <c r="L139" s="67"/>
      <c r="M139" s="67"/>
      <c r="N139" s="67"/>
      <c r="O139" s="67"/>
      <c r="P139" s="67"/>
      <c r="Q139" s="67"/>
    </row>
    <row r="140" spans="1:17" ht="72.5" hidden="1">
      <c r="A140" s="153" t="s">
        <v>266</v>
      </c>
      <c r="B140" s="141" t="s">
        <v>2117</v>
      </c>
      <c r="C140" s="141" t="s">
        <v>210</v>
      </c>
      <c r="D140" s="274" t="s">
        <v>215</v>
      </c>
      <c r="E140" s="273" t="s">
        <v>1583</v>
      </c>
      <c r="F140" s="67"/>
      <c r="G140" s="67"/>
      <c r="H140" s="67"/>
      <c r="I140" s="67"/>
      <c r="J140" s="67"/>
      <c r="K140" s="67"/>
      <c r="L140" s="67"/>
      <c r="M140" s="67"/>
      <c r="N140" s="67"/>
      <c r="O140" s="67"/>
      <c r="P140" s="67"/>
      <c r="Q140" s="67"/>
    </row>
    <row r="141" spans="1:17" ht="87" hidden="1">
      <c r="A141" s="153" t="s">
        <v>266</v>
      </c>
      <c r="B141" s="141" t="s">
        <v>2118</v>
      </c>
      <c r="C141" s="141" t="s">
        <v>210</v>
      </c>
      <c r="D141" s="274" t="s">
        <v>215</v>
      </c>
      <c r="E141" s="273" t="s">
        <v>1583</v>
      </c>
      <c r="F141" s="67"/>
      <c r="G141" s="67"/>
      <c r="H141" s="67"/>
      <c r="I141" s="67"/>
      <c r="J141" s="67"/>
      <c r="K141" s="67"/>
      <c r="L141" s="67"/>
      <c r="M141" s="67"/>
      <c r="N141" s="67"/>
      <c r="O141" s="67"/>
      <c r="P141" s="67"/>
      <c r="Q141" s="67"/>
    </row>
    <row r="142" spans="1:17" ht="58" hidden="1">
      <c r="A142" s="153" t="s">
        <v>266</v>
      </c>
      <c r="B142" s="141" t="s">
        <v>2119</v>
      </c>
      <c r="C142" s="141" t="s">
        <v>210</v>
      </c>
      <c r="D142" s="274" t="s">
        <v>215</v>
      </c>
      <c r="E142" s="273" t="s">
        <v>1583</v>
      </c>
      <c r="F142" s="67"/>
      <c r="G142" s="67"/>
      <c r="H142" s="67"/>
      <c r="I142" s="67"/>
      <c r="J142" s="67"/>
      <c r="K142" s="67"/>
      <c r="L142" s="67"/>
      <c r="M142" s="67"/>
      <c r="N142" s="67"/>
      <c r="O142" s="67"/>
      <c r="P142" s="67"/>
      <c r="Q142" s="67"/>
    </row>
    <row r="143" spans="1:17" ht="58" hidden="1">
      <c r="A143" s="153" t="s">
        <v>264</v>
      </c>
      <c r="B143" s="141" t="s">
        <v>2120</v>
      </c>
      <c r="C143" s="141" t="s">
        <v>210</v>
      </c>
      <c r="D143" s="274" t="s">
        <v>215</v>
      </c>
      <c r="E143" s="273" t="s">
        <v>1583</v>
      </c>
      <c r="F143" s="67"/>
      <c r="G143" s="67"/>
      <c r="H143" s="67"/>
      <c r="I143" s="67"/>
      <c r="J143" s="67"/>
      <c r="K143" s="67"/>
      <c r="L143" s="67"/>
      <c r="M143" s="67"/>
      <c r="N143" s="67"/>
      <c r="O143" s="67"/>
      <c r="P143" s="67"/>
      <c r="Q143" s="67"/>
    </row>
    <row r="144" spans="1:17" ht="43.5" hidden="1">
      <c r="A144" s="153" t="s">
        <v>266</v>
      </c>
      <c r="B144" s="141" t="s">
        <v>2121</v>
      </c>
      <c r="C144" s="141" t="s">
        <v>210</v>
      </c>
      <c r="D144" s="274" t="s">
        <v>215</v>
      </c>
      <c r="E144" s="273" t="s">
        <v>1583</v>
      </c>
      <c r="F144" s="67"/>
      <c r="G144" s="67"/>
      <c r="H144" s="67"/>
      <c r="I144" s="67"/>
      <c r="J144" s="67"/>
      <c r="K144" s="67"/>
      <c r="L144" s="67"/>
      <c r="M144" s="67"/>
      <c r="N144" s="67"/>
      <c r="O144" s="67"/>
      <c r="P144" s="67"/>
      <c r="Q144" s="67"/>
    </row>
    <row r="145" spans="1:17" ht="72.5" hidden="1">
      <c r="A145" s="153" t="s">
        <v>266</v>
      </c>
      <c r="B145" s="141" t="s">
        <v>2122</v>
      </c>
      <c r="C145" s="141" t="s">
        <v>210</v>
      </c>
      <c r="D145" s="274" t="s">
        <v>215</v>
      </c>
      <c r="E145" s="273" t="s">
        <v>1583</v>
      </c>
      <c r="F145" s="67"/>
      <c r="G145" s="67"/>
      <c r="H145" s="67"/>
      <c r="I145" s="67"/>
      <c r="J145" s="67"/>
      <c r="K145" s="67"/>
      <c r="L145" s="67"/>
      <c r="M145" s="67"/>
      <c r="N145" s="67"/>
      <c r="O145" s="67"/>
      <c r="P145" s="67"/>
      <c r="Q145" s="67"/>
    </row>
    <row r="146" spans="1:17" ht="29" hidden="1">
      <c r="A146" s="153" t="s">
        <v>266</v>
      </c>
      <c r="B146" s="141" t="s">
        <v>2123</v>
      </c>
      <c r="C146" s="141" t="s">
        <v>210</v>
      </c>
      <c r="D146" s="274" t="s">
        <v>215</v>
      </c>
      <c r="E146" s="273" t="s">
        <v>1583</v>
      </c>
      <c r="F146" s="67"/>
      <c r="G146" s="67"/>
      <c r="H146" s="67"/>
      <c r="I146" s="67"/>
      <c r="J146" s="67"/>
      <c r="K146" s="67"/>
      <c r="L146" s="67"/>
      <c r="M146" s="67"/>
      <c r="N146" s="67"/>
      <c r="O146" s="67"/>
      <c r="P146" s="67"/>
      <c r="Q146" s="67"/>
    </row>
    <row r="147" spans="1:17" ht="43.5" hidden="1">
      <c r="A147" s="153" t="s">
        <v>266</v>
      </c>
      <c r="B147" s="141" t="s">
        <v>2124</v>
      </c>
      <c r="C147" s="141" t="s">
        <v>210</v>
      </c>
      <c r="D147" s="274" t="s">
        <v>215</v>
      </c>
      <c r="E147" s="273" t="s">
        <v>1583</v>
      </c>
      <c r="F147" s="67"/>
      <c r="G147" s="67"/>
      <c r="H147" s="67"/>
      <c r="I147" s="67"/>
      <c r="J147" s="67"/>
      <c r="K147" s="67"/>
      <c r="L147" s="67"/>
      <c r="M147" s="67"/>
      <c r="N147" s="67"/>
      <c r="O147" s="67"/>
      <c r="P147" s="67"/>
      <c r="Q147" s="67"/>
    </row>
    <row r="148" spans="1:17" ht="58" hidden="1">
      <c r="A148" s="153" t="s">
        <v>278</v>
      </c>
      <c r="B148" s="141" t="s">
        <v>2125</v>
      </c>
      <c r="C148" s="141" t="s">
        <v>210</v>
      </c>
      <c r="D148" s="274" t="s">
        <v>215</v>
      </c>
      <c r="E148" s="273" t="s">
        <v>1583</v>
      </c>
      <c r="F148" s="67"/>
      <c r="G148" s="67"/>
      <c r="H148" s="67"/>
      <c r="I148" s="67"/>
      <c r="J148" s="67"/>
      <c r="K148" s="67"/>
      <c r="L148" s="67"/>
      <c r="M148" s="67"/>
      <c r="N148" s="67"/>
      <c r="O148" s="67"/>
      <c r="P148" s="67"/>
      <c r="Q148" s="67"/>
    </row>
    <row r="149" spans="1:17" ht="58" hidden="1">
      <c r="A149" s="153" t="s">
        <v>262</v>
      </c>
      <c r="B149" s="141" t="s">
        <v>2126</v>
      </c>
      <c r="C149" s="141" t="s">
        <v>210</v>
      </c>
      <c r="D149" s="274" t="s">
        <v>215</v>
      </c>
      <c r="E149" s="273" t="s">
        <v>1583</v>
      </c>
      <c r="F149" s="67"/>
      <c r="G149" s="67"/>
      <c r="H149" s="67"/>
      <c r="I149" s="67"/>
      <c r="J149" s="67"/>
      <c r="K149" s="67"/>
      <c r="L149" s="67"/>
      <c r="M149" s="67"/>
      <c r="N149" s="67"/>
      <c r="O149" s="67"/>
      <c r="P149" s="67"/>
      <c r="Q149" s="67"/>
    </row>
    <row r="150" spans="1:17" ht="43.5" hidden="1">
      <c r="A150" s="153" t="s">
        <v>266</v>
      </c>
      <c r="B150" s="141" t="s">
        <v>2127</v>
      </c>
      <c r="C150" s="141" t="s">
        <v>210</v>
      </c>
      <c r="D150" s="274" t="s">
        <v>215</v>
      </c>
      <c r="E150" s="273" t="s">
        <v>1583</v>
      </c>
      <c r="F150" s="67"/>
      <c r="G150" s="67"/>
      <c r="H150" s="67"/>
      <c r="I150" s="67"/>
      <c r="J150" s="67"/>
      <c r="K150" s="67"/>
      <c r="L150" s="67"/>
      <c r="M150" s="67"/>
      <c r="N150" s="67"/>
      <c r="O150" s="67"/>
      <c r="P150" s="67"/>
      <c r="Q150" s="67"/>
    </row>
    <row r="151" spans="1:17" ht="58" hidden="1">
      <c r="A151" s="153" t="s">
        <v>264</v>
      </c>
      <c r="B151" s="141" t="s">
        <v>2128</v>
      </c>
      <c r="C151" s="141" t="s">
        <v>210</v>
      </c>
      <c r="D151" s="274" t="s">
        <v>215</v>
      </c>
      <c r="E151" s="273" t="s">
        <v>1583</v>
      </c>
      <c r="F151" s="67"/>
      <c r="G151" s="67"/>
      <c r="H151" s="67"/>
      <c r="I151" s="67"/>
      <c r="J151" s="67"/>
      <c r="K151" s="67"/>
      <c r="L151" s="67"/>
      <c r="M151" s="67"/>
      <c r="N151" s="67"/>
      <c r="O151" s="67"/>
      <c r="P151" s="67"/>
      <c r="Q151" s="67"/>
    </row>
    <row r="152" spans="1:17" ht="58" hidden="1">
      <c r="A152" s="153" t="s">
        <v>264</v>
      </c>
      <c r="B152" s="141" t="s">
        <v>2129</v>
      </c>
      <c r="C152" s="141" t="s">
        <v>210</v>
      </c>
      <c r="D152" s="274" t="s">
        <v>215</v>
      </c>
      <c r="E152" s="273" t="s">
        <v>1583</v>
      </c>
      <c r="F152" s="67"/>
      <c r="G152" s="67"/>
      <c r="H152" s="67"/>
      <c r="I152" s="67"/>
      <c r="J152" s="67"/>
      <c r="K152" s="67"/>
      <c r="L152" s="67"/>
      <c r="M152" s="67"/>
      <c r="N152" s="67"/>
      <c r="O152" s="67"/>
      <c r="P152" s="67"/>
      <c r="Q152" s="67"/>
    </row>
    <row r="153" spans="1:17" ht="43.5" hidden="1">
      <c r="A153" s="153" t="s">
        <v>266</v>
      </c>
      <c r="B153" s="141" t="s">
        <v>2130</v>
      </c>
      <c r="C153" s="141" t="s">
        <v>210</v>
      </c>
      <c r="D153" s="274" t="s">
        <v>215</v>
      </c>
      <c r="E153" s="273" t="s">
        <v>1583</v>
      </c>
      <c r="F153" s="67"/>
      <c r="G153" s="67"/>
      <c r="H153" s="67"/>
      <c r="I153" s="67"/>
      <c r="J153" s="67"/>
      <c r="K153" s="67"/>
      <c r="L153" s="67"/>
      <c r="M153" s="67"/>
      <c r="N153" s="67"/>
      <c r="O153" s="67"/>
      <c r="P153" s="67"/>
      <c r="Q153" s="67"/>
    </row>
    <row r="154" spans="1:17" ht="43.5" hidden="1">
      <c r="A154" s="153" t="s">
        <v>266</v>
      </c>
      <c r="B154" s="141" t="s">
        <v>2131</v>
      </c>
      <c r="C154" s="141" t="s">
        <v>210</v>
      </c>
      <c r="D154" s="274" t="s">
        <v>215</v>
      </c>
      <c r="E154" s="273" t="s">
        <v>1583</v>
      </c>
      <c r="F154" s="67"/>
      <c r="G154" s="67"/>
      <c r="H154" s="67"/>
      <c r="I154" s="67"/>
      <c r="J154" s="67"/>
      <c r="K154" s="67"/>
      <c r="L154" s="67"/>
      <c r="M154" s="67"/>
      <c r="N154" s="67"/>
      <c r="O154" s="67"/>
      <c r="P154" s="67"/>
      <c r="Q154" s="67"/>
    </row>
    <row r="155" spans="1:17" ht="43.5" hidden="1">
      <c r="A155" s="153" t="s">
        <v>266</v>
      </c>
      <c r="B155" s="141" t="s">
        <v>2132</v>
      </c>
      <c r="C155" s="141" t="s">
        <v>210</v>
      </c>
      <c r="D155" s="274" t="s">
        <v>215</v>
      </c>
      <c r="E155" s="273" t="s">
        <v>1583</v>
      </c>
      <c r="F155" s="67"/>
      <c r="G155" s="67"/>
      <c r="H155" s="67"/>
      <c r="I155" s="67"/>
      <c r="J155" s="67"/>
      <c r="K155" s="67"/>
      <c r="L155" s="67"/>
      <c r="M155" s="67"/>
      <c r="N155" s="67"/>
      <c r="O155" s="67"/>
      <c r="P155" s="67"/>
      <c r="Q155" s="67"/>
    </row>
    <row r="156" spans="1:17" ht="58" hidden="1">
      <c r="A156" s="153" t="s">
        <v>266</v>
      </c>
      <c r="B156" s="141" t="s">
        <v>2133</v>
      </c>
      <c r="C156" s="141" t="s">
        <v>210</v>
      </c>
      <c r="D156" s="274" t="s">
        <v>215</v>
      </c>
      <c r="E156" s="273" t="s">
        <v>1583</v>
      </c>
      <c r="F156" s="67"/>
      <c r="G156" s="67"/>
      <c r="H156" s="67"/>
      <c r="I156" s="67"/>
      <c r="J156" s="67"/>
      <c r="K156" s="67"/>
      <c r="L156" s="67"/>
      <c r="M156" s="67"/>
      <c r="N156" s="67"/>
      <c r="O156" s="67"/>
      <c r="P156" s="67"/>
      <c r="Q156" s="67"/>
    </row>
    <row r="157" spans="1:17" ht="58" hidden="1">
      <c r="A157" s="153" t="s">
        <v>266</v>
      </c>
      <c r="B157" s="141" t="s">
        <v>2134</v>
      </c>
      <c r="C157" s="141" t="s">
        <v>210</v>
      </c>
      <c r="D157" s="274" t="s">
        <v>215</v>
      </c>
      <c r="E157" s="273" t="s">
        <v>1583</v>
      </c>
      <c r="F157" s="67"/>
      <c r="G157" s="67"/>
      <c r="H157" s="67"/>
      <c r="I157" s="67"/>
      <c r="J157" s="67"/>
      <c r="K157" s="67"/>
      <c r="L157" s="67"/>
      <c r="M157" s="67"/>
      <c r="N157" s="67"/>
      <c r="O157" s="67"/>
      <c r="P157" s="67"/>
      <c r="Q157" s="67"/>
    </row>
    <row r="158" spans="1:17" ht="43.5" hidden="1">
      <c r="A158" s="153" t="s">
        <v>2135</v>
      </c>
      <c r="B158" s="141" t="s">
        <v>2136</v>
      </c>
      <c r="C158" s="141" t="s">
        <v>210</v>
      </c>
      <c r="D158" s="274" t="s">
        <v>215</v>
      </c>
      <c r="E158" s="273" t="s">
        <v>2055</v>
      </c>
      <c r="F158" s="67"/>
      <c r="G158" s="67"/>
      <c r="H158" s="67"/>
      <c r="I158" s="67"/>
      <c r="J158" s="67"/>
      <c r="K158" s="67"/>
      <c r="L158" s="67"/>
      <c r="M158" s="67"/>
      <c r="N158" s="67"/>
      <c r="O158" s="67"/>
      <c r="P158" s="67"/>
      <c r="Q158" s="67"/>
    </row>
    <row r="159" spans="1:17" ht="58" hidden="1">
      <c r="A159" s="153" t="s">
        <v>300</v>
      </c>
      <c r="B159" s="141" t="s">
        <v>2137</v>
      </c>
      <c r="C159" s="201" t="s">
        <v>210</v>
      </c>
      <c r="D159" s="272" t="s">
        <v>215</v>
      </c>
      <c r="E159" s="273" t="s">
        <v>1583</v>
      </c>
      <c r="F159" s="67"/>
      <c r="G159" s="67"/>
      <c r="H159" s="67"/>
      <c r="I159" s="67"/>
      <c r="J159" s="67"/>
      <c r="K159" s="67"/>
      <c r="L159" s="67"/>
      <c r="M159" s="67"/>
      <c r="N159" s="67"/>
      <c r="O159" s="67"/>
      <c r="P159" s="67"/>
      <c r="Q159" s="67"/>
    </row>
    <row r="160" spans="1:17" ht="58" hidden="1">
      <c r="A160" s="153" t="s">
        <v>300</v>
      </c>
      <c r="B160" s="141" t="s">
        <v>2138</v>
      </c>
      <c r="C160" s="201" t="s">
        <v>210</v>
      </c>
      <c r="D160" s="272" t="s">
        <v>215</v>
      </c>
      <c r="E160" s="273" t="s">
        <v>1583</v>
      </c>
      <c r="F160" s="67"/>
      <c r="G160" s="67"/>
      <c r="H160" s="67"/>
      <c r="I160" s="67"/>
      <c r="J160" s="67"/>
      <c r="K160" s="67"/>
      <c r="L160" s="67"/>
      <c r="M160" s="67"/>
      <c r="N160" s="67"/>
      <c r="O160" s="67"/>
      <c r="P160" s="67"/>
      <c r="Q160" s="67"/>
    </row>
    <row r="161" spans="1:17" ht="72.5" hidden="1">
      <c r="A161" s="153" t="s">
        <v>300</v>
      </c>
      <c r="B161" s="141" t="s">
        <v>2139</v>
      </c>
      <c r="C161" s="201" t="s">
        <v>210</v>
      </c>
      <c r="D161" s="272" t="s">
        <v>215</v>
      </c>
      <c r="E161" s="273" t="s">
        <v>1583</v>
      </c>
      <c r="F161" s="67"/>
      <c r="G161" s="67"/>
      <c r="H161" s="67"/>
      <c r="I161" s="67"/>
      <c r="J161" s="67"/>
      <c r="K161" s="67"/>
      <c r="L161" s="67"/>
      <c r="M161" s="67"/>
      <c r="N161" s="67"/>
      <c r="O161" s="67"/>
      <c r="P161" s="67"/>
      <c r="Q161" s="67"/>
    </row>
    <row r="162" spans="1:17" ht="72.5" hidden="1">
      <c r="A162" s="153" t="s">
        <v>300</v>
      </c>
      <c r="B162" s="141" t="s">
        <v>2140</v>
      </c>
      <c r="C162" s="201" t="s">
        <v>210</v>
      </c>
      <c r="D162" s="274" t="s">
        <v>215</v>
      </c>
      <c r="E162" s="273" t="s">
        <v>1583</v>
      </c>
      <c r="F162" s="67"/>
      <c r="G162" s="67"/>
      <c r="H162" s="67"/>
      <c r="I162" s="67"/>
      <c r="J162" s="67"/>
      <c r="K162" s="67"/>
      <c r="L162" s="67"/>
      <c r="M162" s="67"/>
      <c r="N162" s="67"/>
      <c r="O162" s="67"/>
      <c r="P162" s="67"/>
      <c r="Q162" s="67"/>
    </row>
    <row r="163" spans="1:17" ht="72.5" hidden="1">
      <c r="A163" s="153" t="s">
        <v>300</v>
      </c>
      <c r="B163" s="141" t="s">
        <v>2141</v>
      </c>
      <c r="C163" s="201" t="s">
        <v>210</v>
      </c>
      <c r="D163" s="274" t="s">
        <v>215</v>
      </c>
      <c r="E163" s="273" t="s">
        <v>1583</v>
      </c>
      <c r="F163" s="67"/>
      <c r="G163" s="67"/>
      <c r="H163" s="67"/>
      <c r="I163" s="67"/>
      <c r="J163" s="67"/>
      <c r="K163" s="67"/>
      <c r="L163" s="67"/>
      <c r="M163" s="67"/>
      <c r="N163" s="67"/>
      <c r="O163" s="67"/>
      <c r="P163" s="67"/>
      <c r="Q163" s="67"/>
    </row>
    <row r="164" spans="1:17" ht="58" hidden="1">
      <c r="A164" s="153" t="s">
        <v>300</v>
      </c>
      <c r="B164" s="141" t="s">
        <v>2142</v>
      </c>
      <c r="C164" s="201" t="s">
        <v>210</v>
      </c>
      <c r="D164" s="274" t="s">
        <v>215</v>
      </c>
      <c r="E164" s="273" t="s">
        <v>1583</v>
      </c>
      <c r="F164" s="67"/>
      <c r="G164" s="67"/>
      <c r="H164" s="67"/>
      <c r="I164" s="67"/>
      <c r="J164" s="67"/>
      <c r="K164" s="67"/>
      <c r="L164" s="67"/>
      <c r="M164" s="67"/>
      <c r="N164" s="67"/>
      <c r="O164" s="67"/>
      <c r="P164" s="67"/>
      <c r="Q164" s="67"/>
    </row>
    <row r="165" spans="1:17" ht="58" hidden="1">
      <c r="A165" s="153" t="s">
        <v>300</v>
      </c>
      <c r="B165" s="141" t="s">
        <v>2143</v>
      </c>
      <c r="C165" s="201" t="s">
        <v>210</v>
      </c>
      <c r="D165" s="274" t="s">
        <v>215</v>
      </c>
      <c r="E165" s="273" t="s">
        <v>1583</v>
      </c>
      <c r="F165" s="67"/>
      <c r="G165" s="67"/>
      <c r="H165" s="67"/>
      <c r="I165" s="67"/>
      <c r="J165" s="67"/>
      <c r="K165" s="67"/>
      <c r="L165" s="67"/>
      <c r="M165" s="67"/>
      <c r="N165" s="67"/>
      <c r="O165" s="67"/>
      <c r="P165" s="67"/>
      <c r="Q165" s="67"/>
    </row>
    <row r="166" spans="1:17" ht="58" hidden="1">
      <c r="A166" s="153" t="s">
        <v>376</v>
      </c>
      <c r="B166" s="141" t="s">
        <v>2144</v>
      </c>
      <c r="C166" s="141" t="s">
        <v>210</v>
      </c>
      <c r="D166" s="272" t="s">
        <v>215</v>
      </c>
      <c r="E166" s="273" t="s">
        <v>1583</v>
      </c>
      <c r="F166" s="67"/>
      <c r="G166" s="67"/>
      <c r="H166" s="67"/>
      <c r="I166" s="67"/>
      <c r="J166" s="67"/>
      <c r="K166" s="67"/>
      <c r="L166" s="67"/>
      <c r="M166" s="67"/>
      <c r="N166" s="67"/>
      <c r="O166" s="67"/>
      <c r="P166" s="67"/>
      <c r="Q166" s="67"/>
    </row>
    <row r="167" spans="1:17" ht="43.5" hidden="1">
      <c r="A167" s="153" t="s">
        <v>376</v>
      </c>
      <c r="B167" s="141" t="s">
        <v>2145</v>
      </c>
      <c r="C167" s="141" t="s">
        <v>210</v>
      </c>
      <c r="D167" s="272" t="s">
        <v>215</v>
      </c>
      <c r="E167" s="273" t="s">
        <v>1583</v>
      </c>
      <c r="F167" s="67"/>
      <c r="G167" s="67"/>
      <c r="H167" s="67"/>
      <c r="I167" s="67"/>
      <c r="J167" s="67"/>
      <c r="K167" s="67"/>
      <c r="L167" s="67"/>
      <c r="M167" s="67"/>
      <c r="N167" s="67"/>
      <c r="O167" s="67"/>
      <c r="P167" s="67"/>
      <c r="Q167" s="67"/>
    </row>
    <row r="168" spans="1:17" ht="58" hidden="1">
      <c r="A168" s="153" t="s">
        <v>376</v>
      </c>
      <c r="B168" s="141" t="s">
        <v>2146</v>
      </c>
      <c r="C168" s="141" t="s">
        <v>210</v>
      </c>
      <c r="D168" s="274" t="s">
        <v>215</v>
      </c>
      <c r="E168" s="273" t="s">
        <v>1583</v>
      </c>
      <c r="F168" s="67"/>
      <c r="G168" s="67"/>
      <c r="H168" s="67"/>
      <c r="I168" s="67"/>
      <c r="J168" s="67"/>
      <c r="K168" s="67"/>
      <c r="L168" s="67"/>
      <c r="M168" s="67"/>
      <c r="N168" s="67"/>
      <c r="O168" s="67"/>
      <c r="P168" s="67"/>
      <c r="Q168" s="67"/>
    </row>
    <row r="169" spans="1:17" ht="43.5" hidden="1">
      <c r="A169" s="153" t="s">
        <v>376</v>
      </c>
      <c r="B169" s="141" t="s">
        <v>2147</v>
      </c>
      <c r="C169" s="141" t="s">
        <v>210</v>
      </c>
      <c r="D169" s="274" t="s">
        <v>215</v>
      </c>
      <c r="E169" s="273" t="s">
        <v>1583</v>
      </c>
      <c r="F169" s="67"/>
      <c r="G169" s="67"/>
      <c r="H169" s="67"/>
      <c r="I169" s="67"/>
      <c r="J169" s="67"/>
      <c r="K169" s="67"/>
      <c r="L169" s="67"/>
      <c r="M169" s="67"/>
      <c r="N169" s="67"/>
      <c r="O169" s="67"/>
      <c r="P169" s="67"/>
      <c r="Q169" s="67"/>
    </row>
    <row r="170" spans="1:17" ht="72.5" hidden="1">
      <c r="A170" s="153" t="s">
        <v>376</v>
      </c>
      <c r="B170" s="141" t="s">
        <v>2148</v>
      </c>
      <c r="C170" s="141" t="s">
        <v>210</v>
      </c>
      <c r="D170" s="274" t="s">
        <v>215</v>
      </c>
      <c r="E170" s="273" t="s">
        <v>1583</v>
      </c>
      <c r="F170" s="67"/>
      <c r="G170" s="67"/>
      <c r="H170" s="67"/>
      <c r="I170" s="67"/>
      <c r="J170" s="67"/>
      <c r="K170" s="67"/>
      <c r="L170" s="67"/>
      <c r="M170" s="67"/>
      <c r="N170" s="67"/>
      <c r="O170" s="67"/>
      <c r="P170" s="67"/>
      <c r="Q170" s="67"/>
    </row>
    <row r="171" spans="1:17" ht="58" hidden="1">
      <c r="A171" s="153" t="s">
        <v>381</v>
      </c>
      <c r="B171" s="141" t="s">
        <v>2149</v>
      </c>
      <c r="C171" s="141" t="s">
        <v>210</v>
      </c>
      <c r="D171" s="274" t="s">
        <v>215</v>
      </c>
      <c r="E171" s="273" t="s">
        <v>1583</v>
      </c>
      <c r="F171" s="67"/>
      <c r="G171" s="67"/>
      <c r="H171" s="67"/>
      <c r="I171" s="67"/>
      <c r="J171" s="67"/>
      <c r="K171" s="67"/>
      <c r="L171" s="67"/>
      <c r="M171" s="67"/>
      <c r="N171" s="67"/>
      <c r="O171" s="67"/>
      <c r="P171" s="67"/>
      <c r="Q171" s="67"/>
    </row>
    <row r="172" spans="1:17" ht="72.5" hidden="1">
      <c r="A172" s="153" t="s">
        <v>376</v>
      </c>
      <c r="B172" s="141" t="s">
        <v>2150</v>
      </c>
      <c r="C172" s="141" t="s">
        <v>210</v>
      </c>
      <c r="D172" s="274" t="s">
        <v>215</v>
      </c>
      <c r="E172" s="273" t="s">
        <v>1583</v>
      </c>
      <c r="F172" s="67"/>
      <c r="G172" s="67"/>
      <c r="H172" s="67"/>
      <c r="I172" s="67"/>
      <c r="J172" s="67"/>
      <c r="K172" s="67"/>
      <c r="L172" s="67"/>
      <c r="M172" s="67"/>
      <c r="N172" s="67"/>
      <c r="O172" s="67"/>
      <c r="P172" s="67"/>
      <c r="Q172" s="67"/>
    </row>
    <row r="173" spans="1:17" ht="58" hidden="1">
      <c r="A173" s="153" t="s">
        <v>376</v>
      </c>
      <c r="B173" s="141" t="s">
        <v>2151</v>
      </c>
      <c r="C173" s="141" t="s">
        <v>210</v>
      </c>
      <c r="D173" s="274" t="s">
        <v>215</v>
      </c>
      <c r="E173" s="273" t="s">
        <v>1583</v>
      </c>
      <c r="F173" s="67"/>
      <c r="G173" s="67"/>
      <c r="H173" s="67"/>
      <c r="I173" s="67"/>
      <c r="J173" s="67"/>
      <c r="K173" s="67"/>
      <c r="L173" s="67"/>
      <c r="M173" s="67"/>
      <c r="N173" s="67"/>
      <c r="O173" s="67"/>
      <c r="P173" s="67"/>
      <c r="Q173" s="67"/>
    </row>
    <row r="174" spans="1:17" ht="43.5" hidden="1">
      <c r="A174" s="153" t="s">
        <v>376</v>
      </c>
      <c r="B174" s="141" t="s">
        <v>2152</v>
      </c>
      <c r="C174" s="141" t="s">
        <v>210</v>
      </c>
      <c r="D174" s="274" t="s">
        <v>215</v>
      </c>
      <c r="E174" s="273" t="s">
        <v>1583</v>
      </c>
      <c r="F174" s="67"/>
      <c r="G174" s="67"/>
      <c r="H174" s="67"/>
      <c r="I174" s="67"/>
      <c r="J174" s="67"/>
      <c r="K174" s="67"/>
      <c r="L174" s="67"/>
      <c r="M174" s="67"/>
      <c r="N174" s="67"/>
      <c r="O174" s="67"/>
      <c r="P174" s="67"/>
      <c r="Q174" s="67"/>
    </row>
    <row r="175" spans="1:17" ht="58" hidden="1">
      <c r="A175" s="153" t="s">
        <v>376</v>
      </c>
      <c r="B175" s="141" t="s">
        <v>2153</v>
      </c>
      <c r="C175" s="141" t="s">
        <v>210</v>
      </c>
      <c r="D175" s="274" t="s">
        <v>215</v>
      </c>
      <c r="E175" s="273" t="s">
        <v>1583</v>
      </c>
      <c r="F175" s="67"/>
      <c r="G175" s="67"/>
      <c r="H175" s="67"/>
      <c r="I175" s="67"/>
      <c r="J175" s="67"/>
      <c r="K175" s="67"/>
      <c r="L175" s="67"/>
      <c r="M175" s="67"/>
      <c r="N175" s="67"/>
      <c r="O175" s="67"/>
      <c r="P175" s="67"/>
      <c r="Q175" s="67"/>
    </row>
    <row r="176" spans="1:17" ht="58" hidden="1">
      <c r="A176" s="153" t="s">
        <v>402</v>
      </c>
      <c r="B176" s="141" t="s">
        <v>2154</v>
      </c>
      <c r="C176" s="201" t="s">
        <v>210</v>
      </c>
      <c r="D176" s="272" t="s">
        <v>215</v>
      </c>
      <c r="E176" s="273" t="s">
        <v>1583</v>
      </c>
      <c r="F176" s="67"/>
      <c r="G176" s="67"/>
      <c r="H176" s="67"/>
      <c r="I176" s="67"/>
      <c r="J176" s="67"/>
      <c r="K176" s="67"/>
      <c r="L176" s="67"/>
      <c r="M176" s="67"/>
      <c r="N176" s="67"/>
      <c r="O176" s="67"/>
      <c r="P176" s="67"/>
      <c r="Q176" s="67"/>
    </row>
    <row r="177" spans="1:17" ht="43.5" hidden="1">
      <c r="A177" s="153" t="s">
        <v>2155</v>
      </c>
      <c r="B177" s="141" t="s">
        <v>2156</v>
      </c>
      <c r="C177" s="201" t="s">
        <v>210</v>
      </c>
      <c r="D177" s="272" t="s">
        <v>215</v>
      </c>
      <c r="E177" s="273" t="s">
        <v>1583</v>
      </c>
      <c r="F177" s="67"/>
      <c r="G177" s="67"/>
      <c r="H177" s="67"/>
      <c r="I177" s="67"/>
      <c r="J177" s="67"/>
      <c r="K177" s="67"/>
      <c r="L177" s="67"/>
      <c r="M177" s="67"/>
      <c r="N177" s="67"/>
      <c r="O177" s="67"/>
      <c r="P177" s="67"/>
      <c r="Q177" s="67"/>
    </row>
    <row r="178" spans="1:17" ht="43.5" hidden="1">
      <c r="A178" s="153" t="s">
        <v>402</v>
      </c>
      <c r="B178" s="141" t="s">
        <v>2157</v>
      </c>
      <c r="C178" s="201" t="s">
        <v>210</v>
      </c>
      <c r="D178" s="272" t="s">
        <v>215</v>
      </c>
      <c r="E178" s="273" t="s">
        <v>1583</v>
      </c>
      <c r="F178" s="67"/>
      <c r="G178" s="67"/>
      <c r="H178" s="67"/>
      <c r="I178" s="67"/>
      <c r="J178" s="67"/>
      <c r="K178" s="67"/>
      <c r="L178" s="67"/>
      <c r="M178" s="67"/>
      <c r="N178" s="67"/>
      <c r="O178" s="67"/>
      <c r="P178" s="67"/>
      <c r="Q178" s="67"/>
    </row>
    <row r="179" spans="1:17" ht="58" hidden="1">
      <c r="A179" s="153" t="s">
        <v>402</v>
      </c>
      <c r="B179" s="141" t="s">
        <v>2158</v>
      </c>
      <c r="C179" s="201" t="s">
        <v>210</v>
      </c>
      <c r="D179" s="272" t="s">
        <v>215</v>
      </c>
      <c r="E179" s="273" t="s">
        <v>1583</v>
      </c>
      <c r="F179" s="67"/>
      <c r="G179" s="67"/>
      <c r="H179" s="67"/>
      <c r="I179" s="67"/>
      <c r="J179" s="67"/>
      <c r="K179" s="67"/>
      <c r="L179" s="67"/>
      <c r="M179" s="67"/>
      <c r="N179" s="67"/>
      <c r="O179" s="67"/>
      <c r="P179" s="67"/>
      <c r="Q179" s="67"/>
    </row>
    <row r="180" spans="1:17" ht="58" hidden="1">
      <c r="A180" s="155" t="s">
        <v>1334</v>
      </c>
      <c r="B180" s="141" t="s">
        <v>2159</v>
      </c>
      <c r="C180" s="140" t="s">
        <v>210</v>
      </c>
      <c r="D180" s="272" t="s">
        <v>215</v>
      </c>
      <c r="E180" s="273" t="s">
        <v>1583</v>
      </c>
      <c r="F180" s="67"/>
      <c r="G180" s="67"/>
      <c r="H180" s="67"/>
      <c r="I180" s="67"/>
      <c r="J180" s="67"/>
      <c r="K180" s="67"/>
      <c r="L180" s="67"/>
      <c r="M180" s="67"/>
      <c r="N180" s="67"/>
      <c r="O180" s="67"/>
      <c r="P180" s="67"/>
      <c r="Q180" s="67"/>
    </row>
    <row r="181" spans="1:17" ht="58" hidden="1">
      <c r="A181" s="155" t="s">
        <v>2160</v>
      </c>
      <c r="B181" s="141" t="s">
        <v>2161</v>
      </c>
      <c r="C181" s="140" t="s">
        <v>210</v>
      </c>
      <c r="D181" s="272" t="s">
        <v>215</v>
      </c>
      <c r="E181" s="273" t="s">
        <v>1583</v>
      </c>
      <c r="F181" s="67"/>
      <c r="G181" s="67"/>
      <c r="H181" s="67"/>
      <c r="I181" s="67"/>
      <c r="J181" s="67"/>
      <c r="K181" s="67"/>
      <c r="L181" s="67"/>
      <c r="M181" s="67"/>
      <c r="N181" s="67"/>
      <c r="O181" s="67"/>
      <c r="P181" s="67"/>
      <c r="Q181" s="67"/>
    </row>
    <row r="182" spans="1:17" ht="58" hidden="1">
      <c r="A182" s="155" t="s">
        <v>2162</v>
      </c>
      <c r="B182" s="141" t="s">
        <v>2163</v>
      </c>
      <c r="C182" s="140" t="s">
        <v>210</v>
      </c>
      <c r="D182" s="272" t="s">
        <v>215</v>
      </c>
      <c r="E182" s="273" t="s">
        <v>1583</v>
      </c>
      <c r="F182" s="67"/>
      <c r="G182" s="67"/>
      <c r="H182" s="67"/>
      <c r="I182" s="67"/>
      <c r="J182" s="67"/>
      <c r="K182" s="67"/>
      <c r="L182" s="67"/>
      <c r="M182" s="67"/>
      <c r="N182" s="67"/>
      <c r="O182" s="67"/>
      <c r="P182" s="67"/>
      <c r="Q182" s="67"/>
    </row>
    <row r="183" spans="1:17" ht="58" hidden="1">
      <c r="A183" s="155" t="s">
        <v>2164</v>
      </c>
      <c r="B183" s="141" t="s">
        <v>2165</v>
      </c>
      <c r="C183" s="140" t="s">
        <v>210</v>
      </c>
      <c r="D183" s="272" t="s">
        <v>215</v>
      </c>
      <c r="E183" s="273" t="s">
        <v>1583</v>
      </c>
      <c r="F183" s="67"/>
      <c r="G183" s="67"/>
      <c r="H183" s="67"/>
      <c r="I183" s="67"/>
      <c r="J183" s="67"/>
      <c r="K183" s="67"/>
      <c r="L183" s="67"/>
      <c r="M183" s="67"/>
      <c r="N183" s="67"/>
      <c r="O183" s="67"/>
      <c r="P183" s="67"/>
      <c r="Q183" s="67"/>
    </row>
    <row r="184" spans="1:17" ht="58" hidden="1">
      <c r="A184" s="155" t="s">
        <v>1334</v>
      </c>
      <c r="B184" s="141" t="s">
        <v>2166</v>
      </c>
      <c r="C184" s="140" t="s">
        <v>210</v>
      </c>
      <c r="D184" s="272" t="s">
        <v>215</v>
      </c>
      <c r="E184" s="273" t="s">
        <v>1583</v>
      </c>
      <c r="F184" s="67"/>
      <c r="G184" s="67"/>
      <c r="H184" s="67"/>
      <c r="I184" s="67"/>
      <c r="J184" s="67"/>
      <c r="K184" s="67"/>
      <c r="L184" s="67"/>
      <c r="M184" s="67"/>
      <c r="N184" s="67"/>
      <c r="O184" s="67"/>
      <c r="P184" s="67"/>
      <c r="Q184" s="67"/>
    </row>
    <row r="185" spans="1:17" ht="58" hidden="1">
      <c r="A185" s="155" t="s">
        <v>1334</v>
      </c>
      <c r="B185" s="141" t="s">
        <v>2167</v>
      </c>
      <c r="C185" s="140" t="s">
        <v>210</v>
      </c>
      <c r="D185" s="272" t="s">
        <v>215</v>
      </c>
      <c r="E185" s="273" t="s">
        <v>1583</v>
      </c>
      <c r="F185" s="67"/>
      <c r="G185" s="67"/>
      <c r="H185" s="67"/>
      <c r="I185" s="67"/>
      <c r="J185" s="67"/>
      <c r="K185" s="67"/>
      <c r="L185" s="67"/>
      <c r="M185" s="67"/>
      <c r="N185" s="67"/>
      <c r="O185" s="67"/>
      <c r="P185" s="67"/>
      <c r="Q185" s="67"/>
    </row>
    <row r="186" spans="1:17" ht="43.5" hidden="1">
      <c r="A186" s="155" t="s">
        <v>1334</v>
      </c>
      <c r="B186" s="141" t="s">
        <v>2168</v>
      </c>
      <c r="C186" s="141" t="s">
        <v>210</v>
      </c>
      <c r="D186" s="272" t="s">
        <v>215</v>
      </c>
      <c r="E186" s="273" t="s">
        <v>2055</v>
      </c>
      <c r="F186" s="67"/>
      <c r="G186" s="67"/>
      <c r="H186" s="67"/>
      <c r="I186" s="67"/>
      <c r="J186" s="67"/>
      <c r="K186" s="67"/>
      <c r="L186" s="67"/>
      <c r="M186" s="67"/>
      <c r="N186" s="67"/>
      <c r="O186" s="67"/>
      <c r="P186" s="67"/>
      <c r="Q186" s="67"/>
    </row>
    <row r="187" spans="1:17" ht="43.5" hidden="1">
      <c r="A187" s="155" t="s">
        <v>437</v>
      </c>
      <c r="B187" s="141" t="s">
        <v>2169</v>
      </c>
      <c r="C187" s="201" t="s">
        <v>210</v>
      </c>
      <c r="D187" s="274" t="s">
        <v>215</v>
      </c>
      <c r="E187" s="273" t="s">
        <v>1583</v>
      </c>
      <c r="F187" s="67"/>
      <c r="G187" s="67"/>
      <c r="H187" s="67"/>
      <c r="I187" s="67"/>
      <c r="J187" s="67"/>
      <c r="K187" s="67"/>
      <c r="L187" s="67"/>
      <c r="M187" s="67"/>
      <c r="N187" s="67"/>
      <c r="O187" s="67"/>
      <c r="P187" s="67"/>
      <c r="Q187" s="67"/>
    </row>
    <row r="188" spans="1:17" ht="58" hidden="1">
      <c r="A188" s="155" t="s">
        <v>437</v>
      </c>
      <c r="B188" s="141" t="s">
        <v>2170</v>
      </c>
      <c r="C188" s="201" t="s">
        <v>210</v>
      </c>
      <c r="D188" s="274" t="s">
        <v>215</v>
      </c>
      <c r="E188" s="273" t="s">
        <v>1583</v>
      </c>
      <c r="F188" s="67"/>
      <c r="G188" s="67"/>
      <c r="H188" s="67"/>
      <c r="I188" s="67"/>
      <c r="J188" s="67"/>
      <c r="K188" s="67"/>
      <c r="L188" s="67"/>
      <c r="M188" s="67"/>
      <c r="N188" s="67"/>
      <c r="O188" s="67"/>
      <c r="P188" s="67"/>
      <c r="Q188" s="67"/>
    </row>
    <row r="189" spans="1:17" ht="72.5" hidden="1">
      <c r="A189" s="155" t="s">
        <v>437</v>
      </c>
      <c r="B189" s="141" t="s">
        <v>2171</v>
      </c>
      <c r="C189" s="201" t="s">
        <v>210</v>
      </c>
      <c r="D189" s="272" t="s">
        <v>215</v>
      </c>
      <c r="E189" s="273" t="s">
        <v>1583</v>
      </c>
      <c r="F189" s="67"/>
      <c r="G189" s="67"/>
      <c r="H189" s="67"/>
      <c r="I189" s="67"/>
      <c r="J189" s="67"/>
      <c r="K189" s="67"/>
      <c r="L189" s="67"/>
      <c r="M189" s="67"/>
      <c r="N189" s="67"/>
      <c r="O189" s="67"/>
      <c r="P189" s="67"/>
      <c r="Q189" s="67"/>
    </row>
    <row r="190" spans="1:17" ht="58" hidden="1">
      <c r="A190" s="155" t="s">
        <v>2172</v>
      </c>
      <c r="B190" s="141" t="s">
        <v>2173</v>
      </c>
      <c r="C190" s="201" t="s">
        <v>210</v>
      </c>
      <c r="D190" s="274" t="s">
        <v>215</v>
      </c>
      <c r="E190" s="273" t="s">
        <v>1583</v>
      </c>
      <c r="F190" s="67"/>
      <c r="G190" s="67"/>
      <c r="H190" s="67"/>
      <c r="I190" s="67"/>
      <c r="J190" s="67"/>
      <c r="K190" s="67"/>
      <c r="L190" s="67"/>
      <c r="M190" s="67"/>
      <c r="N190" s="67"/>
      <c r="O190" s="67"/>
      <c r="P190" s="67"/>
      <c r="Q190" s="67"/>
    </row>
    <row r="191" spans="1:17" ht="58" hidden="1">
      <c r="A191" s="155" t="s">
        <v>437</v>
      </c>
      <c r="B191" s="141" t="s">
        <v>2174</v>
      </c>
      <c r="C191" s="201" t="s">
        <v>210</v>
      </c>
      <c r="D191" s="274" t="s">
        <v>215</v>
      </c>
      <c r="E191" s="273" t="s">
        <v>1583</v>
      </c>
      <c r="F191" s="67"/>
      <c r="G191" s="67"/>
      <c r="H191" s="67"/>
      <c r="I191" s="67"/>
      <c r="J191" s="67"/>
      <c r="K191" s="67"/>
      <c r="L191" s="67"/>
      <c r="M191" s="67"/>
      <c r="N191" s="67"/>
      <c r="O191" s="67"/>
      <c r="P191" s="67"/>
      <c r="Q191" s="67"/>
    </row>
    <row r="192" spans="1:17" ht="72.5" hidden="1">
      <c r="A192" s="155" t="s">
        <v>470</v>
      </c>
      <c r="B192" s="141" t="s">
        <v>2175</v>
      </c>
      <c r="C192" s="141" t="s">
        <v>210</v>
      </c>
      <c r="D192" s="274" t="s">
        <v>215</v>
      </c>
      <c r="E192" s="273" t="s">
        <v>1583</v>
      </c>
      <c r="F192" s="67"/>
      <c r="G192" s="67"/>
      <c r="H192" s="67"/>
      <c r="I192" s="67"/>
      <c r="J192" s="67"/>
      <c r="K192" s="67"/>
      <c r="L192" s="67"/>
      <c r="M192" s="67"/>
      <c r="N192" s="67"/>
      <c r="O192" s="67"/>
      <c r="P192" s="67"/>
      <c r="Q192" s="67"/>
    </row>
    <row r="193" spans="1:17" ht="58" hidden="1">
      <c r="A193" s="155" t="s">
        <v>475</v>
      </c>
      <c r="B193" s="141" t="s">
        <v>2176</v>
      </c>
      <c r="C193" s="141" t="s">
        <v>210</v>
      </c>
      <c r="D193" s="274" t="s">
        <v>215</v>
      </c>
      <c r="E193" s="273" t="s">
        <v>1583</v>
      </c>
      <c r="F193" s="67"/>
      <c r="G193" s="67"/>
      <c r="H193" s="67"/>
      <c r="I193" s="67"/>
      <c r="J193" s="67"/>
      <c r="K193" s="67"/>
      <c r="L193" s="67"/>
      <c r="M193" s="67"/>
      <c r="N193" s="67"/>
      <c r="O193" s="67"/>
      <c r="P193" s="67"/>
      <c r="Q193" s="67"/>
    </row>
    <row r="194" spans="1:17" ht="72.5" hidden="1">
      <c r="A194" s="155" t="s">
        <v>470</v>
      </c>
      <c r="B194" s="141" t="s">
        <v>2177</v>
      </c>
      <c r="C194" s="141" t="s">
        <v>210</v>
      </c>
      <c r="D194" s="274" t="s">
        <v>215</v>
      </c>
      <c r="E194" s="273" t="s">
        <v>1583</v>
      </c>
      <c r="F194" s="67"/>
      <c r="G194" s="67"/>
      <c r="H194" s="67"/>
      <c r="I194" s="67"/>
      <c r="J194" s="67"/>
      <c r="K194" s="67"/>
      <c r="L194" s="67"/>
      <c r="M194" s="67"/>
      <c r="N194" s="67"/>
      <c r="O194" s="67"/>
      <c r="P194" s="67"/>
      <c r="Q194" s="67"/>
    </row>
    <row r="195" spans="1:17" ht="72.5" hidden="1">
      <c r="A195" s="155" t="s">
        <v>470</v>
      </c>
      <c r="B195" s="141" t="s">
        <v>2178</v>
      </c>
      <c r="C195" s="141" t="s">
        <v>210</v>
      </c>
      <c r="D195" s="274" t="s">
        <v>215</v>
      </c>
      <c r="E195" s="273" t="s">
        <v>1583</v>
      </c>
      <c r="F195" s="67"/>
      <c r="G195" s="67"/>
      <c r="H195" s="67"/>
      <c r="I195" s="67"/>
      <c r="J195" s="67"/>
      <c r="K195" s="67"/>
      <c r="L195" s="67"/>
      <c r="M195" s="67"/>
      <c r="N195" s="67"/>
      <c r="O195" s="67"/>
      <c r="P195" s="67"/>
      <c r="Q195" s="67"/>
    </row>
    <row r="196" spans="1:17" ht="43.5" hidden="1">
      <c r="A196" s="155" t="s">
        <v>470</v>
      </c>
      <c r="B196" s="141" t="s">
        <v>2179</v>
      </c>
      <c r="C196" s="141" t="s">
        <v>210</v>
      </c>
      <c r="D196" s="274" t="s">
        <v>215</v>
      </c>
      <c r="E196" s="273" t="s">
        <v>1583</v>
      </c>
      <c r="F196" s="67"/>
      <c r="G196" s="67"/>
      <c r="H196" s="67"/>
      <c r="I196" s="67"/>
      <c r="J196" s="67"/>
      <c r="K196" s="67"/>
      <c r="L196" s="67"/>
      <c r="M196" s="67"/>
      <c r="N196" s="67"/>
      <c r="O196" s="67"/>
      <c r="P196" s="67"/>
      <c r="Q196" s="67"/>
    </row>
    <row r="197" spans="1:17" ht="58" hidden="1">
      <c r="A197" s="155" t="s">
        <v>470</v>
      </c>
      <c r="B197" s="141" t="s">
        <v>2180</v>
      </c>
      <c r="C197" s="141" t="s">
        <v>210</v>
      </c>
      <c r="D197" s="274" t="s">
        <v>215</v>
      </c>
      <c r="E197" s="273" t="s">
        <v>1583</v>
      </c>
      <c r="F197" s="67"/>
      <c r="G197" s="67"/>
      <c r="H197" s="67"/>
      <c r="I197" s="67"/>
      <c r="J197" s="67"/>
      <c r="K197" s="67"/>
      <c r="L197" s="67"/>
      <c r="M197" s="67"/>
      <c r="N197" s="67"/>
      <c r="O197" s="67"/>
      <c r="P197" s="67"/>
      <c r="Q197" s="67"/>
    </row>
    <row r="198" spans="1:17" ht="101.5" hidden="1">
      <c r="A198" s="155" t="s">
        <v>470</v>
      </c>
      <c r="B198" s="141" t="s">
        <v>2181</v>
      </c>
      <c r="C198" s="141" t="s">
        <v>210</v>
      </c>
      <c r="D198" s="274" t="s">
        <v>215</v>
      </c>
      <c r="E198" s="273" t="s">
        <v>1583</v>
      </c>
      <c r="F198" s="67"/>
      <c r="G198" s="67"/>
      <c r="H198" s="67"/>
      <c r="I198" s="67"/>
      <c r="J198" s="67"/>
      <c r="K198" s="67"/>
      <c r="L198" s="67"/>
      <c r="M198" s="67"/>
      <c r="N198" s="67"/>
      <c r="O198" s="67"/>
      <c r="P198" s="67"/>
      <c r="Q198" s="67"/>
    </row>
    <row r="199" spans="1:17" ht="58" hidden="1">
      <c r="A199" s="155" t="s">
        <v>470</v>
      </c>
      <c r="B199" s="141" t="s">
        <v>2182</v>
      </c>
      <c r="C199" s="141" t="s">
        <v>210</v>
      </c>
      <c r="D199" s="274" t="s">
        <v>215</v>
      </c>
      <c r="E199" s="273" t="s">
        <v>1583</v>
      </c>
      <c r="F199" s="67"/>
      <c r="G199" s="67"/>
      <c r="H199" s="67"/>
      <c r="I199" s="67"/>
      <c r="J199" s="67"/>
      <c r="K199" s="67"/>
      <c r="L199" s="67"/>
      <c r="M199" s="67"/>
      <c r="N199" s="67"/>
      <c r="O199" s="67"/>
      <c r="P199" s="67"/>
      <c r="Q199" s="67"/>
    </row>
    <row r="200" spans="1:17" ht="72.5" hidden="1">
      <c r="A200" s="155" t="s">
        <v>470</v>
      </c>
      <c r="B200" s="141" t="s">
        <v>2183</v>
      </c>
      <c r="C200" s="141" t="s">
        <v>210</v>
      </c>
      <c r="D200" s="274" t="s">
        <v>215</v>
      </c>
      <c r="E200" s="273" t="s">
        <v>1583</v>
      </c>
      <c r="F200" s="67"/>
      <c r="G200" s="67"/>
      <c r="H200" s="67"/>
      <c r="I200" s="67"/>
      <c r="J200" s="67"/>
      <c r="K200" s="67"/>
      <c r="L200" s="67"/>
      <c r="M200" s="67"/>
      <c r="N200" s="67"/>
      <c r="O200" s="67"/>
      <c r="P200" s="67"/>
      <c r="Q200" s="67"/>
    </row>
    <row r="201" spans="1:17" ht="43.5" hidden="1">
      <c r="A201" s="155" t="s">
        <v>2184</v>
      </c>
      <c r="B201" s="141" t="s">
        <v>2185</v>
      </c>
      <c r="C201" s="141" t="s">
        <v>210</v>
      </c>
      <c r="D201" s="274" t="s">
        <v>215</v>
      </c>
      <c r="E201" s="273" t="s">
        <v>1583</v>
      </c>
      <c r="F201" s="67"/>
      <c r="G201" s="67"/>
      <c r="H201" s="67"/>
      <c r="I201" s="67"/>
      <c r="J201" s="67"/>
      <c r="K201" s="67"/>
      <c r="L201" s="67"/>
      <c r="M201" s="67"/>
      <c r="N201" s="67"/>
      <c r="O201" s="67"/>
      <c r="P201" s="67"/>
      <c r="Q201" s="67"/>
    </row>
    <row r="202" spans="1:17" ht="58" hidden="1">
      <c r="A202" s="155" t="s">
        <v>470</v>
      </c>
      <c r="B202" s="141" t="s">
        <v>2186</v>
      </c>
      <c r="C202" s="141" t="s">
        <v>210</v>
      </c>
      <c r="D202" s="274" t="s">
        <v>215</v>
      </c>
      <c r="E202" s="273" t="s">
        <v>1583</v>
      </c>
      <c r="F202" s="67"/>
      <c r="G202" s="67"/>
      <c r="H202" s="67"/>
      <c r="I202" s="67"/>
      <c r="J202" s="67"/>
      <c r="K202" s="67"/>
      <c r="L202" s="67"/>
      <c r="M202" s="67"/>
      <c r="N202" s="67"/>
      <c r="O202" s="67"/>
      <c r="P202" s="67"/>
      <c r="Q202" s="67"/>
    </row>
    <row r="203" spans="1:17" ht="58" hidden="1">
      <c r="A203" s="155" t="s">
        <v>512</v>
      </c>
      <c r="B203" s="141" t="s">
        <v>2187</v>
      </c>
      <c r="C203" s="141" t="s">
        <v>210</v>
      </c>
      <c r="D203" s="272" t="s">
        <v>215</v>
      </c>
      <c r="E203" s="273" t="s">
        <v>1583</v>
      </c>
      <c r="F203" s="67"/>
      <c r="G203" s="67"/>
      <c r="H203" s="67"/>
      <c r="I203" s="67"/>
      <c r="J203" s="67"/>
      <c r="K203" s="67"/>
      <c r="L203" s="67"/>
      <c r="M203" s="67"/>
      <c r="N203" s="67"/>
      <c r="O203" s="67"/>
      <c r="P203" s="67"/>
      <c r="Q203" s="67"/>
    </row>
    <row r="204" spans="1:17" ht="72.5" hidden="1">
      <c r="A204" s="155" t="s">
        <v>502</v>
      </c>
      <c r="B204" s="141" t="s">
        <v>2188</v>
      </c>
      <c r="C204" s="141" t="s">
        <v>210</v>
      </c>
      <c r="D204" s="274" t="s">
        <v>215</v>
      </c>
      <c r="E204" s="273" t="s">
        <v>1583</v>
      </c>
      <c r="F204" s="67"/>
      <c r="G204" s="67"/>
      <c r="H204" s="67"/>
      <c r="I204" s="67"/>
      <c r="J204" s="67"/>
      <c r="K204" s="67"/>
      <c r="L204" s="67"/>
      <c r="M204" s="67"/>
      <c r="N204" s="67"/>
      <c r="O204" s="67"/>
      <c r="P204" s="67"/>
      <c r="Q204" s="67"/>
    </row>
    <row r="205" spans="1:17" ht="58" hidden="1">
      <c r="A205" s="155" t="s">
        <v>502</v>
      </c>
      <c r="B205" s="141" t="s">
        <v>2189</v>
      </c>
      <c r="C205" s="141" t="s">
        <v>210</v>
      </c>
      <c r="D205" s="274" t="s">
        <v>215</v>
      </c>
      <c r="E205" s="273" t="s">
        <v>1583</v>
      </c>
      <c r="F205" s="67"/>
      <c r="G205" s="67"/>
      <c r="H205" s="67"/>
      <c r="I205" s="67"/>
      <c r="J205" s="67"/>
      <c r="K205" s="67"/>
      <c r="L205" s="67"/>
      <c r="M205" s="67"/>
      <c r="N205" s="67"/>
      <c r="O205" s="67"/>
      <c r="P205" s="67"/>
      <c r="Q205" s="67"/>
    </row>
    <row r="206" spans="1:17" ht="58" hidden="1">
      <c r="A206" s="155" t="s">
        <v>502</v>
      </c>
      <c r="B206" s="141" t="s">
        <v>2190</v>
      </c>
      <c r="C206" s="141" t="s">
        <v>210</v>
      </c>
      <c r="D206" s="274" t="s">
        <v>215</v>
      </c>
      <c r="E206" s="273" t="s">
        <v>1583</v>
      </c>
      <c r="F206" s="67"/>
      <c r="G206" s="67"/>
      <c r="H206" s="67"/>
      <c r="I206" s="67"/>
      <c r="J206" s="67"/>
      <c r="K206" s="67"/>
      <c r="L206" s="67"/>
      <c r="M206" s="67"/>
      <c r="N206" s="67"/>
      <c r="O206" s="67"/>
      <c r="P206" s="67"/>
      <c r="Q206" s="67"/>
    </row>
    <row r="207" spans="1:17" ht="43.5" hidden="1">
      <c r="A207" s="155" t="s">
        <v>500</v>
      </c>
      <c r="B207" s="141" t="s">
        <v>2191</v>
      </c>
      <c r="C207" s="141" t="s">
        <v>210</v>
      </c>
      <c r="D207" s="274" t="s">
        <v>215</v>
      </c>
      <c r="E207" s="273" t="s">
        <v>1583</v>
      </c>
      <c r="F207" s="67"/>
      <c r="G207" s="67"/>
      <c r="H207" s="67"/>
      <c r="I207" s="67"/>
      <c r="J207" s="67"/>
      <c r="K207" s="67"/>
      <c r="L207" s="67"/>
      <c r="M207" s="67"/>
      <c r="N207" s="67"/>
      <c r="O207" s="67"/>
      <c r="P207" s="67"/>
      <c r="Q207" s="67"/>
    </row>
    <row r="208" spans="1:17" ht="43.5" hidden="1">
      <c r="A208" s="155" t="s">
        <v>502</v>
      </c>
      <c r="B208" s="141" t="s">
        <v>2192</v>
      </c>
      <c r="C208" s="141" t="s">
        <v>210</v>
      </c>
      <c r="D208" s="274" t="s">
        <v>215</v>
      </c>
      <c r="E208" s="273" t="s">
        <v>1583</v>
      </c>
      <c r="F208" s="67"/>
      <c r="G208" s="67"/>
      <c r="H208" s="67"/>
      <c r="I208" s="67"/>
      <c r="J208" s="67"/>
      <c r="K208" s="67"/>
      <c r="L208" s="67"/>
      <c r="M208" s="67"/>
      <c r="N208" s="67"/>
      <c r="O208" s="67"/>
      <c r="P208" s="67"/>
      <c r="Q208" s="67"/>
    </row>
    <row r="209" spans="1:17" ht="58" hidden="1">
      <c r="A209" s="155" t="s">
        <v>502</v>
      </c>
      <c r="B209" s="141" t="s">
        <v>2193</v>
      </c>
      <c r="C209" s="141" t="s">
        <v>210</v>
      </c>
      <c r="D209" s="274" t="s">
        <v>215</v>
      </c>
      <c r="E209" s="273" t="s">
        <v>1583</v>
      </c>
      <c r="F209" s="67"/>
      <c r="G209" s="67"/>
      <c r="H209" s="67"/>
      <c r="I209" s="67"/>
      <c r="J209" s="67"/>
      <c r="K209" s="67"/>
      <c r="L209" s="67"/>
      <c r="M209" s="67"/>
      <c r="N209" s="67"/>
      <c r="O209" s="67"/>
      <c r="P209" s="67"/>
      <c r="Q209" s="67"/>
    </row>
    <row r="210" spans="1:17" ht="58" hidden="1">
      <c r="A210" s="155" t="s">
        <v>502</v>
      </c>
      <c r="B210" s="141" t="s">
        <v>2194</v>
      </c>
      <c r="C210" s="141" t="s">
        <v>210</v>
      </c>
      <c r="D210" s="274" t="s">
        <v>215</v>
      </c>
      <c r="E210" s="273" t="s">
        <v>1583</v>
      </c>
      <c r="F210" s="67"/>
      <c r="G210" s="67"/>
      <c r="H210" s="67"/>
      <c r="I210" s="67"/>
      <c r="J210" s="67"/>
      <c r="K210" s="67"/>
      <c r="L210" s="67"/>
      <c r="M210" s="67"/>
      <c r="N210" s="67"/>
      <c r="O210" s="67"/>
      <c r="P210" s="67"/>
      <c r="Q210" s="67"/>
    </row>
    <row r="211" spans="1:17" ht="72.5" hidden="1">
      <c r="A211" s="155" t="s">
        <v>502</v>
      </c>
      <c r="B211" s="141" t="s">
        <v>2195</v>
      </c>
      <c r="C211" s="141" t="s">
        <v>210</v>
      </c>
      <c r="D211" s="274" t="s">
        <v>215</v>
      </c>
      <c r="E211" s="273" t="s">
        <v>1583</v>
      </c>
      <c r="F211" s="67"/>
      <c r="G211" s="67"/>
      <c r="H211" s="67"/>
      <c r="I211" s="67"/>
      <c r="J211" s="67"/>
      <c r="K211" s="67"/>
      <c r="L211" s="67"/>
      <c r="M211" s="67"/>
      <c r="N211" s="67"/>
      <c r="O211" s="67"/>
      <c r="P211" s="67"/>
      <c r="Q211" s="67"/>
    </row>
    <row r="212" spans="1:17" ht="43.5" hidden="1">
      <c r="A212" s="155" t="s">
        <v>502</v>
      </c>
      <c r="B212" s="141" t="s">
        <v>2196</v>
      </c>
      <c r="C212" s="141" t="s">
        <v>210</v>
      </c>
      <c r="D212" s="274" t="s">
        <v>215</v>
      </c>
      <c r="E212" s="273" t="s">
        <v>1583</v>
      </c>
      <c r="F212" s="67"/>
      <c r="G212" s="67"/>
      <c r="H212" s="67"/>
      <c r="I212" s="67"/>
      <c r="J212" s="67"/>
      <c r="K212" s="67"/>
      <c r="L212" s="67"/>
      <c r="M212" s="67"/>
      <c r="N212" s="67"/>
      <c r="O212" s="67"/>
      <c r="P212" s="67"/>
      <c r="Q212" s="67"/>
    </row>
    <row r="213" spans="1:17" ht="43.5" hidden="1">
      <c r="A213" s="155" t="s">
        <v>512</v>
      </c>
      <c r="B213" s="141" t="s">
        <v>2197</v>
      </c>
      <c r="C213" s="141" t="s">
        <v>210</v>
      </c>
      <c r="D213" s="274" t="s">
        <v>215</v>
      </c>
      <c r="E213" s="273" t="s">
        <v>1583</v>
      </c>
      <c r="F213" s="67"/>
      <c r="G213" s="67"/>
      <c r="H213" s="67"/>
      <c r="I213" s="67"/>
      <c r="J213" s="67"/>
      <c r="K213" s="67"/>
      <c r="L213" s="67"/>
      <c r="M213" s="67"/>
      <c r="N213" s="67"/>
      <c r="O213" s="67"/>
      <c r="P213" s="67"/>
      <c r="Q213" s="67"/>
    </row>
    <row r="214" spans="1:17" ht="43.5" hidden="1">
      <c r="A214" s="155" t="s">
        <v>512</v>
      </c>
      <c r="B214" s="141" t="s">
        <v>2198</v>
      </c>
      <c r="C214" s="141" t="s">
        <v>210</v>
      </c>
      <c r="D214" s="274" t="s">
        <v>215</v>
      </c>
      <c r="E214" s="273" t="s">
        <v>1583</v>
      </c>
      <c r="F214" s="67"/>
      <c r="G214" s="67"/>
      <c r="H214" s="67"/>
      <c r="I214" s="67"/>
      <c r="J214" s="67"/>
      <c r="K214" s="67"/>
      <c r="L214" s="67"/>
      <c r="M214" s="67"/>
      <c r="N214" s="67"/>
      <c r="O214" s="67"/>
      <c r="P214" s="67"/>
      <c r="Q214" s="67"/>
    </row>
    <row r="215" spans="1:17" ht="43.5" hidden="1">
      <c r="A215" s="155" t="s">
        <v>512</v>
      </c>
      <c r="B215" s="141" t="s">
        <v>2199</v>
      </c>
      <c r="C215" s="141" t="s">
        <v>210</v>
      </c>
      <c r="D215" s="274" t="s">
        <v>215</v>
      </c>
      <c r="E215" s="273" t="s">
        <v>1583</v>
      </c>
      <c r="F215" s="67"/>
      <c r="G215" s="67"/>
      <c r="H215" s="67"/>
      <c r="I215" s="67"/>
      <c r="J215" s="67"/>
      <c r="K215" s="67"/>
      <c r="L215" s="67"/>
      <c r="M215" s="67"/>
      <c r="N215" s="67"/>
      <c r="O215" s="67"/>
      <c r="P215" s="67"/>
      <c r="Q215" s="67"/>
    </row>
    <row r="216" spans="1:17" ht="58" hidden="1">
      <c r="A216" s="155" t="s">
        <v>502</v>
      </c>
      <c r="B216" s="141" t="s">
        <v>2200</v>
      </c>
      <c r="C216" s="141" t="s">
        <v>210</v>
      </c>
      <c r="D216" s="274" t="s">
        <v>215</v>
      </c>
      <c r="E216" s="273" t="s">
        <v>1583</v>
      </c>
      <c r="F216" s="67"/>
      <c r="G216" s="67"/>
      <c r="H216" s="67"/>
      <c r="I216" s="67"/>
      <c r="J216" s="67"/>
      <c r="K216" s="67"/>
      <c r="L216" s="67"/>
      <c r="M216" s="67"/>
      <c r="N216" s="67"/>
      <c r="O216" s="67"/>
      <c r="P216" s="67"/>
      <c r="Q216" s="67"/>
    </row>
    <row r="217" spans="1:17" ht="58" hidden="1">
      <c r="A217" s="155" t="s">
        <v>502</v>
      </c>
      <c r="B217" s="141" t="s">
        <v>2201</v>
      </c>
      <c r="C217" s="141" t="s">
        <v>210</v>
      </c>
      <c r="D217" s="274" t="s">
        <v>215</v>
      </c>
      <c r="E217" s="273" t="s">
        <v>1583</v>
      </c>
      <c r="F217" s="67"/>
      <c r="G217" s="67"/>
      <c r="H217" s="67"/>
      <c r="I217" s="67"/>
      <c r="J217" s="67"/>
      <c r="K217" s="67"/>
      <c r="L217" s="67"/>
      <c r="M217" s="67"/>
      <c r="N217" s="67"/>
      <c r="O217" s="67"/>
      <c r="P217" s="67"/>
      <c r="Q217" s="67"/>
    </row>
    <row r="218" spans="1:17" ht="72.5" hidden="1">
      <c r="A218" s="155" t="s">
        <v>502</v>
      </c>
      <c r="B218" s="141" t="s">
        <v>2202</v>
      </c>
      <c r="C218" s="141" t="s">
        <v>210</v>
      </c>
      <c r="D218" s="272" t="s">
        <v>215</v>
      </c>
      <c r="E218" s="273" t="s">
        <v>1583</v>
      </c>
      <c r="F218" s="67"/>
      <c r="G218" s="67"/>
      <c r="H218" s="67"/>
      <c r="I218" s="67"/>
      <c r="J218" s="67"/>
      <c r="K218" s="67"/>
      <c r="L218" s="67"/>
      <c r="M218" s="67"/>
      <c r="N218" s="67"/>
      <c r="O218" s="67"/>
      <c r="P218" s="67"/>
      <c r="Q218" s="67"/>
    </row>
    <row r="219" spans="1:17" ht="58" hidden="1">
      <c r="A219" s="155" t="s">
        <v>502</v>
      </c>
      <c r="B219" s="141" t="s">
        <v>2203</v>
      </c>
      <c r="C219" s="141" t="s">
        <v>210</v>
      </c>
      <c r="D219" s="272" t="s">
        <v>215</v>
      </c>
      <c r="E219" s="273" t="s">
        <v>1583</v>
      </c>
      <c r="F219" s="67"/>
      <c r="G219" s="67"/>
      <c r="H219" s="67"/>
      <c r="I219" s="67"/>
      <c r="J219" s="67"/>
      <c r="K219" s="67"/>
      <c r="L219" s="67"/>
      <c r="M219" s="67"/>
      <c r="N219" s="67"/>
      <c r="O219" s="67"/>
      <c r="P219" s="67"/>
      <c r="Q219" s="67"/>
    </row>
    <row r="220" spans="1:17" ht="72.5" hidden="1">
      <c r="A220" s="155" t="s">
        <v>527</v>
      </c>
      <c r="B220" s="141" t="s">
        <v>2204</v>
      </c>
      <c r="C220" s="141" t="s">
        <v>210</v>
      </c>
      <c r="D220" s="272" t="s">
        <v>215</v>
      </c>
      <c r="E220" s="273" t="s">
        <v>1583</v>
      </c>
      <c r="F220" s="67"/>
      <c r="G220" s="67"/>
      <c r="H220" s="67"/>
      <c r="I220" s="67"/>
      <c r="J220" s="67"/>
      <c r="K220" s="67"/>
      <c r="L220" s="67"/>
      <c r="M220" s="67"/>
      <c r="N220" s="67"/>
      <c r="O220" s="67"/>
      <c r="P220" s="67"/>
      <c r="Q220" s="67"/>
    </row>
    <row r="221" spans="1:17" ht="43.5" hidden="1">
      <c r="A221" s="155" t="s">
        <v>527</v>
      </c>
      <c r="B221" s="141" t="s">
        <v>2205</v>
      </c>
      <c r="C221" s="141" t="s">
        <v>210</v>
      </c>
      <c r="D221" s="272" t="s">
        <v>215</v>
      </c>
      <c r="E221" s="273" t="s">
        <v>1583</v>
      </c>
      <c r="F221" s="67"/>
      <c r="G221" s="67"/>
      <c r="H221" s="67"/>
      <c r="I221" s="67"/>
      <c r="J221" s="67"/>
      <c r="K221" s="67"/>
      <c r="L221" s="67"/>
      <c r="M221" s="67"/>
      <c r="N221" s="67"/>
      <c r="O221" s="67"/>
      <c r="P221" s="67"/>
      <c r="Q221" s="67"/>
    </row>
    <row r="222" spans="1:17" hidden="1">
      <c r="A222" s="155" t="s">
        <v>533</v>
      </c>
      <c r="B222" s="201" t="s">
        <v>2206</v>
      </c>
      <c r="C222" s="141" t="s">
        <v>210</v>
      </c>
      <c r="D222" s="272" t="s">
        <v>215</v>
      </c>
      <c r="E222" s="273" t="s">
        <v>1583</v>
      </c>
      <c r="F222" s="67"/>
      <c r="G222" s="67"/>
      <c r="H222" s="67"/>
      <c r="I222" s="67"/>
      <c r="J222" s="67"/>
      <c r="K222" s="67"/>
      <c r="L222" s="67"/>
      <c r="M222" s="67"/>
      <c r="N222" s="67"/>
      <c r="O222" s="67"/>
      <c r="P222" s="67"/>
      <c r="Q222" s="67"/>
    </row>
    <row r="223" spans="1:17" hidden="1">
      <c r="A223" s="155" t="s">
        <v>533</v>
      </c>
      <c r="B223" s="201" t="s">
        <v>2207</v>
      </c>
      <c r="C223" s="141" t="s">
        <v>210</v>
      </c>
      <c r="D223" s="272" t="s">
        <v>215</v>
      </c>
      <c r="E223" s="273" t="s">
        <v>1583</v>
      </c>
      <c r="F223" s="67"/>
      <c r="G223" s="67"/>
      <c r="H223" s="67"/>
      <c r="I223" s="67"/>
      <c r="J223" s="67"/>
      <c r="K223" s="67"/>
      <c r="L223" s="67"/>
      <c r="M223" s="67"/>
      <c r="N223" s="67"/>
      <c r="O223" s="67"/>
      <c r="P223" s="67"/>
      <c r="Q223" s="67"/>
    </row>
    <row r="224" spans="1:17" hidden="1">
      <c r="A224" s="155" t="s">
        <v>533</v>
      </c>
      <c r="B224" s="201" t="s">
        <v>2208</v>
      </c>
      <c r="C224" s="141" t="s">
        <v>210</v>
      </c>
      <c r="D224" s="274" t="s">
        <v>215</v>
      </c>
      <c r="E224" s="273" t="s">
        <v>1583</v>
      </c>
      <c r="F224" s="67"/>
      <c r="G224" s="67"/>
      <c r="H224" s="67"/>
      <c r="I224" s="67"/>
      <c r="J224" s="67"/>
      <c r="K224" s="67"/>
      <c r="L224" s="67"/>
      <c r="M224" s="67"/>
      <c r="N224" s="67"/>
      <c r="O224" s="67"/>
      <c r="P224" s="67"/>
      <c r="Q224" s="67"/>
    </row>
    <row r="225" spans="1:17" hidden="1">
      <c r="A225" s="155" t="s">
        <v>533</v>
      </c>
      <c r="B225" s="201" t="s">
        <v>2209</v>
      </c>
      <c r="C225" s="141" t="s">
        <v>210</v>
      </c>
      <c r="D225" s="274" t="s">
        <v>215</v>
      </c>
      <c r="E225" s="273" t="s">
        <v>1583</v>
      </c>
      <c r="F225" s="67"/>
      <c r="G225" s="67"/>
      <c r="H225" s="67"/>
      <c r="I225" s="67"/>
      <c r="J225" s="67"/>
      <c r="K225" s="67"/>
      <c r="L225" s="67"/>
      <c r="M225" s="67"/>
      <c r="N225" s="67"/>
      <c r="O225" s="67"/>
      <c r="P225" s="67"/>
      <c r="Q225" s="67"/>
    </row>
    <row r="226" spans="1:17" hidden="1">
      <c r="A226" s="155" t="s">
        <v>533</v>
      </c>
      <c r="B226" s="201" t="s">
        <v>2210</v>
      </c>
      <c r="C226" s="141" t="s">
        <v>210</v>
      </c>
      <c r="D226" s="274" t="s">
        <v>215</v>
      </c>
      <c r="E226" s="273" t="s">
        <v>1583</v>
      </c>
      <c r="F226" s="67"/>
      <c r="G226" s="67"/>
      <c r="H226" s="67"/>
      <c r="I226" s="67"/>
      <c r="J226" s="67"/>
      <c r="K226" s="67"/>
      <c r="L226" s="67"/>
      <c r="M226" s="67"/>
      <c r="N226" s="67"/>
      <c r="O226" s="67"/>
      <c r="P226" s="67"/>
      <c r="Q226" s="67"/>
    </row>
    <row r="227" spans="1:17" hidden="1">
      <c r="A227" s="155" t="s">
        <v>533</v>
      </c>
      <c r="B227" s="201" t="s">
        <v>2211</v>
      </c>
      <c r="C227" s="141" t="s">
        <v>210</v>
      </c>
      <c r="D227" s="274" t="s">
        <v>215</v>
      </c>
      <c r="E227" s="273" t="s">
        <v>1583</v>
      </c>
      <c r="F227" s="67"/>
      <c r="G227" s="67"/>
      <c r="H227" s="67"/>
      <c r="I227" s="67"/>
      <c r="J227" s="67"/>
      <c r="K227" s="67"/>
      <c r="L227" s="67"/>
      <c r="M227" s="67"/>
      <c r="N227" s="67"/>
      <c r="O227" s="67"/>
      <c r="P227" s="67"/>
      <c r="Q227" s="67"/>
    </row>
    <row r="228" spans="1:17" hidden="1">
      <c r="A228" s="155" t="s">
        <v>533</v>
      </c>
      <c r="B228" s="201" t="s">
        <v>2212</v>
      </c>
      <c r="C228" s="141" t="s">
        <v>210</v>
      </c>
      <c r="D228" s="274" t="s">
        <v>215</v>
      </c>
      <c r="E228" s="273" t="s">
        <v>1583</v>
      </c>
      <c r="F228" s="67"/>
      <c r="G228" s="67"/>
      <c r="H228" s="67"/>
      <c r="I228" s="67"/>
      <c r="J228" s="67"/>
      <c r="K228" s="67"/>
      <c r="L228" s="67"/>
      <c r="M228" s="67"/>
      <c r="N228" s="67"/>
      <c r="O228" s="67"/>
      <c r="P228" s="67"/>
      <c r="Q228" s="67"/>
    </row>
    <row r="229" spans="1:17" hidden="1">
      <c r="A229" s="155" t="s">
        <v>533</v>
      </c>
      <c r="B229" s="201" t="s">
        <v>2213</v>
      </c>
      <c r="C229" s="141" t="s">
        <v>210</v>
      </c>
      <c r="D229" s="274" t="s">
        <v>215</v>
      </c>
      <c r="E229" s="273" t="s">
        <v>1583</v>
      </c>
      <c r="F229" s="67"/>
      <c r="G229" s="67"/>
      <c r="H229" s="67"/>
      <c r="I229" s="67"/>
      <c r="J229" s="67"/>
      <c r="K229" s="67"/>
      <c r="L229" s="67"/>
      <c r="M229" s="67"/>
      <c r="N229" s="67"/>
      <c r="O229" s="67"/>
      <c r="P229" s="67"/>
      <c r="Q229" s="67"/>
    </row>
    <row r="230" spans="1:17" ht="58" hidden="1">
      <c r="A230" s="155" t="s">
        <v>533</v>
      </c>
      <c r="B230" s="141" t="s">
        <v>2214</v>
      </c>
      <c r="C230" s="141" t="s">
        <v>210</v>
      </c>
      <c r="D230" s="274" t="s">
        <v>215</v>
      </c>
      <c r="E230" s="273" t="s">
        <v>2055</v>
      </c>
      <c r="F230" s="67"/>
      <c r="G230" s="67"/>
      <c r="H230" s="67"/>
      <c r="I230" s="67"/>
      <c r="J230" s="67"/>
      <c r="K230" s="67"/>
      <c r="L230" s="67"/>
      <c r="M230" s="67"/>
      <c r="N230" s="67"/>
      <c r="O230" s="67"/>
      <c r="P230" s="67"/>
      <c r="Q230" s="67"/>
    </row>
    <row r="231" spans="1:17" ht="72.5" hidden="1">
      <c r="A231" s="155" t="s">
        <v>558</v>
      </c>
      <c r="B231" s="141" t="s">
        <v>2215</v>
      </c>
      <c r="C231" s="201" t="s">
        <v>210</v>
      </c>
      <c r="D231" s="272" t="s">
        <v>215</v>
      </c>
      <c r="E231" s="273" t="s">
        <v>1583</v>
      </c>
      <c r="F231" s="67"/>
      <c r="G231" s="67"/>
      <c r="H231" s="67"/>
      <c r="I231" s="67"/>
      <c r="J231" s="67"/>
      <c r="K231" s="67"/>
      <c r="L231" s="67"/>
      <c r="M231" s="67"/>
      <c r="N231" s="67"/>
      <c r="O231" s="67"/>
      <c r="P231" s="67"/>
      <c r="Q231" s="67"/>
    </row>
    <row r="232" spans="1:17" ht="72.5" hidden="1">
      <c r="A232" s="155" t="s">
        <v>558</v>
      </c>
      <c r="B232" s="141" t="s">
        <v>2216</v>
      </c>
      <c r="C232" s="201" t="s">
        <v>210</v>
      </c>
      <c r="D232" s="272" t="s">
        <v>215</v>
      </c>
      <c r="E232" s="273" t="s">
        <v>1583</v>
      </c>
      <c r="F232" s="67"/>
      <c r="G232" s="67"/>
      <c r="H232" s="67"/>
      <c r="I232" s="67"/>
      <c r="J232" s="67"/>
      <c r="K232" s="67"/>
      <c r="L232" s="67"/>
      <c r="M232" s="67"/>
      <c r="N232" s="67"/>
      <c r="O232" s="67"/>
      <c r="P232" s="67"/>
      <c r="Q232" s="67"/>
    </row>
    <row r="233" spans="1:17" ht="58" hidden="1">
      <c r="A233" s="155" t="s">
        <v>558</v>
      </c>
      <c r="B233" s="141" t="s">
        <v>2217</v>
      </c>
      <c r="C233" s="201" t="s">
        <v>210</v>
      </c>
      <c r="D233" s="272" t="s">
        <v>215</v>
      </c>
      <c r="E233" s="273" t="s">
        <v>1583</v>
      </c>
      <c r="F233" s="67"/>
      <c r="G233" s="67"/>
      <c r="H233" s="67"/>
      <c r="I233" s="67"/>
      <c r="J233" s="67"/>
      <c r="K233" s="67"/>
      <c r="L233" s="67"/>
      <c r="M233" s="67"/>
      <c r="N233" s="67"/>
      <c r="O233" s="67"/>
      <c r="P233" s="67"/>
      <c r="Q233" s="67"/>
    </row>
    <row r="234" spans="1:17" ht="58" hidden="1">
      <c r="A234" s="155" t="s">
        <v>558</v>
      </c>
      <c r="B234" s="141" t="s">
        <v>2218</v>
      </c>
      <c r="C234" s="201" t="s">
        <v>210</v>
      </c>
      <c r="D234" s="274" t="s">
        <v>215</v>
      </c>
      <c r="E234" s="273" t="s">
        <v>1583</v>
      </c>
      <c r="F234" s="67"/>
      <c r="G234" s="67"/>
      <c r="H234" s="67"/>
      <c r="I234" s="67"/>
      <c r="J234" s="67"/>
      <c r="K234" s="67"/>
      <c r="L234" s="67"/>
      <c r="M234" s="67"/>
      <c r="N234" s="67"/>
      <c r="O234" s="67"/>
      <c r="P234" s="67"/>
      <c r="Q234" s="67"/>
    </row>
    <row r="235" spans="1:17" ht="72.5" hidden="1">
      <c r="A235" s="155" t="s">
        <v>558</v>
      </c>
      <c r="B235" s="141" t="s">
        <v>2219</v>
      </c>
      <c r="C235" s="201" t="s">
        <v>210</v>
      </c>
      <c r="D235" s="274" t="s">
        <v>215</v>
      </c>
      <c r="E235" s="273" t="s">
        <v>1583</v>
      </c>
      <c r="F235" s="67"/>
      <c r="G235" s="67"/>
      <c r="H235" s="67"/>
      <c r="I235" s="67"/>
      <c r="J235" s="67"/>
      <c r="K235" s="67"/>
      <c r="L235" s="67"/>
      <c r="M235" s="67"/>
      <c r="N235" s="67"/>
      <c r="O235" s="67"/>
      <c r="P235" s="67"/>
      <c r="Q235" s="67"/>
    </row>
    <row r="236" spans="1:17" ht="58" hidden="1">
      <c r="A236" s="155" t="s">
        <v>558</v>
      </c>
      <c r="B236" s="141" t="s">
        <v>2220</v>
      </c>
      <c r="C236" s="201" t="s">
        <v>210</v>
      </c>
      <c r="D236" s="274" t="s">
        <v>215</v>
      </c>
      <c r="E236" s="273" t="s">
        <v>1583</v>
      </c>
      <c r="F236" s="67"/>
      <c r="G236" s="67"/>
      <c r="H236" s="67"/>
      <c r="I236" s="67"/>
      <c r="J236" s="67"/>
      <c r="K236" s="67"/>
      <c r="L236" s="67"/>
      <c r="M236" s="67"/>
      <c r="N236" s="67"/>
      <c r="O236" s="67"/>
      <c r="P236" s="67"/>
      <c r="Q236" s="67"/>
    </row>
    <row r="237" spans="1:17" ht="72.5" hidden="1">
      <c r="A237" s="155" t="s">
        <v>558</v>
      </c>
      <c r="B237" s="141" t="s">
        <v>2221</v>
      </c>
      <c r="C237" s="201" t="s">
        <v>210</v>
      </c>
      <c r="D237" s="274" t="s">
        <v>215</v>
      </c>
      <c r="E237" s="273" t="s">
        <v>1583</v>
      </c>
      <c r="F237" s="67"/>
      <c r="G237" s="67"/>
      <c r="H237" s="67"/>
      <c r="I237" s="67"/>
      <c r="J237" s="67"/>
      <c r="K237" s="67"/>
      <c r="L237" s="67"/>
      <c r="M237" s="67"/>
      <c r="N237" s="67"/>
      <c r="O237" s="67"/>
      <c r="P237" s="67"/>
      <c r="Q237" s="67"/>
    </row>
    <row r="238" spans="1:17" ht="72.5" hidden="1">
      <c r="A238" s="155" t="s">
        <v>609</v>
      </c>
      <c r="B238" s="141" t="s">
        <v>2222</v>
      </c>
      <c r="C238" s="201" t="s">
        <v>210</v>
      </c>
      <c r="D238" s="274" t="s">
        <v>215</v>
      </c>
      <c r="E238" s="273" t="s">
        <v>1583</v>
      </c>
      <c r="F238" s="67"/>
      <c r="G238" s="67"/>
      <c r="H238" s="67"/>
      <c r="I238" s="67"/>
      <c r="J238" s="67"/>
      <c r="K238" s="67"/>
      <c r="L238" s="67"/>
      <c r="M238" s="67"/>
      <c r="N238" s="67"/>
      <c r="O238" s="67"/>
      <c r="P238" s="67"/>
      <c r="Q238" s="67"/>
    </row>
    <row r="239" spans="1:17" ht="43.5" hidden="1">
      <c r="A239" s="155" t="s">
        <v>609</v>
      </c>
      <c r="B239" s="141" t="s">
        <v>2223</v>
      </c>
      <c r="C239" s="201" t="s">
        <v>210</v>
      </c>
      <c r="D239" s="274" t="s">
        <v>215</v>
      </c>
      <c r="E239" s="273" t="s">
        <v>1583</v>
      </c>
      <c r="F239" s="67"/>
      <c r="G239" s="67"/>
      <c r="H239" s="67"/>
      <c r="I239" s="67"/>
      <c r="J239" s="67"/>
      <c r="K239" s="67"/>
      <c r="L239" s="67"/>
      <c r="M239" s="67"/>
      <c r="N239" s="67"/>
      <c r="O239" s="67"/>
      <c r="P239" s="67"/>
      <c r="Q239" s="67"/>
    </row>
    <row r="240" spans="1:17" ht="72.5" hidden="1">
      <c r="A240" s="155" t="s">
        <v>609</v>
      </c>
      <c r="B240" s="141" t="s">
        <v>2224</v>
      </c>
      <c r="C240" s="201" t="s">
        <v>210</v>
      </c>
      <c r="D240" s="274" t="s">
        <v>215</v>
      </c>
      <c r="E240" s="273" t="s">
        <v>1583</v>
      </c>
      <c r="F240" s="67"/>
      <c r="G240" s="67"/>
      <c r="H240" s="67"/>
      <c r="I240" s="67"/>
      <c r="J240" s="67"/>
      <c r="K240" s="67"/>
      <c r="L240" s="67"/>
      <c r="M240" s="67"/>
      <c r="N240" s="67"/>
      <c r="O240" s="67"/>
      <c r="P240" s="67"/>
      <c r="Q240" s="67"/>
    </row>
    <row r="241" spans="1:17" ht="72.5" hidden="1">
      <c r="A241" s="155" t="s">
        <v>609</v>
      </c>
      <c r="B241" s="141" t="s">
        <v>2225</v>
      </c>
      <c r="C241" s="201" t="s">
        <v>210</v>
      </c>
      <c r="D241" s="274" t="s">
        <v>215</v>
      </c>
      <c r="E241" s="273" t="s">
        <v>1583</v>
      </c>
      <c r="F241" s="67"/>
      <c r="G241" s="67"/>
      <c r="H241" s="67"/>
      <c r="I241" s="67"/>
      <c r="J241" s="67"/>
      <c r="K241" s="67"/>
      <c r="L241" s="67"/>
      <c r="M241" s="67"/>
      <c r="N241" s="67"/>
      <c r="O241" s="67"/>
      <c r="P241" s="67"/>
      <c r="Q241" s="67"/>
    </row>
    <row r="242" spans="1:17" ht="87" hidden="1">
      <c r="A242" s="155" t="s">
        <v>609</v>
      </c>
      <c r="B242" s="141" t="s">
        <v>2226</v>
      </c>
      <c r="C242" s="201" t="s">
        <v>210</v>
      </c>
      <c r="D242" s="274" t="s">
        <v>215</v>
      </c>
      <c r="E242" s="273" t="s">
        <v>1583</v>
      </c>
      <c r="F242" s="67"/>
      <c r="G242" s="67"/>
      <c r="H242" s="67"/>
      <c r="I242" s="67"/>
      <c r="J242" s="67"/>
      <c r="K242" s="67"/>
      <c r="L242" s="67"/>
      <c r="M242" s="67"/>
      <c r="N242" s="67"/>
      <c r="O242" s="67"/>
      <c r="P242" s="67"/>
      <c r="Q242" s="67"/>
    </row>
    <row r="243" spans="1:17" ht="58" hidden="1">
      <c r="A243" s="155" t="s">
        <v>609</v>
      </c>
      <c r="B243" s="141" t="s">
        <v>2227</v>
      </c>
      <c r="C243" s="201" t="s">
        <v>210</v>
      </c>
      <c r="D243" s="274" t="s">
        <v>215</v>
      </c>
      <c r="E243" s="273" t="s">
        <v>1583</v>
      </c>
      <c r="F243" s="67"/>
      <c r="G243" s="67"/>
      <c r="H243" s="67"/>
      <c r="I243" s="67"/>
      <c r="J243" s="67"/>
      <c r="K243" s="67"/>
      <c r="L243" s="67"/>
      <c r="M243" s="67"/>
      <c r="N243" s="67"/>
      <c r="O243" s="67"/>
      <c r="P243" s="67"/>
      <c r="Q243" s="67"/>
    </row>
    <row r="244" spans="1:17" ht="58" hidden="1">
      <c r="A244" s="155" t="s">
        <v>609</v>
      </c>
      <c r="B244" s="141" t="s">
        <v>2228</v>
      </c>
      <c r="C244" s="201" t="s">
        <v>210</v>
      </c>
      <c r="D244" s="274" t="s">
        <v>215</v>
      </c>
      <c r="E244" s="273" t="s">
        <v>1583</v>
      </c>
      <c r="F244" s="67"/>
      <c r="G244" s="67"/>
      <c r="H244" s="67"/>
      <c r="I244" s="67"/>
      <c r="J244" s="67"/>
      <c r="K244" s="67"/>
      <c r="L244" s="67"/>
      <c r="M244" s="67"/>
      <c r="N244" s="67"/>
      <c r="O244" s="67"/>
      <c r="P244" s="67"/>
      <c r="Q244" s="67"/>
    </row>
    <row r="245" spans="1:17" ht="72.5" hidden="1">
      <c r="A245" s="155" t="s">
        <v>609</v>
      </c>
      <c r="B245" s="141" t="s">
        <v>2229</v>
      </c>
      <c r="C245" s="201" t="s">
        <v>210</v>
      </c>
      <c r="D245" s="274" t="s">
        <v>215</v>
      </c>
      <c r="E245" s="273" t="s">
        <v>1583</v>
      </c>
      <c r="F245" s="67"/>
      <c r="G245" s="67"/>
      <c r="H245" s="67"/>
      <c r="I245" s="67"/>
      <c r="J245" s="67"/>
      <c r="K245" s="67"/>
      <c r="L245" s="67"/>
      <c r="M245" s="67"/>
      <c r="N245" s="67"/>
      <c r="O245" s="67"/>
      <c r="P245" s="67"/>
      <c r="Q245" s="67"/>
    </row>
    <row r="246" spans="1:17" ht="72.5" hidden="1">
      <c r="A246" s="155" t="s">
        <v>609</v>
      </c>
      <c r="B246" s="141" t="s">
        <v>2230</v>
      </c>
      <c r="C246" s="201" t="s">
        <v>210</v>
      </c>
      <c r="D246" s="274" t="s">
        <v>215</v>
      </c>
      <c r="E246" s="273" t="s">
        <v>1583</v>
      </c>
      <c r="F246" s="67"/>
      <c r="G246" s="67"/>
      <c r="H246" s="67"/>
      <c r="I246" s="67"/>
      <c r="J246" s="67"/>
      <c r="K246" s="67"/>
      <c r="L246" s="67"/>
      <c r="M246" s="67"/>
      <c r="N246" s="67"/>
      <c r="O246" s="67"/>
      <c r="P246" s="67"/>
      <c r="Q246" s="67"/>
    </row>
    <row r="247" spans="1:17" ht="87" hidden="1">
      <c r="A247" s="155" t="s">
        <v>609</v>
      </c>
      <c r="B247" s="141" t="s">
        <v>2231</v>
      </c>
      <c r="C247" s="201" t="s">
        <v>210</v>
      </c>
      <c r="D247" s="274" t="s">
        <v>215</v>
      </c>
      <c r="E247" s="273" t="s">
        <v>2055</v>
      </c>
      <c r="F247" s="67"/>
      <c r="G247" s="67"/>
      <c r="H247" s="67"/>
      <c r="I247" s="67"/>
      <c r="J247" s="67"/>
      <c r="K247" s="67"/>
      <c r="L247" s="67"/>
      <c r="M247" s="67"/>
      <c r="N247" s="67"/>
      <c r="O247" s="67"/>
      <c r="P247" s="67"/>
      <c r="Q247" s="67"/>
    </row>
    <row r="248" spans="1:17" ht="58" hidden="1">
      <c r="A248" s="155" t="s">
        <v>901</v>
      </c>
      <c r="B248" s="141" t="s">
        <v>2232</v>
      </c>
      <c r="C248" s="201" t="s">
        <v>210</v>
      </c>
      <c r="D248" s="274" t="s">
        <v>215</v>
      </c>
      <c r="E248" s="273" t="s">
        <v>1583</v>
      </c>
      <c r="F248" s="67"/>
      <c r="G248" s="67"/>
      <c r="H248" s="67"/>
      <c r="I248" s="67"/>
      <c r="J248" s="67"/>
      <c r="K248" s="67"/>
      <c r="L248" s="67"/>
      <c r="M248" s="67"/>
      <c r="N248" s="67"/>
      <c r="O248" s="67"/>
      <c r="P248" s="67"/>
      <c r="Q248" s="67"/>
    </row>
    <row r="249" spans="1:17" ht="29" hidden="1">
      <c r="A249" s="155" t="s">
        <v>640</v>
      </c>
      <c r="B249" s="141" t="s">
        <v>2233</v>
      </c>
      <c r="C249" s="201" t="s">
        <v>210</v>
      </c>
      <c r="D249" s="274" t="s">
        <v>215</v>
      </c>
      <c r="E249" s="273" t="s">
        <v>1583</v>
      </c>
      <c r="F249" s="67"/>
      <c r="G249" s="67"/>
      <c r="H249" s="67"/>
      <c r="I249" s="67"/>
      <c r="J249" s="67"/>
      <c r="K249" s="67"/>
      <c r="L249" s="67"/>
      <c r="M249" s="67"/>
      <c r="N249" s="67"/>
      <c r="O249" s="67"/>
      <c r="P249" s="67"/>
      <c r="Q249" s="67"/>
    </row>
    <row r="250" spans="1:17" ht="58" hidden="1">
      <c r="A250" s="155" t="s">
        <v>643</v>
      </c>
      <c r="B250" s="141" t="s">
        <v>2234</v>
      </c>
      <c r="C250" s="141" t="s">
        <v>210</v>
      </c>
      <c r="D250" s="272" t="s">
        <v>215</v>
      </c>
      <c r="E250" s="273" t="s">
        <v>1583</v>
      </c>
      <c r="F250" s="67"/>
      <c r="G250" s="67"/>
      <c r="H250" s="67"/>
      <c r="I250" s="67"/>
      <c r="J250" s="67"/>
      <c r="K250" s="67"/>
      <c r="L250" s="67"/>
      <c r="M250" s="67"/>
      <c r="N250" s="67"/>
      <c r="O250" s="67"/>
      <c r="P250" s="67"/>
      <c r="Q250" s="67"/>
    </row>
    <row r="251" spans="1:17" ht="58" hidden="1">
      <c r="A251" s="155" t="s">
        <v>643</v>
      </c>
      <c r="B251" s="141" t="s">
        <v>2235</v>
      </c>
      <c r="C251" s="141" t="s">
        <v>210</v>
      </c>
      <c r="D251" s="272" t="s">
        <v>215</v>
      </c>
      <c r="E251" s="273" t="s">
        <v>1583</v>
      </c>
      <c r="F251" s="67"/>
      <c r="G251" s="67"/>
      <c r="H251" s="67"/>
      <c r="I251" s="67"/>
      <c r="J251" s="67"/>
      <c r="K251" s="67"/>
      <c r="L251" s="67"/>
      <c r="M251" s="67"/>
      <c r="N251" s="67"/>
      <c r="O251" s="67"/>
      <c r="P251" s="67"/>
      <c r="Q251" s="67"/>
    </row>
    <row r="252" spans="1:17" ht="72.5" hidden="1">
      <c r="A252" s="155" t="s">
        <v>643</v>
      </c>
      <c r="B252" s="141" t="s">
        <v>2236</v>
      </c>
      <c r="C252" s="141" t="s">
        <v>210</v>
      </c>
      <c r="D252" s="272" t="s">
        <v>215</v>
      </c>
      <c r="E252" s="273" t="s">
        <v>1583</v>
      </c>
      <c r="F252" s="67"/>
      <c r="G252" s="67"/>
      <c r="H252" s="67"/>
      <c r="I252" s="67"/>
      <c r="J252" s="67"/>
      <c r="K252" s="67"/>
      <c r="L252" s="67"/>
      <c r="M252" s="67"/>
      <c r="N252" s="67"/>
      <c r="O252" s="67"/>
      <c r="P252" s="67"/>
      <c r="Q252" s="67"/>
    </row>
    <row r="253" spans="1:17" ht="58" hidden="1">
      <c r="A253" s="155" t="s">
        <v>643</v>
      </c>
      <c r="B253" s="141" t="s">
        <v>2237</v>
      </c>
      <c r="C253" s="141" t="s">
        <v>210</v>
      </c>
      <c r="D253" s="272" t="s">
        <v>215</v>
      </c>
      <c r="E253" s="273" t="s">
        <v>1583</v>
      </c>
      <c r="F253" s="67"/>
      <c r="G253" s="67"/>
      <c r="H253" s="67"/>
      <c r="I253" s="67"/>
      <c r="J253" s="67"/>
      <c r="K253" s="67"/>
      <c r="L253" s="67"/>
      <c r="M253" s="67"/>
      <c r="N253" s="67"/>
      <c r="O253" s="67"/>
      <c r="P253" s="67"/>
      <c r="Q253" s="67"/>
    </row>
    <row r="254" spans="1:17" ht="72.5" hidden="1">
      <c r="A254" s="155" t="s">
        <v>643</v>
      </c>
      <c r="B254" s="141" t="s">
        <v>2238</v>
      </c>
      <c r="C254" s="141" t="s">
        <v>210</v>
      </c>
      <c r="D254" s="272" t="s">
        <v>215</v>
      </c>
      <c r="E254" s="273" t="s">
        <v>1583</v>
      </c>
      <c r="F254" s="67"/>
      <c r="G254" s="67"/>
      <c r="H254" s="67"/>
      <c r="I254" s="67"/>
      <c r="J254" s="67"/>
      <c r="K254" s="67"/>
      <c r="L254" s="67"/>
      <c r="M254" s="67"/>
      <c r="N254" s="67"/>
      <c r="O254" s="67"/>
      <c r="P254" s="67"/>
      <c r="Q254" s="67"/>
    </row>
    <row r="255" spans="1:17" ht="101.5" hidden="1">
      <c r="A255" s="155" t="s">
        <v>643</v>
      </c>
      <c r="B255" s="141" t="s">
        <v>2239</v>
      </c>
      <c r="C255" s="141" t="s">
        <v>210</v>
      </c>
      <c r="D255" s="274" t="s">
        <v>215</v>
      </c>
      <c r="E255" s="273" t="s">
        <v>1583</v>
      </c>
      <c r="F255" s="67"/>
      <c r="G255" s="67"/>
      <c r="H255" s="67"/>
      <c r="I255" s="67"/>
      <c r="J255" s="67"/>
      <c r="K255" s="67"/>
      <c r="L255" s="67"/>
      <c r="M255" s="67"/>
      <c r="N255" s="67"/>
      <c r="O255" s="67"/>
      <c r="P255" s="67"/>
      <c r="Q255" s="67"/>
    </row>
    <row r="256" spans="1:17" ht="87" hidden="1">
      <c r="A256" s="155" t="s">
        <v>643</v>
      </c>
      <c r="B256" s="141" t="s">
        <v>2240</v>
      </c>
      <c r="C256" s="141" t="s">
        <v>210</v>
      </c>
      <c r="D256" s="274" t="s">
        <v>215</v>
      </c>
      <c r="E256" s="273" t="s">
        <v>1583</v>
      </c>
      <c r="F256" s="67"/>
      <c r="G256" s="67"/>
      <c r="H256" s="67"/>
      <c r="I256" s="67"/>
      <c r="J256" s="67"/>
      <c r="K256" s="67"/>
      <c r="L256" s="67"/>
      <c r="M256" s="67"/>
      <c r="N256" s="67"/>
      <c r="O256" s="67"/>
      <c r="P256" s="67"/>
      <c r="Q256" s="67"/>
    </row>
    <row r="257" spans="1:17" ht="43.5" hidden="1">
      <c r="A257" s="155" t="s">
        <v>643</v>
      </c>
      <c r="B257" s="141" t="s">
        <v>2241</v>
      </c>
      <c r="C257" s="141" t="s">
        <v>210</v>
      </c>
      <c r="D257" s="274" t="s">
        <v>215</v>
      </c>
      <c r="E257" s="273" t="s">
        <v>1583</v>
      </c>
      <c r="F257" s="67"/>
      <c r="G257" s="67"/>
      <c r="H257" s="67"/>
      <c r="I257" s="67"/>
      <c r="J257" s="67"/>
      <c r="K257" s="67"/>
      <c r="L257" s="67"/>
      <c r="M257" s="67"/>
      <c r="N257" s="67"/>
      <c r="O257" s="67"/>
      <c r="P257" s="67"/>
      <c r="Q257" s="67"/>
    </row>
    <row r="258" spans="1:17" ht="58" hidden="1">
      <c r="A258" s="155" t="s">
        <v>643</v>
      </c>
      <c r="B258" s="141" t="s">
        <v>2242</v>
      </c>
      <c r="C258" s="141" t="s">
        <v>210</v>
      </c>
      <c r="D258" s="274" t="s">
        <v>215</v>
      </c>
      <c r="E258" s="273" t="s">
        <v>1583</v>
      </c>
      <c r="F258" s="67"/>
      <c r="G258" s="67"/>
      <c r="H258" s="67"/>
      <c r="I258" s="67"/>
      <c r="J258" s="67"/>
      <c r="K258" s="67"/>
      <c r="L258" s="67"/>
      <c r="M258" s="67"/>
      <c r="N258" s="67"/>
      <c r="O258" s="67"/>
      <c r="P258" s="67"/>
      <c r="Q258" s="67"/>
    </row>
    <row r="259" spans="1:17" ht="58" hidden="1">
      <c r="A259" s="155" t="s">
        <v>643</v>
      </c>
      <c r="B259" s="141" t="s">
        <v>2243</v>
      </c>
      <c r="C259" s="141" t="s">
        <v>210</v>
      </c>
      <c r="D259" s="274" t="s">
        <v>215</v>
      </c>
      <c r="E259" s="273" t="s">
        <v>1583</v>
      </c>
      <c r="F259" s="67"/>
      <c r="G259" s="67"/>
      <c r="H259" s="67"/>
      <c r="I259" s="67"/>
      <c r="J259" s="67"/>
      <c r="K259" s="67"/>
      <c r="L259" s="67"/>
      <c r="M259" s="67"/>
      <c r="N259" s="67"/>
      <c r="O259" s="67"/>
      <c r="P259" s="67"/>
      <c r="Q259" s="67"/>
    </row>
    <row r="260" spans="1:17" ht="58" hidden="1">
      <c r="A260" s="155" t="s">
        <v>643</v>
      </c>
      <c r="B260" s="141" t="s">
        <v>2244</v>
      </c>
      <c r="C260" s="141" t="s">
        <v>210</v>
      </c>
      <c r="D260" s="274" t="s">
        <v>215</v>
      </c>
      <c r="E260" s="273" t="s">
        <v>1583</v>
      </c>
      <c r="F260" s="67"/>
      <c r="G260" s="67"/>
      <c r="H260" s="67"/>
      <c r="I260" s="67"/>
      <c r="J260" s="67"/>
      <c r="K260" s="67"/>
      <c r="L260" s="67"/>
      <c r="M260" s="67"/>
      <c r="N260" s="67"/>
      <c r="O260" s="67"/>
      <c r="P260" s="67"/>
      <c r="Q260" s="67"/>
    </row>
    <row r="261" spans="1:17" ht="58" hidden="1">
      <c r="A261" s="155" t="s">
        <v>643</v>
      </c>
      <c r="B261" s="141" t="s">
        <v>2245</v>
      </c>
      <c r="C261" s="141" t="s">
        <v>210</v>
      </c>
      <c r="D261" s="274" t="s">
        <v>215</v>
      </c>
      <c r="E261" s="273" t="s">
        <v>1583</v>
      </c>
      <c r="F261" s="67"/>
      <c r="G261" s="67"/>
      <c r="H261" s="67"/>
      <c r="I261" s="67"/>
      <c r="J261" s="67"/>
      <c r="K261" s="67"/>
      <c r="L261" s="67"/>
      <c r="M261" s="67"/>
      <c r="N261" s="67"/>
      <c r="O261" s="67"/>
      <c r="P261" s="67"/>
      <c r="Q261" s="67"/>
    </row>
    <row r="262" spans="1:17" ht="43.5" hidden="1">
      <c r="A262" s="153" t="s">
        <v>1297</v>
      </c>
      <c r="B262" s="141" t="s">
        <v>2246</v>
      </c>
      <c r="C262" s="201" t="s">
        <v>210</v>
      </c>
      <c r="D262" s="272" t="s">
        <v>211</v>
      </c>
      <c r="E262" s="273" t="s">
        <v>1583</v>
      </c>
      <c r="F262" s="67"/>
      <c r="G262" s="67"/>
      <c r="H262" s="67"/>
      <c r="I262" s="67"/>
      <c r="J262" s="67"/>
      <c r="K262" s="67"/>
      <c r="L262" s="67"/>
      <c r="M262" s="67"/>
      <c r="N262" s="67"/>
      <c r="O262" s="67"/>
      <c r="P262" s="67"/>
      <c r="Q262" s="67"/>
    </row>
    <row r="263" spans="1:17" ht="43.5" hidden="1">
      <c r="A263" s="153" t="s">
        <v>1297</v>
      </c>
      <c r="B263" s="141" t="s">
        <v>2247</v>
      </c>
      <c r="C263" s="201" t="s">
        <v>210</v>
      </c>
      <c r="D263" s="272" t="s">
        <v>211</v>
      </c>
      <c r="E263" s="273" t="s">
        <v>1583</v>
      </c>
      <c r="F263" s="67"/>
      <c r="G263" s="67"/>
      <c r="H263" s="67"/>
      <c r="I263" s="67"/>
      <c r="J263" s="67"/>
      <c r="K263" s="67"/>
      <c r="L263" s="67"/>
      <c r="M263" s="67"/>
      <c r="N263" s="67"/>
      <c r="O263" s="67"/>
      <c r="P263" s="67"/>
      <c r="Q263" s="67"/>
    </row>
    <row r="264" spans="1:17" ht="58" hidden="1">
      <c r="A264" s="153" t="s">
        <v>1297</v>
      </c>
      <c r="B264" s="141" t="s">
        <v>2248</v>
      </c>
      <c r="C264" s="201" t="s">
        <v>210</v>
      </c>
      <c r="D264" s="272" t="s">
        <v>211</v>
      </c>
      <c r="E264" s="273" t="s">
        <v>1583</v>
      </c>
      <c r="F264" s="67"/>
      <c r="G264" s="67"/>
      <c r="H264" s="67"/>
      <c r="I264" s="67"/>
      <c r="J264" s="67"/>
      <c r="K264" s="67"/>
      <c r="L264" s="67"/>
      <c r="M264" s="67"/>
      <c r="N264" s="67"/>
      <c r="O264" s="67"/>
      <c r="P264" s="67"/>
      <c r="Q264" s="67"/>
    </row>
    <row r="265" spans="1:17" ht="58" hidden="1">
      <c r="A265" s="153" t="s">
        <v>1297</v>
      </c>
      <c r="B265" s="141" t="s">
        <v>2249</v>
      </c>
      <c r="C265" s="141" t="s">
        <v>210</v>
      </c>
      <c r="D265" s="272" t="s">
        <v>211</v>
      </c>
      <c r="E265" s="273" t="s">
        <v>1583</v>
      </c>
      <c r="F265" s="67"/>
      <c r="G265" s="67"/>
      <c r="H265" s="67"/>
      <c r="I265" s="67"/>
      <c r="J265" s="67"/>
      <c r="K265" s="67"/>
      <c r="L265" s="67"/>
      <c r="M265" s="67"/>
      <c r="N265" s="67"/>
      <c r="O265" s="67"/>
      <c r="P265" s="67"/>
      <c r="Q265" s="67"/>
    </row>
    <row r="266" spans="1:17" ht="58" hidden="1">
      <c r="A266" s="153" t="s">
        <v>1297</v>
      </c>
      <c r="B266" s="141" t="s">
        <v>2250</v>
      </c>
      <c r="C266" s="141" t="s">
        <v>210</v>
      </c>
      <c r="D266" s="274" t="s">
        <v>211</v>
      </c>
      <c r="E266" s="273" t="s">
        <v>2055</v>
      </c>
      <c r="F266" s="67"/>
      <c r="G266" s="67"/>
      <c r="H266" s="67"/>
      <c r="I266" s="67"/>
      <c r="J266" s="67"/>
      <c r="K266" s="67"/>
      <c r="L266" s="67"/>
      <c r="M266" s="67"/>
      <c r="N266" s="67"/>
      <c r="O266" s="67"/>
      <c r="P266" s="67"/>
      <c r="Q266" s="67"/>
    </row>
    <row r="267" spans="1:17" ht="58" hidden="1">
      <c r="A267" s="153" t="s">
        <v>1297</v>
      </c>
      <c r="B267" s="141" t="s">
        <v>2251</v>
      </c>
      <c r="C267" s="141" t="s">
        <v>210</v>
      </c>
      <c r="D267" s="274" t="s">
        <v>211</v>
      </c>
      <c r="E267" s="273" t="s">
        <v>2055</v>
      </c>
      <c r="F267" s="67"/>
      <c r="G267" s="67"/>
      <c r="H267" s="67"/>
      <c r="I267" s="67"/>
      <c r="J267" s="67"/>
      <c r="K267" s="67"/>
      <c r="L267" s="67"/>
      <c r="M267" s="67"/>
      <c r="N267" s="67"/>
      <c r="O267" s="67"/>
      <c r="P267" s="67"/>
      <c r="Q267" s="67"/>
    </row>
    <row r="268" spans="1:17" ht="58">
      <c r="A268" s="153" t="s">
        <v>220</v>
      </c>
      <c r="B268" s="141" t="s">
        <v>2252</v>
      </c>
      <c r="C268" s="141" t="s">
        <v>210</v>
      </c>
      <c r="D268" s="274" t="s">
        <v>211</v>
      </c>
      <c r="E268" s="273" t="s">
        <v>1583</v>
      </c>
      <c r="F268" s="67"/>
      <c r="G268" s="67"/>
      <c r="H268" s="67"/>
      <c r="I268" s="67"/>
      <c r="J268" s="67"/>
      <c r="K268" s="67"/>
      <c r="L268" s="67"/>
      <c r="M268" s="67"/>
      <c r="N268" s="67"/>
      <c r="O268" s="67"/>
      <c r="P268" s="67"/>
      <c r="Q268" s="67"/>
    </row>
    <row r="269" spans="1:17" ht="58" hidden="1">
      <c r="A269" s="153" t="s">
        <v>2097</v>
      </c>
      <c r="B269" s="141" t="s">
        <v>2253</v>
      </c>
      <c r="C269" s="141" t="s">
        <v>210</v>
      </c>
      <c r="D269" s="274" t="s">
        <v>211</v>
      </c>
      <c r="E269" s="273" t="s">
        <v>1583</v>
      </c>
      <c r="F269" s="67"/>
      <c r="G269" s="67"/>
      <c r="H269" s="67"/>
      <c r="I269" s="67"/>
      <c r="J269" s="67"/>
      <c r="K269" s="67"/>
      <c r="L269" s="67"/>
      <c r="M269" s="67"/>
      <c r="N269" s="67"/>
      <c r="O269" s="67"/>
      <c r="P269" s="67"/>
      <c r="Q269" s="67"/>
    </row>
    <row r="270" spans="1:17" ht="58">
      <c r="A270" s="153" t="s">
        <v>220</v>
      </c>
      <c r="B270" s="141" t="s">
        <v>2254</v>
      </c>
      <c r="C270" s="141" t="s">
        <v>210</v>
      </c>
      <c r="D270" s="274" t="s">
        <v>211</v>
      </c>
      <c r="E270" s="273" t="s">
        <v>1583</v>
      </c>
      <c r="F270" s="67"/>
      <c r="G270" s="67"/>
      <c r="H270" s="67"/>
      <c r="I270" s="67"/>
      <c r="J270" s="67"/>
      <c r="K270" s="67"/>
      <c r="L270" s="67"/>
      <c r="M270" s="67"/>
      <c r="N270" s="67"/>
      <c r="O270" s="67"/>
      <c r="P270" s="67"/>
      <c r="Q270" s="67"/>
    </row>
    <row r="271" spans="1:17" ht="43.5">
      <c r="A271" s="153" t="s">
        <v>220</v>
      </c>
      <c r="B271" s="141" t="s">
        <v>2255</v>
      </c>
      <c r="C271" s="141" t="s">
        <v>210</v>
      </c>
      <c r="D271" s="274" t="s">
        <v>211</v>
      </c>
      <c r="E271" s="273" t="s">
        <v>1583</v>
      </c>
      <c r="F271" s="67"/>
      <c r="G271" s="67"/>
      <c r="H271" s="67"/>
      <c r="I271" s="67"/>
      <c r="J271" s="67"/>
      <c r="K271" s="67"/>
      <c r="L271" s="67"/>
      <c r="M271" s="67"/>
      <c r="N271" s="67"/>
      <c r="O271" s="67"/>
      <c r="P271" s="67"/>
      <c r="Q271" s="67"/>
    </row>
    <row r="272" spans="1:17" ht="72.5" hidden="1">
      <c r="A272" s="153" t="s">
        <v>266</v>
      </c>
      <c r="B272" s="141" t="s">
        <v>2256</v>
      </c>
      <c r="C272" s="141" t="s">
        <v>210</v>
      </c>
      <c r="D272" s="274" t="s">
        <v>211</v>
      </c>
      <c r="E272" s="273" t="s">
        <v>1583</v>
      </c>
      <c r="F272" s="147"/>
      <c r="G272" s="67"/>
      <c r="H272" s="67"/>
      <c r="I272" s="67"/>
      <c r="J272" s="67"/>
      <c r="K272" s="67"/>
      <c r="L272" s="67"/>
      <c r="M272" s="275"/>
      <c r="N272" s="67"/>
      <c r="O272" s="67"/>
      <c r="P272" s="67"/>
      <c r="Q272" s="275"/>
    </row>
    <row r="273" spans="1:17" ht="43.5" hidden="1">
      <c r="A273" s="153" t="s">
        <v>266</v>
      </c>
      <c r="B273" s="141" t="s">
        <v>2257</v>
      </c>
      <c r="C273" s="141" t="s">
        <v>210</v>
      </c>
      <c r="D273" s="274" t="s">
        <v>211</v>
      </c>
      <c r="E273" s="273" t="s">
        <v>1583</v>
      </c>
      <c r="F273" s="147"/>
      <c r="G273" s="67"/>
      <c r="H273" s="67"/>
      <c r="I273" s="67"/>
      <c r="J273" s="67"/>
      <c r="K273" s="67"/>
      <c r="L273" s="67"/>
      <c r="M273" s="275"/>
      <c r="N273" s="67"/>
      <c r="O273" s="67"/>
      <c r="P273" s="67"/>
      <c r="Q273" s="275"/>
    </row>
    <row r="274" spans="1:17" ht="58" hidden="1">
      <c r="A274" s="153" t="s">
        <v>264</v>
      </c>
      <c r="B274" s="141" t="s">
        <v>2258</v>
      </c>
      <c r="C274" s="141" t="s">
        <v>210</v>
      </c>
      <c r="D274" s="274" t="s">
        <v>211</v>
      </c>
      <c r="E274" s="273" t="s">
        <v>1583</v>
      </c>
      <c r="F274" s="147"/>
      <c r="G274" s="67"/>
      <c r="H274" s="67"/>
      <c r="I274" s="67"/>
      <c r="J274" s="67"/>
      <c r="K274" s="67"/>
      <c r="L274" s="67"/>
      <c r="M274" s="275"/>
      <c r="N274" s="67"/>
      <c r="O274" s="67"/>
      <c r="P274" s="67"/>
      <c r="Q274" s="275"/>
    </row>
    <row r="275" spans="1:17" ht="58" hidden="1">
      <c r="A275" s="153" t="s">
        <v>266</v>
      </c>
      <c r="B275" s="141" t="s">
        <v>2259</v>
      </c>
      <c r="C275" s="141" t="s">
        <v>210</v>
      </c>
      <c r="D275" s="274" t="s">
        <v>211</v>
      </c>
      <c r="E275" s="273" t="s">
        <v>1583</v>
      </c>
      <c r="F275" s="147"/>
      <c r="G275" s="67"/>
      <c r="H275" s="67"/>
      <c r="I275" s="67"/>
      <c r="J275" s="67"/>
      <c r="K275" s="67"/>
      <c r="L275" s="67"/>
      <c r="M275" s="275"/>
      <c r="N275" s="67"/>
      <c r="O275" s="67"/>
      <c r="P275" s="67"/>
      <c r="Q275" s="275"/>
    </row>
    <row r="276" spans="1:17" ht="58" hidden="1">
      <c r="A276" s="153" t="s">
        <v>296</v>
      </c>
      <c r="B276" s="141" t="s">
        <v>2260</v>
      </c>
      <c r="C276" s="140" t="s">
        <v>210</v>
      </c>
      <c r="D276" s="274" t="s">
        <v>211</v>
      </c>
      <c r="E276" s="273" t="s">
        <v>1583</v>
      </c>
      <c r="F276" s="147"/>
      <c r="G276" s="67"/>
      <c r="H276" s="67"/>
      <c r="I276" s="67"/>
      <c r="J276" s="67"/>
      <c r="K276" s="67"/>
      <c r="L276" s="67"/>
      <c r="M276" s="275"/>
      <c r="N276" s="67"/>
      <c r="O276" s="67"/>
      <c r="P276" s="67"/>
      <c r="Q276" s="275"/>
    </row>
    <row r="277" spans="1:17" ht="58" hidden="1">
      <c r="A277" s="153" t="s">
        <v>2261</v>
      </c>
      <c r="B277" s="141" t="s">
        <v>2262</v>
      </c>
      <c r="C277" s="141" t="s">
        <v>210</v>
      </c>
      <c r="D277" s="274" t="s">
        <v>211</v>
      </c>
      <c r="E277" s="273" t="s">
        <v>1583</v>
      </c>
      <c r="F277" s="147"/>
      <c r="G277" s="67"/>
      <c r="H277" s="67"/>
      <c r="I277" s="67"/>
      <c r="J277" s="67"/>
      <c r="K277" s="67"/>
      <c r="L277" s="67"/>
      <c r="M277" s="275"/>
      <c r="N277" s="67"/>
      <c r="O277" s="67"/>
      <c r="P277" s="67"/>
      <c r="Q277" s="275"/>
    </row>
    <row r="278" spans="1:17" ht="43.5" hidden="1">
      <c r="A278" s="153" t="s">
        <v>1999</v>
      </c>
      <c r="B278" s="141" t="s">
        <v>2263</v>
      </c>
      <c r="C278" s="141" t="s">
        <v>210</v>
      </c>
      <c r="D278" s="274" t="s">
        <v>211</v>
      </c>
      <c r="E278" s="273" t="s">
        <v>1583</v>
      </c>
      <c r="F278" s="147"/>
      <c r="G278" s="67"/>
      <c r="H278" s="67"/>
      <c r="I278" s="67"/>
      <c r="J278" s="67"/>
      <c r="K278" s="67"/>
      <c r="L278" s="67"/>
      <c r="M278" s="275"/>
      <c r="N278" s="67"/>
      <c r="O278" s="67"/>
      <c r="P278" s="67"/>
      <c r="Q278" s="275"/>
    </row>
    <row r="279" spans="1:17" ht="58" hidden="1">
      <c r="A279" s="153" t="s">
        <v>2264</v>
      </c>
      <c r="B279" s="141" t="s">
        <v>2265</v>
      </c>
      <c r="C279" s="201" t="s">
        <v>210</v>
      </c>
      <c r="D279" s="272" t="s">
        <v>211</v>
      </c>
      <c r="E279" s="273" t="s">
        <v>1583</v>
      </c>
      <c r="F279" s="147"/>
      <c r="G279" s="67"/>
      <c r="H279" s="67"/>
      <c r="I279" s="67"/>
      <c r="J279" s="67"/>
      <c r="K279" s="67"/>
      <c r="L279" s="67"/>
      <c r="M279" s="275"/>
      <c r="N279" s="67"/>
      <c r="O279" s="67"/>
      <c r="P279" s="67"/>
      <c r="Q279" s="275"/>
    </row>
    <row r="280" spans="1:17" ht="101.5" hidden="1">
      <c r="A280" s="153" t="s">
        <v>300</v>
      </c>
      <c r="B280" s="141" t="s">
        <v>2266</v>
      </c>
      <c r="C280" s="201" t="s">
        <v>210</v>
      </c>
      <c r="D280" s="274" t="s">
        <v>211</v>
      </c>
      <c r="E280" s="273" t="s">
        <v>1583</v>
      </c>
      <c r="F280" s="147"/>
      <c r="G280" s="67"/>
      <c r="H280" s="67"/>
      <c r="I280" s="67"/>
      <c r="J280" s="67"/>
      <c r="K280" s="67"/>
      <c r="L280" s="67"/>
      <c r="M280" s="275"/>
      <c r="N280" s="67"/>
      <c r="O280" s="67"/>
      <c r="P280" s="67"/>
      <c r="Q280" s="275"/>
    </row>
    <row r="281" spans="1:17" ht="87" hidden="1">
      <c r="A281" s="153" t="s">
        <v>300</v>
      </c>
      <c r="B281" s="141" t="s">
        <v>2267</v>
      </c>
      <c r="C281" s="201" t="s">
        <v>210</v>
      </c>
      <c r="D281" s="274" t="s">
        <v>211</v>
      </c>
      <c r="E281" s="273" t="s">
        <v>1583</v>
      </c>
      <c r="F281" s="147"/>
      <c r="G281" s="67"/>
      <c r="H281" s="67"/>
      <c r="I281" s="67"/>
      <c r="J281" s="67"/>
      <c r="K281" s="67"/>
      <c r="L281" s="67"/>
      <c r="M281" s="275"/>
      <c r="N281" s="67"/>
      <c r="O281" s="67"/>
      <c r="P281" s="67"/>
      <c r="Q281" s="275"/>
    </row>
    <row r="282" spans="1:17" ht="43.5" hidden="1">
      <c r="A282" s="153" t="s">
        <v>327</v>
      </c>
      <c r="B282" s="141" t="s">
        <v>2268</v>
      </c>
      <c r="C282" s="201" t="s">
        <v>210</v>
      </c>
      <c r="D282" s="274" t="s">
        <v>211</v>
      </c>
      <c r="E282" s="273" t="s">
        <v>1583</v>
      </c>
      <c r="F282" s="147"/>
      <c r="G282" s="67"/>
      <c r="H282" s="67"/>
      <c r="I282" s="67"/>
      <c r="J282" s="67"/>
      <c r="K282" s="67"/>
      <c r="L282" s="67"/>
      <c r="M282" s="275"/>
      <c r="N282" s="67"/>
      <c r="O282" s="67"/>
      <c r="P282" s="67"/>
      <c r="Q282" s="275"/>
    </row>
    <row r="283" spans="1:17" ht="87" hidden="1">
      <c r="A283" s="153" t="s">
        <v>300</v>
      </c>
      <c r="B283" s="141" t="s">
        <v>2269</v>
      </c>
      <c r="C283" s="201" t="s">
        <v>210</v>
      </c>
      <c r="D283" s="274" t="s">
        <v>211</v>
      </c>
      <c r="E283" s="273" t="s">
        <v>1583</v>
      </c>
      <c r="F283" s="147"/>
      <c r="G283" s="67"/>
      <c r="H283" s="67"/>
      <c r="I283" s="67"/>
      <c r="J283" s="67"/>
      <c r="K283" s="67"/>
      <c r="L283" s="67"/>
      <c r="M283" s="275"/>
      <c r="N283" s="67"/>
      <c r="O283" s="275"/>
      <c r="P283" s="67"/>
      <c r="Q283" s="275"/>
    </row>
    <row r="284" spans="1:17" ht="43.5" hidden="1">
      <c r="A284" s="153" t="s">
        <v>402</v>
      </c>
      <c r="B284" s="141" t="s">
        <v>2270</v>
      </c>
      <c r="C284" s="201" t="s">
        <v>210</v>
      </c>
      <c r="D284" s="272" t="s">
        <v>211</v>
      </c>
      <c r="E284" s="273" t="s">
        <v>1583</v>
      </c>
      <c r="F284" s="147"/>
      <c r="G284" s="67"/>
      <c r="H284" s="67"/>
      <c r="I284" s="67"/>
      <c r="J284" s="67"/>
      <c r="K284" s="67"/>
      <c r="L284" s="67"/>
      <c r="M284" s="275"/>
      <c r="N284" s="67"/>
      <c r="O284" s="67"/>
      <c r="P284" s="67"/>
      <c r="Q284" s="275"/>
    </row>
    <row r="285" spans="1:17" ht="58" hidden="1">
      <c r="A285" s="155" t="s">
        <v>2164</v>
      </c>
      <c r="B285" s="141" t="s">
        <v>2271</v>
      </c>
      <c r="C285" s="140" t="s">
        <v>210</v>
      </c>
      <c r="D285" s="272" t="s">
        <v>211</v>
      </c>
      <c r="E285" s="273" t="s">
        <v>1583</v>
      </c>
      <c r="F285" s="147"/>
      <c r="G285" s="67"/>
      <c r="H285" s="67"/>
      <c r="I285" s="67"/>
      <c r="J285" s="67"/>
      <c r="K285" s="67"/>
      <c r="L285" s="67"/>
      <c r="M285" s="275"/>
      <c r="N285" s="67"/>
      <c r="O285" s="67"/>
      <c r="P285" s="67"/>
      <c r="Q285" s="275"/>
    </row>
    <row r="286" spans="1:17" ht="72.5" hidden="1">
      <c r="A286" s="155" t="s">
        <v>2272</v>
      </c>
      <c r="B286" s="141" t="s">
        <v>2273</v>
      </c>
      <c r="C286" s="140" t="s">
        <v>210</v>
      </c>
      <c r="D286" s="272" t="s">
        <v>211</v>
      </c>
      <c r="E286" s="273" t="s">
        <v>1583</v>
      </c>
      <c r="F286" s="147"/>
      <c r="G286" s="67"/>
      <c r="H286" s="67"/>
      <c r="I286" s="67"/>
      <c r="J286" s="67"/>
      <c r="K286" s="67"/>
      <c r="L286" s="67"/>
      <c r="M286" s="275"/>
      <c r="N286" s="67"/>
      <c r="O286" s="275"/>
      <c r="P286" s="67"/>
      <c r="Q286" s="275"/>
    </row>
    <row r="287" spans="1:17" ht="58" hidden="1">
      <c r="A287" s="155" t="s">
        <v>502</v>
      </c>
      <c r="B287" s="141" t="s">
        <v>2274</v>
      </c>
      <c r="C287" s="141" t="s">
        <v>210</v>
      </c>
      <c r="D287" s="274" t="s">
        <v>211</v>
      </c>
      <c r="E287" s="273" t="s">
        <v>1583</v>
      </c>
      <c r="F287" s="147"/>
      <c r="G287" s="67"/>
      <c r="H287" s="67"/>
      <c r="I287" s="67"/>
      <c r="J287" s="67"/>
      <c r="K287" s="67"/>
      <c r="L287" s="67"/>
      <c r="M287" s="275"/>
      <c r="N287" s="67"/>
      <c r="O287" s="275"/>
      <c r="P287" s="67"/>
      <c r="Q287" s="275"/>
    </row>
    <row r="288" spans="1:17" ht="58" hidden="1">
      <c r="A288" s="155" t="s">
        <v>502</v>
      </c>
      <c r="B288" s="141" t="s">
        <v>2275</v>
      </c>
      <c r="C288" s="141" t="s">
        <v>210</v>
      </c>
      <c r="D288" s="274" t="s">
        <v>211</v>
      </c>
      <c r="E288" s="273" t="s">
        <v>1583</v>
      </c>
      <c r="F288" s="147"/>
      <c r="G288" s="67"/>
      <c r="H288" s="67"/>
      <c r="I288" s="67"/>
      <c r="J288" s="67"/>
      <c r="K288" s="67"/>
      <c r="L288" s="67"/>
      <c r="M288" s="275"/>
      <c r="N288" s="67"/>
      <c r="O288" s="67"/>
      <c r="P288" s="67"/>
      <c r="Q288" s="275"/>
    </row>
    <row r="289" spans="1:17" ht="72.5" hidden="1">
      <c r="A289" s="155" t="s">
        <v>502</v>
      </c>
      <c r="B289" s="141" t="s">
        <v>2276</v>
      </c>
      <c r="C289" s="141" t="s">
        <v>210</v>
      </c>
      <c r="D289" s="274" t="s">
        <v>211</v>
      </c>
      <c r="E289" s="273" t="s">
        <v>1583</v>
      </c>
      <c r="F289" s="147"/>
      <c r="G289" s="67"/>
      <c r="H289" s="67"/>
      <c r="I289" s="67"/>
      <c r="J289" s="67"/>
      <c r="K289" s="67"/>
      <c r="L289" s="67"/>
      <c r="M289" s="275"/>
      <c r="N289" s="67"/>
      <c r="O289" s="275"/>
      <c r="P289" s="67"/>
      <c r="Q289" s="275"/>
    </row>
    <row r="290" spans="1:17" ht="72.5" hidden="1">
      <c r="A290" s="155" t="s">
        <v>502</v>
      </c>
      <c r="B290" s="141" t="s">
        <v>2277</v>
      </c>
      <c r="C290" s="141" t="s">
        <v>210</v>
      </c>
      <c r="D290" s="274" t="s">
        <v>211</v>
      </c>
      <c r="E290" s="273" t="s">
        <v>1583</v>
      </c>
      <c r="F290" s="147"/>
      <c r="G290" s="67"/>
      <c r="H290" s="67"/>
      <c r="I290" s="67"/>
      <c r="J290" s="67"/>
      <c r="K290" s="67"/>
      <c r="L290" s="67"/>
      <c r="M290" s="275"/>
      <c r="N290" s="67"/>
      <c r="O290" s="275"/>
      <c r="P290" s="67"/>
      <c r="Q290" s="275"/>
    </row>
    <row r="291" spans="1:17" ht="58" hidden="1">
      <c r="A291" s="155" t="s">
        <v>502</v>
      </c>
      <c r="B291" s="141" t="s">
        <v>2278</v>
      </c>
      <c r="C291" s="141" t="s">
        <v>210</v>
      </c>
      <c r="D291" s="274" t="s">
        <v>211</v>
      </c>
      <c r="E291" s="273" t="s">
        <v>1583</v>
      </c>
      <c r="F291" s="147"/>
      <c r="G291" s="67"/>
      <c r="H291" s="67"/>
      <c r="I291" s="67"/>
      <c r="J291" s="67"/>
      <c r="K291" s="67"/>
      <c r="L291" s="67"/>
      <c r="M291" s="275"/>
      <c r="N291" s="67"/>
      <c r="O291" s="275"/>
      <c r="P291" s="67"/>
      <c r="Q291" s="275"/>
    </row>
    <row r="292" spans="1:17" hidden="1">
      <c r="A292" s="155" t="s">
        <v>533</v>
      </c>
      <c r="B292" s="201" t="s">
        <v>2279</v>
      </c>
      <c r="C292" s="141" t="s">
        <v>210</v>
      </c>
      <c r="D292" s="272" t="s">
        <v>211</v>
      </c>
      <c r="E292" s="273" t="s">
        <v>1583</v>
      </c>
      <c r="F292" s="147"/>
      <c r="G292" s="67"/>
      <c r="H292" s="67"/>
      <c r="I292" s="67"/>
      <c r="J292" s="67"/>
      <c r="K292" s="67"/>
      <c r="L292" s="67"/>
      <c r="M292" s="275"/>
      <c r="N292" s="67"/>
      <c r="O292" s="67"/>
      <c r="P292" s="67"/>
      <c r="Q292" s="275"/>
    </row>
    <row r="293" spans="1:17" hidden="1">
      <c r="A293" s="155" t="s">
        <v>533</v>
      </c>
      <c r="B293" s="201" t="s">
        <v>2280</v>
      </c>
      <c r="C293" s="141" t="s">
        <v>210</v>
      </c>
      <c r="D293" s="272" t="s">
        <v>211</v>
      </c>
      <c r="E293" s="273" t="s">
        <v>1583</v>
      </c>
      <c r="F293" s="147"/>
      <c r="G293" s="67"/>
      <c r="H293" s="67"/>
      <c r="I293" s="67"/>
      <c r="J293" s="67"/>
      <c r="K293" s="67"/>
      <c r="L293" s="67"/>
      <c r="M293" s="275"/>
      <c r="N293" s="67"/>
      <c r="O293" s="67"/>
      <c r="P293" s="67"/>
      <c r="Q293" s="275"/>
    </row>
    <row r="294" spans="1:17" ht="58" hidden="1">
      <c r="A294" s="155" t="s">
        <v>533</v>
      </c>
      <c r="B294" s="141" t="s">
        <v>2281</v>
      </c>
      <c r="C294" s="141" t="s">
        <v>210</v>
      </c>
      <c r="D294" s="274" t="s">
        <v>211</v>
      </c>
      <c r="E294" s="273" t="s">
        <v>2055</v>
      </c>
      <c r="F294" s="67"/>
      <c r="G294" s="67"/>
      <c r="H294" s="67"/>
      <c r="I294" s="67"/>
      <c r="J294" s="67"/>
      <c r="K294" s="67"/>
      <c r="L294" s="67"/>
      <c r="M294" s="67"/>
      <c r="N294" s="67"/>
      <c r="O294" s="67"/>
      <c r="P294" s="67"/>
      <c r="Q294" s="67"/>
    </row>
    <row r="295" spans="1:17" ht="58" hidden="1">
      <c r="A295" s="155" t="s">
        <v>558</v>
      </c>
      <c r="B295" s="141" t="s">
        <v>2282</v>
      </c>
      <c r="C295" s="201" t="s">
        <v>210</v>
      </c>
      <c r="D295" s="272" t="s">
        <v>211</v>
      </c>
      <c r="E295" s="273" t="s">
        <v>1583</v>
      </c>
      <c r="F295" s="67"/>
      <c r="G295" s="67"/>
      <c r="H295" s="67"/>
      <c r="I295" s="67"/>
      <c r="J295" s="67"/>
      <c r="K295" s="67"/>
      <c r="L295" s="67"/>
      <c r="M295" s="67"/>
      <c r="N295" s="67"/>
      <c r="O295" s="67"/>
      <c r="P295" s="67"/>
      <c r="Q295" s="67"/>
    </row>
    <row r="296" spans="1:17" ht="43.5" hidden="1">
      <c r="A296" s="155" t="s">
        <v>558</v>
      </c>
      <c r="B296" s="141" t="s">
        <v>2283</v>
      </c>
      <c r="C296" s="201" t="s">
        <v>210</v>
      </c>
      <c r="D296" s="274" t="s">
        <v>211</v>
      </c>
      <c r="E296" s="273" t="s">
        <v>1583</v>
      </c>
      <c r="F296" s="67"/>
      <c r="G296" s="67"/>
      <c r="H296" s="67"/>
      <c r="I296" s="67"/>
      <c r="J296" s="67"/>
      <c r="K296" s="67"/>
      <c r="L296" s="67"/>
      <c r="M296" s="67"/>
      <c r="N296" s="67"/>
      <c r="O296" s="67"/>
      <c r="P296" s="67"/>
      <c r="Q296" s="67"/>
    </row>
    <row r="297" spans="1:17" ht="58" hidden="1">
      <c r="A297" s="155" t="s">
        <v>558</v>
      </c>
      <c r="B297" s="141" t="s">
        <v>2284</v>
      </c>
      <c r="C297" s="201" t="s">
        <v>210</v>
      </c>
      <c r="D297" s="274" t="s">
        <v>211</v>
      </c>
      <c r="E297" s="273" t="s">
        <v>1583</v>
      </c>
      <c r="F297" s="67"/>
      <c r="G297" s="67"/>
      <c r="H297" s="67"/>
      <c r="I297" s="67"/>
      <c r="J297" s="67"/>
      <c r="K297" s="67"/>
      <c r="L297" s="67"/>
      <c r="M297" s="67"/>
      <c r="N297" s="67"/>
      <c r="O297" s="67"/>
      <c r="P297" s="67"/>
      <c r="Q297" s="67"/>
    </row>
    <row r="298" spans="1:17" ht="58" hidden="1">
      <c r="A298" s="155" t="s">
        <v>558</v>
      </c>
      <c r="B298" s="141" t="s">
        <v>2285</v>
      </c>
      <c r="C298" s="201" t="s">
        <v>210</v>
      </c>
      <c r="D298" s="274" t="s">
        <v>211</v>
      </c>
      <c r="E298" s="273" t="s">
        <v>1583</v>
      </c>
      <c r="F298" s="67"/>
      <c r="G298" s="67"/>
      <c r="H298" s="67"/>
      <c r="I298" s="67"/>
      <c r="J298" s="67"/>
      <c r="K298" s="67"/>
      <c r="L298" s="67"/>
      <c r="M298" s="67"/>
      <c r="N298" s="67"/>
      <c r="O298" s="67"/>
      <c r="P298" s="67"/>
      <c r="Q298" s="67"/>
    </row>
    <row r="299" spans="1:17" ht="43.5" hidden="1">
      <c r="A299" s="155" t="s">
        <v>558</v>
      </c>
      <c r="B299" s="141" t="s">
        <v>2286</v>
      </c>
      <c r="C299" s="201" t="s">
        <v>210</v>
      </c>
      <c r="D299" s="274" t="s">
        <v>211</v>
      </c>
      <c r="E299" s="273" t="s">
        <v>1583</v>
      </c>
      <c r="F299" s="67"/>
      <c r="G299" s="67"/>
      <c r="H299" s="67"/>
      <c r="I299" s="67"/>
      <c r="J299" s="67"/>
      <c r="K299" s="67"/>
      <c r="L299" s="67"/>
      <c r="M299" s="67"/>
      <c r="N299" s="67"/>
      <c r="O299" s="67"/>
      <c r="P299" s="67"/>
      <c r="Q299" s="67"/>
    </row>
    <row r="300" spans="1:17" ht="58" hidden="1">
      <c r="A300" s="155" t="s">
        <v>609</v>
      </c>
      <c r="B300" s="141" t="s">
        <v>2287</v>
      </c>
      <c r="C300" s="201" t="s">
        <v>210</v>
      </c>
      <c r="D300" s="274" t="s">
        <v>211</v>
      </c>
      <c r="E300" s="273" t="s">
        <v>1583</v>
      </c>
      <c r="F300" s="67"/>
      <c r="G300" s="67"/>
      <c r="H300" s="67"/>
      <c r="I300" s="67"/>
      <c r="J300" s="67"/>
      <c r="K300" s="67"/>
      <c r="L300" s="67"/>
      <c r="M300" s="67"/>
      <c r="N300" s="67"/>
      <c r="O300" s="67"/>
      <c r="P300" s="67"/>
      <c r="Q300" s="67"/>
    </row>
    <row r="301" spans="1:17" ht="58" hidden="1">
      <c r="A301" s="155" t="s">
        <v>609</v>
      </c>
      <c r="B301" s="141" t="s">
        <v>2288</v>
      </c>
      <c r="C301" s="201" t="s">
        <v>210</v>
      </c>
      <c r="D301" s="274" t="s">
        <v>211</v>
      </c>
      <c r="E301" s="273" t="s">
        <v>1583</v>
      </c>
      <c r="F301" s="67"/>
      <c r="G301" s="67"/>
      <c r="H301" s="67"/>
      <c r="I301" s="67"/>
      <c r="J301" s="67"/>
      <c r="K301" s="67"/>
      <c r="L301" s="67"/>
      <c r="M301" s="67"/>
      <c r="N301" s="67"/>
      <c r="O301" s="67"/>
      <c r="P301" s="67"/>
      <c r="Q301" s="67"/>
    </row>
    <row r="302" spans="1:17" ht="58" hidden="1">
      <c r="A302" s="155" t="s">
        <v>609</v>
      </c>
      <c r="B302" s="141" t="s">
        <v>2289</v>
      </c>
      <c r="C302" s="201" t="s">
        <v>210</v>
      </c>
      <c r="D302" s="274" t="s">
        <v>211</v>
      </c>
      <c r="E302" s="273" t="s">
        <v>1583</v>
      </c>
      <c r="F302" s="67"/>
      <c r="G302" s="67"/>
      <c r="H302" s="67"/>
      <c r="I302" s="67"/>
      <c r="J302" s="67"/>
      <c r="K302" s="67"/>
      <c r="L302" s="67"/>
      <c r="M302" s="67"/>
      <c r="N302" s="67"/>
      <c r="O302" s="67"/>
      <c r="P302" s="67"/>
      <c r="Q302" s="67"/>
    </row>
    <row r="303" spans="1:17" ht="58" hidden="1">
      <c r="A303" s="155" t="s">
        <v>609</v>
      </c>
      <c r="B303" s="141" t="s">
        <v>2290</v>
      </c>
      <c r="C303" s="201" t="s">
        <v>210</v>
      </c>
      <c r="D303" s="274" t="s">
        <v>211</v>
      </c>
      <c r="E303" s="273" t="s">
        <v>2055</v>
      </c>
      <c r="F303" s="67"/>
      <c r="G303" s="67"/>
      <c r="H303" s="67"/>
      <c r="I303" s="67"/>
      <c r="J303" s="67"/>
      <c r="K303" s="67"/>
      <c r="L303" s="67"/>
      <c r="M303" s="67"/>
      <c r="N303" s="67"/>
      <c r="O303" s="67"/>
      <c r="P303" s="67"/>
      <c r="Q303" s="67"/>
    </row>
    <row r="304" spans="1:17" ht="43.5" hidden="1">
      <c r="A304" s="155" t="s">
        <v>901</v>
      </c>
      <c r="B304" s="141" t="s">
        <v>2291</v>
      </c>
      <c r="C304" s="201" t="s">
        <v>210</v>
      </c>
      <c r="D304" s="274" t="s">
        <v>211</v>
      </c>
      <c r="E304" s="273" t="s">
        <v>1583</v>
      </c>
      <c r="F304" s="67"/>
      <c r="G304" s="67"/>
      <c r="H304" s="67"/>
      <c r="I304" s="67"/>
      <c r="J304" s="67"/>
      <c r="K304" s="67"/>
      <c r="L304" s="67"/>
      <c r="M304" s="67"/>
      <c r="N304" s="67"/>
      <c r="O304" s="67"/>
      <c r="P304" s="67"/>
      <c r="Q304" s="67"/>
    </row>
    <row r="305" spans="1:17" ht="58" hidden="1">
      <c r="A305" s="155" t="s">
        <v>901</v>
      </c>
      <c r="B305" s="141" t="s">
        <v>2292</v>
      </c>
      <c r="C305" s="201" t="s">
        <v>210</v>
      </c>
      <c r="D305" s="274" t="s">
        <v>211</v>
      </c>
      <c r="E305" s="273" t="s">
        <v>1583</v>
      </c>
      <c r="F305" s="67"/>
      <c r="G305" s="67"/>
      <c r="H305" s="67"/>
      <c r="I305" s="67"/>
      <c r="J305" s="67"/>
      <c r="K305" s="67"/>
      <c r="L305" s="67"/>
      <c r="M305" s="67"/>
      <c r="N305" s="67"/>
      <c r="O305" s="67"/>
      <c r="P305" s="67"/>
      <c r="Q305" s="67"/>
    </row>
    <row r="306" spans="1:17" ht="29" hidden="1">
      <c r="A306" s="155" t="s">
        <v>643</v>
      </c>
      <c r="B306" s="141" t="s">
        <v>2293</v>
      </c>
      <c r="C306" s="141" t="s">
        <v>210</v>
      </c>
      <c r="D306" s="272" t="s">
        <v>211</v>
      </c>
      <c r="E306" s="273" t="s">
        <v>1583</v>
      </c>
      <c r="F306" s="67"/>
      <c r="G306" s="67"/>
      <c r="H306" s="67"/>
      <c r="I306" s="67"/>
      <c r="J306" s="67"/>
      <c r="K306" s="67"/>
      <c r="L306" s="67"/>
      <c r="M306" s="67"/>
      <c r="N306" s="67"/>
      <c r="O306" s="67"/>
      <c r="P306" s="67"/>
      <c r="Q306" s="67"/>
    </row>
    <row r="307" spans="1:17" ht="43.5" hidden="1">
      <c r="A307" s="155" t="s">
        <v>643</v>
      </c>
      <c r="B307" s="141" t="s">
        <v>2294</v>
      </c>
      <c r="C307" s="141" t="s">
        <v>210</v>
      </c>
      <c r="D307" s="272" t="s">
        <v>211</v>
      </c>
      <c r="E307" s="273" t="s">
        <v>1583</v>
      </c>
      <c r="F307" s="67"/>
      <c r="G307" s="67"/>
      <c r="H307" s="67"/>
      <c r="I307" s="67"/>
      <c r="J307" s="67"/>
      <c r="K307" s="67"/>
      <c r="L307" s="67"/>
      <c r="M307" s="67"/>
      <c r="N307" s="67"/>
      <c r="O307" s="67"/>
      <c r="P307" s="67"/>
      <c r="Q307" s="67"/>
    </row>
    <row r="308" spans="1:17" ht="43.5" hidden="1">
      <c r="A308" s="155" t="s">
        <v>643</v>
      </c>
      <c r="B308" s="141" t="s">
        <v>2295</v>
      </c>
      <c r="C308" s="141" t="s">
        <v>210</v>
      </c>
      <c r="D308" s="272" t="s">
        <v>211</v>
      </c>
      <c r="E308" s="273" t="s">
        <v>1583</v>
      </c>
      <c r="F308" s="67"/>
      <c r="G308" s="67"/>
      <c r="H308" s="67"/>
      <c r="I308" s="67"/>
      <c r="J308" s="67"/>
      <c r="K308" s="67"/>
      <c r="L308" s="67"/>
      <c r="M308" s="67"/>
      <c r="N308" s="67"/>
      <c r="O308" s="67"/>
      <c r="P308" s="67"/>
      <c r="Q308" s="67"/>
    </row>
    <row r="309" spans="1:17" ht="43.5" hidden="1">
      <c r="A309" s="155" t="s">
        <v>643</v>
      </c>
      <c r="B309" s="141" t="s">
        <v>2296</v>
      </c>
      <c r="C309" s="141" t="s">
        <v>210</v>
      </c>
      <c r="D309" s="272" t="s">
        <v>211</v>
      </c>
      <c r="E309" s="273" t="s">
        <v>1583</v>
      </c>
      <c r="F309" s="67"/>
      <c r="G309" s="67"/>
      <c r="H309" s="67"/>
      <c r="I309" s="67"/>
      <c r="J309" s="67"/>
      <c r="K309" s="67"/>
      <c r="L309" s="67"/>
      <c r="M309" s="67"/>
      <c r="N309" s="67"/>
      <c r="O309" s="67"/>
      <c r="P309" s="67"/>
      <c r="Q309" s="67"/>
    </row>
    <row r="310" spans="1:17" ht="72.5" hidden="1">
      <c r="A310" s="155" t="s">
        <v>643</v>
      </c>
      <c r="B310" s="141" t="s">
        <v>2297</v>
      </c>
      <c r="C310" s="141" t="s">
        <v>210</v>
      </c>
      <c r="D310" s="274" t="s">
        <v>211</v>
      </c>
      <c r="E310" s="273" t="s">
        <v>1583</v>
      </c>
      <c r="F310" s="67"/>
      <c r="G310" s="67"/>
      <c r="H310" s="67"/>
      <c r="I310" s="67"/>
      <c r="J310" s="67"/>
      <c r="K310" s="67"/>
      <c r="L310" s="67"/>
      <c r="M310" s="67"/>
      <c r="N310" s="67"/>
      <c r="O310" s="67"/>
      <c r="P310" s="67"/>
      <c r="Q310" s="67"/>
    </row>
    <row r="311" spans="1:17" ht="43.5" hidden="1">
      <c r="A311" s="155" t="s">
        <v>643</v>
      </c>
      <c r="B311" s="141" t="s">
        <v>2298</v>
      </c>
      <c r="C311" s="141" t="s">
        <v>210</v>
      </c>
      <c r="D311" s="274" t="s">
        <v>211</v>
      </c>
      <c r="E311" s="273" t="s">
        <v>1583</v>
      </c>
      <c r="F311" s="67"/>
      <c r="G311" s="67"/>
      <c r="H311" s="67"/>
      <c r="I311" s="67"/>
      <c r="J311" s="67"/>
      <c r="K311" s="67"/>
      <c r="L311" s="67"/>
      <c r="M311" s="67"/>
      <c r="N311" s="67"/>
      <c r="O311" s="67"/>
      <c r="P311" s="67"/>
      <c r="Q311" s="67"/>
    </row>
    <row r="312" spans="1:17" ht="58" hidden="1">
      <c r="A312" s="155" t="s">
        <v>643</v>
      </c>
      <c r="B312" s="141" t="s">
        <v>2299</v>
      </c>
      <c r="C312" s="141" t="s">
        <v>210</v>
      </c>
      <c r="D312" s="274" t="s">
        <v>211</v>
      </c>
      <c r="E312" s="273" t="s">
        <v>2055</v>
      </c>
      <c r="F312" s="67"/>
      <c r="G312" s="67"/>
      <c r="H312" s="67"/>
      <c r="I312" s="67"/>
      <c r="J312" s="67"/>
      <c r="K312" s="67"/>
      <c r="L312" s="67"/>
      <c r="M312" s="67"/>
      <c r="N312" s="67"/>
      <c r="O312" s="67"/>
      <c r="P312" s="67"/>
      <c r="Q312" s="67"/>
    </row>
    <row r="313" spans="1:17" ht="58">
      <c r="A313" s="153" t="s">
        <v>220</v>
      </c>
      <c r="B313" s="141" t="s">
        <v>2300</v>
      </c>
      <c r="C313" s="141" t="s">
        <v>210</v>
      </c>
      <c r="D313" s="274" t="s">
        <v>217</v>
      </c>
      <c r="E313" s="273" t="s">
        <v>1583</v>
      </c>
      <c r="F313" s="67"/>
      <c r="G313" s="67"/>
      <c r="H313" s="67"/>
      <c r="I313" s="67"/>
      <c r="J313" s="67"/>
      <c r="K313" s="67"/>
      <c r="L313" s="67"/>
      <c r="M313" s="67"/>
      <c r="N313" s="67"/>
      <c r="O313" s="67"/>
      <c r="P313" s="67"/>
      <c r="Q313" s="67"/>
    </row>
    <row r="314" spans="1:17" ht="43.5" hidden="1">
      <c r="A314" s="153" t="s">
        <v>266</v>
      </c>
      <c r="B314" s="141" t="s">
        <v>2301</v>
      </c>
      <c r="C314" s="141" t="s">
        <v>210</v>
      </c>
      <c r="D314" s="274" t="s">
        <v>217</v>
      </c>
      <c r="E314" s="273" t="s">
        <v>1583</v>
      </c>
      <c r="F314" s="67"/>
      <c r="G314" s="67"/>
      <c r="H314" s="67"/>
      <c r="I314" s="67"/>
      <c r="J314" s="67"/>
      <c r="K314" s="67"/>
      <c r="L314" s="67"/>
      <c r="M314" s="67"/>
      <c r="N314" s="67"/>
      <c r="O314" s="67"/>
      <c r="P314" s="67"/>
      <c r="Q314" s="67"/>
    </row>
    <row r="315" spans="1:17" ht="43.5" hidden="1">
      <c r="A315" s="153" t="s">
        <v>300</v>
      </c>
      <c r="B315" s="141" t="s">
        <v>2302</v>
      </c>
      <c r="C315" s="201" t="s">
        <v>210</v>
      </c>
      <c r="D315" s="272" t="s">
        <v>217</v>
      </c>
      <c r="E315" s="273" t="s">
        <v>1583</v>
      </c>
      <c r="F315" s="67"/>
      <c r="G315" s="67"/>
      <c r="H315" s="67"/>
      <c r="I315" s="67"/>
      <c r="J315" s="67"/>
      <c r="K315" s="67"/>
      <c r="L315" s="67"/>
      <c r="M315" s="67"/>
      <c r="N315" s="67"/>
      <c r="O315" s="67"/>
      <c r="P315" s="67"/>
      <c r="Q315" s="67"/>
    </row>
    <row r="316" spans="1:17" ht="58" hidden="1">
      <c r="A316" s="153" t="s">
        <v>402</v>
      </c>
      <c r="B316" s="141" t="s">
        <v>2303</v>
      </c>
      <c r="C316" s="201" t="s">
        <v>210</v>
      </c>
      <c r="D316" s="272" t="s">
        <v>217</v>
      </c>
      <c r="E316" s="273" t="s">
        <v>1583</v>
      </c>
      <c r="F316" s="67"/>
      <c r="G316" s="67"/>
      <c r="H316" s="67"/>
      <c r="I316" s="67"/>
      <c r="J316" s="67"/>
      <c r="K316" s="67"/>
      <c r="L316" s="67"/>
      <c r="M316" s="67"/>
      <c r="N316" s="67"/>
      <c r="O316" s="67"/>
      <c r="P316" s="67"/>
      <c r="Q316" s="67"/>
    </row>
    <row r="317" spans="1:17" ht="58" hidden="1">
      <c r="A317" s="153" t="s">
        <v>402</v>
      </c>
      <c r="B317" s="141" t="s">
        <v>2304</v>
      </c>
      <c r="C317" s="201" t="s">
        <v>210</v>
      </c>
      <c r="D317" s="272" t="s">
        <v>217</v>
      </c>
      <c r="E317" s="273" t="s">
        <v>1583</v>
      </c>
      <c r="F317" s="67"/>
      <c r="G317" s="67"/>
      <c r="H317" s="67"/>
      <c r="I317" s="67"/>
      <c r="J317" s="67"/>
      <c r="K317" s="67"/>
      <c r="L317" s="67"/>
      <c r="M317" s="67"/>
      <c r="N317" s="67"/>
      <c r="O317" s="67"/>
      <c r="P317" s="67"/>
      <c r="Q317" s="67"/>
    </row>
    <row r="318" spans="1:17" ht="58" hidden="1">
      <c r="A318" s="155" t="s">
        <v>1334</v>
      </c>
      <c r="B318" s="141" t="s">
        <v>2305</v>
      </c>
      <c r="C318" s="141" t="s">
        <v>210</v>
      </c>
      <c r="D318" s="272" t="s">
        <v>217</v>
      </c>
      <c r="E318" s="273" t="s">
        <v>1583</v>
      </c>
      <c r="F318" s="67"/>
      <c r="G318" s="67"/>
      <c r="H318" s="67"/>
      <c r="I318" s="67"/>
      <c r="J318" s="67"/>
      <c r="K318" s="67"/>
      <c r="L318" s="67"/>
      <c r="M318" s="67"/>
      <c r="N318" s="67"/>
      <c r="O318" s="67"/>
      <c r="P318" s="67"/>
      <c r="Q318" s="67"/>
    </row>
    <row r="319" spans="1:17" ht="72.5" hidden="1">
      <c r="A319" s="155" t="s">
        <v>2306</v>
      </c>
      <c r="B319" s="141" t="s">
        <v>2307</v>
      </c>
      <c r="C319" s="140" t="s">
        <v>210</v>
      </c>
      <c r="D319" s="272" t="s">
        <v>217</v>
      </c>
      <c r="E319" s="273" t="s">
        <v>1583</v>
      </c>
      <c r="F319" s="67"/>
      <c r="G319" s="67"/>
      <c r="H319" s="67"/>
      <c r="I319" s="67"/>
      <c r="J319" s="67"/>
      <c r="K319" s="67"/>
      <c r="L319" s="67"/>
      <c r="M319" s="67"/>
      <c r="N319" s="67"/>
      <c r="O319" s="67"/>
      <c r="P319" s="67"/>
      <c r="Q319" s="67"/>
    </row>
    <row r="320" spans="1:17" ht="58" hidden="1">
      <c r="A320" s="155" t="s">
        <v>437</v>
      </c>
      <c r="B320" s="141" t="s">
        <v>2308</v>
      </c>
      <c r="C320" s="201" t="s">
        <v>210</v>
      </c>
      <c r="D320" s="272" t="s">
        <v>217</v>
      </c>
      <c r="E320" s="273" t="s">
        <v>1583</v>
      </c>
      <c r="F320" s="67"/>
      <c r="G320" s="67"/>
      <c r="H320" s="67"/>
      <c r="I320" s="67"/>
      <c r="J320" s="67"/>
      <c r="K320" s="67"/>
      <c r="L320" s="67"/>
      <c r="M320" s="67"/>
      <c r="N320" s="67"/>
      <c r="O320" s="67"/>
      <c r="P320" s="67"/>
      <c r="Q320" s="67"/>
    </row>
    <row r="321" spans="1:17" ht="58" hidden="1">
      <c r="A321" s="155" t="s">
        <v>437</v>
      </c>
      <c r="B321" s="141" t="s">
        <v>2309</v>
      </c>
      <c r="C321" s="201" t="s">
        <v>210</v>
      </c>
      <c r="D321" s="272" t="s">
        <v>217</v>
      </c>
      <c r="E321" s="273" t="s">
        <v>1583</v>
      </c>
      <c r="F321" s="67"/>
      <c r="G321" s="67"/>
      <c r="H321" s="67"/>
      <c r="I321" s="67"/>
      <c r="J321" s="67"/>
      <c r="K321" s="67"/>
      <c r="L321" s="67"/>
      <c r="M321" s="67"/>
      <c r="N321" s="67"/>
      <c r="O321" s="67"/>
      <c r="P321" s="67"/>
      <c r="Q321" s="67"/>
    </row>
    <row r="322" spans="1:17" ht="58" hidden="1">
      <c r="A322" s="155" t="s">
        <v>437</v>
      </c>
      <c r="B322" s="141" t="s">
        <v>2310</v>
      </c>
      <c r="C322" s="201" t="s">
        <v>210</v>
      </c>
      <c r="D322" s="274" t="s">
        <v>217</v>
      </c>
      <c r="E322" s="273" t="s">
        <v>1583</v>
      </c>
      <c r="F322" s="67"/>
      <c r="G322" s="67"/>
      <c r="H322" s="67"/>
      <c r="I322" s="67"/>
      <c r="J322" s="67"/>
      <c r="K322" s="67"/>
      <c r="L322" s="67"/>
      <c r="M322" s="67"/>
      <c r="N322" s="67"/>
      <c r="O322" s="67"/>
      <c r="P322" s="67"/>
      <c r="Q322" s="67"/>
    </row>
    <row r="323" spans="1:17" ht="58" hidden="1">
      <c r="A323" s="155" t="s">
        <v>437</v>
      </c>
      <c r="B323" s="141" t="s">
        <v>2311</v>
      </c>
      <c r="C323" s="201" t="s">
        <v>210</v>
      </c>
      <c r="D323" s="274" t="s">
        <v>217</v>
      </c>
      <c r="E323" s="273" t="s">
        <v>1583</v>
      </c>
      <c r="F323" s="67"/>
      <c r="G323" s="67"/>
      <c r="H323" s="67"/>
      <c r="I323" s="67"/>
      <c r="J323" s="67"/>
      <c r="K323" s="67"/>
      <c r="L323" s="67"/>
      <c r="M323" s="67"/>
      <c r="N323" s="67"/>
      <c r="O323" s="67"/>
      <c r="P323" s="67"/>
      <c r="Q323" s="67"/>
    </row>
    <row r="324" spans="1:17" ht="58" hidden="1">
      <c r="A324" s="155" t="s">
        <v>437</v>
      </c>
      <c r="B324" s="141" t="s">
        <v>2312</v>
      </c>
      <c r="C324" s="201" t="s">
        <v>210</v>
      </c>
      <c r="D324" s="274" t="s">
        <v>217</v>
      </c>
      <c r="E324" s="273" t="s">
        <v>1583</v>
      </c>
      <c r="F324" s="67"/>
      <c r="G324" s="67"/>
      <c r="H324" s="67"/>
      <c r="I324" s="67"/>
      <c r="J324" s="67"/>
      <c r="K324" s="67"/>
      <c r="L324" s="67"/>
      <c r="M324" s="67"/>
      <c r="N324" s="67"/>
      <c r="O324" s="67"/>
      <c r="P324" s="67"/>
      <c r="Q324" s="67"/>
    </row>
    <row r="325" spans="1:17" ht="58" hidden="1">
      <c r="A325" s="155" t="s">
        <v>437</v>
      </c>
      <c r="B325" s="141" t="s">
        <v>2313</v>
      </c>
      <c r="C325" s="201" t="s">
        <v>210</v>
      </c>
      <c r="D325" s="274" t="s">
        <v>217</v>
      </c>
      <c r="E325" s="273" t="s">
        <v>1583</v>
      </c>
      <c r="F325" s="67"/>
      <c r="G325" s="67"/>
      <c r="H325" s="67"/>
      <c r="I325" s="67"/>
      <c r="J325" s="67"/>
      <c r="K325" s="67"/>
      <c r="L325" s="67"/>
      <c r="M325" s="67"/>
      <c r="N325" s="67"/>
      <c r="O325" s="67"/>
      <c r="P325" s="67"/>
      <c r="Q325" s="67"/>
    </row>
    <row r="326" spans="1:17" ht="58" hidden="1">
      <c r="A326" s="155" t="s">
        <v>437</v>
      </c>
      <c r="B326" s="141" t="s">
        <v>2314</v>
      </c>
      <c r="C326" s="201" t="s">
        <v>210</v>
      </c>
      <c r="D326" s="274" t="s">
        <v>217</v>
      </c>
      <c r="E326" s="273" t="s">
        <v>1583</v>
      </c>
      <c r="F326" s="67"/>
      <c r="G326" s="67"/>
      <c r="H326" s="67"/>
      <c r="I326" s="67"/>
      <c r="J326" s="67"/>
      <c r="K326" s="67"/>
      <c r="L326" s="67"/>
      <c r="M326" s="67"/>
      <c r="N326" s="67"/>
      <c r="O326" s="67"/>
      <c r="P326" s="67"/>
      <c r="Q326" s="67"/>
    </row>
    <row r="327" spans="1:17" ht="58" hidden="1">
      <c r="A327" s="155" t="s">
        <v>470</v>
      </c>
      <c r="B327" s="141" t="s">
        <v>2315</v>
      </c>
      <c r="C327" s="141" t="s">
        <v>210</v>
      </c>
      <c r="D327" s="274" t="s">
        <v>217</v>
      </c>
      <c r="E327" s="273" t="s">
        <v>1583</v>
      </c>
      <c r="F327" s="67"/>
      <c r="G327" s="67"/>
      <c r="H327" s="67"/>
      <c r="I327" s="67"/>
      <c r="J327" s="67"/>
      <c r="K327" s="67"/>
      <c r="L327" s="67"/>
      <c r="M327" s="67"/>
      <c r="N327" s="67"/>
      <c r="O327" s="67"/>
      <c r="P327" s="67"/>
      <c r="Q327" s="67"/>
    </row>
    <row r="328" spans="1:17" ht="43.5" hidden="1">
      <c r="A328" s="155" t="s">
        <v>502</v>
      </c>
      <c r="B328" s="141" t="s">
        <v>2316</v>
      </c>
      <c r="C328" s="141" t="s">
        <v>210</v>
      </c>
      <c r="D328" s="274" t="s">
        <v>217</v>
      </c>
      <c r="E328" s="273" t="s">
        <v>1583</v>
      </c>
      <c r="F328" s="67"/>
      <c r="G328" s="67"/>
      <c r="H328" s="67"/>
      <c r="I328" s="67"/>
      <c r="J328" s="67"/>
      <c r="K328" s="67"/>
      <c r="L328" s="67"/>
      <c r="M328" s="67"/>
      <c r="N328" s="67"/>
      <c r="O328" s="67"/>
      <c r="P328" s="67"/>
      <c r="Q328" s="67"/>
    </row>
    <row r="329" spans="1:17" ht="72.5" hidden="1">
      <c r="A329" s="155" t="s">
        <v>502</v>
      </c>
      <c r="B329" s="141" t="s">
        <v>2317</v>
      </c>
      <c r="C329" s="141" t="s">
        <v>210</v>
      </c>
      <c r="D329" s="274" t="s">
        <v>217</v>
      </c>
      <c r="E329" s="273" t="s">
        <v>1583</v>
      </c>
      <c r="F329" s="67"/>
      <c r="G329" s="67"/>
      <c r="H329" s="67"/>
      <c r="I329" s="67"/>
      <c r="J329" s="67"/>
      <c r="K329" s="67"/>
      <c r="L329" s="67"/>
      <c r="M329" s="67"/>
      <c r="N329" s="67"/>
      <c r="O329" s="67"/>
      <c r="P329" s="67"/>
      <c r="Q329" s="67"/>
    </row>
    <row r="330" spans="1:17" ht="72.5" hidden="1">
      <c r="A330" s="155" t="s">
        <v>502</v>
      </c>
      <c r="B330" s="141" t="s">
        <v>2318</v>
      </c>
      <c r="C330" s="141" t="s">
        <v>210</v>
      </c>
      <c r="D330" s="274" t="s">
        <v>217</v>
      </c>
      <c r="E330" s="273" t="s">
        <v>2055</v>
      </c>
      <c r="F330" s="67"/>
      <c r="G330" s="67"/>
      <c r="H330" s="67"/>
      <c r="I330" s="67"/>
      <c r="J330" s="67"/>
      <c r="K330" s="67"/>
      <c r="L330" s="67"/>
      <c r="M330" s="67"/>
      <c r="N330" s="67"/>
      <c r="O330" s="67"/>
      <c r="P330" s="67"/>
      <c r="Q330" s="67"/>
    </row>
    <row r="331" spans="1:17" hidden="1">
      <c r="A331" s="155" t="s">
        <v>533</v>
      </c>
      <c r="B331" s="201" t="s">
        <v>2319</v>
      </c>
      <c r="C331" s="141" t="s">
        <v>210</v>
      </c>
      <c r="D331" s="274" t="s">
        <v>217</v>
      </c>
      <c r="E331" s="273" t="s">
        <v>1583</v>
      </c>
      <c r="F331" s="67"/>
      <c r="G331" s="67"/>
      <c r="H331" s="67"/>
      <c r="I331" s="67"/>
      <c r="J331" s="67"/>
      <c r="K331" s="67"/>
      <c r="L331" s="67"/>
      <c r="M331" s="67"/>
      <c r="N331" s="67"/>
      <c r="O331" s="67"/>
      <c r="P331" s="67"/>
      <c r="Q331" s="67"/>
    </row>
    <row r="332" spans="1:17" ht="58" hidden="1">
      <c r="A332" s="155" t="s">
        <v>533</v>
      </c>
      <c r="B332" s="141" t="s">
        <v>2320</v>
      </c>
      <c r="C332" s="141" t="s">
        <v>210</v>
      </c>
      <c r="D332" s="274" t="s">
        <v>217</v>
      </c>
      <c r="E332" s="273" t="s">
        <v>2055</v>
      </c>
      <c r="F332" s="67"/>
      <c r="G332" s="67"/>
      <c r="H332" s="67"/>
      <c r="I332" s="67"/>
      <c r="J332" s="67"/>
      <c r="K332" s="67"/>
      <c r="L332" s="67"/>
      <c r="M332" s="67"/>
      <c r="N332" s="67"/>
      <c r="O332" s="67"/>
      <c r="P332" s="67"/>
      <c r="Q332" s="67"/>
    </row>
    <row r="333" spans="1:17" ht="58" hidden="1">
      <c r="A333" s="155" t="s">
        <v>533</v>
      </c>
      <c r="B333" s="141" t="s">
        <v>2321</v>
      </c>
      <c r="C333" s="141" t="s">
        <v>210</v>
      </c>
      <c r="D333" s="274" t="s">
        <v>217</v>
      </c>
      <c r="E333" s="273" t="s">
        <v>2055</v>
      </c>
      <c r="F333" s="67"/>
      <c r="G333" s="67"/>
      <c r="H333" s="67"/>
      <c r="I333" s="67"/>
      <c r="J333" s="67"/>
      <c r="K333" s="67"/>
      <c r="L333" s="67"/>
      <c r="M333" s="67"/>
      <c r="N333" s="67"/>
      <c r="O333" s="67"/>
      <c r="P333" s="67"/>
      <c r="Q333" s="67"/>
    </row>
    <row r="334" spans="1:17" ht="58" hidden="1">
      <c r="A334" s="155" t="s">
        <v>609</v>
      </c>
      <c r="B334" s="141" t="s">
        <v>2322</v>
      </c>
      <c r="C334" s="201" t="s">
        <v>210</v>
      </c>
      <c r="D334" s="274" t="s">
        <v>217</v>
      </c>
      <c r="E334" s="273" t="s">
        <v>1583</v>
      </c>
      <c r="F334" s="67"/>
      <c r="G334" s="67"/>
      <c r="H334" s="67"/>
      <c r="I334" s="67"/>
      <c r="J334" s="67"/>
      <c r="K334" s="67"/>
      <c r="L334" s="67"/>
      <c r="M334" s="67"/>
      <c r="N334" s="67"/>
      <c r="O334" s="67"/>
      <c r="P334" s="67"/>
      <c r="Q334" s="67"/>
    </row>
    <row r="335" spans="1:17" ht="101.5" hidden="1">
      <c r="A335" s="155" t="s">
        <v>609</v>
      </c>
      <c r="B335" s="141" t="s">
        <v>2323</v>
      </c>
      <c r="C335" s="201" t="s">
        <v>210</v>
      </c>
      <c r="D335" s="274" t="s">
        <v>217</v>
      </c>
      <c r="E335" s="273" t="s">
        <v>1583</v>
      </c>
      <c r="F335" s="67"/>
      <c r="G335" s="67"/>
      <c r="H335" s="67"/>
      <c r="I335" s="67"/>
      <c r="J335" s="67"/>
      <c r="K335" s="67"/>
      <c r="L335" s="67"/>
      <c r="M335" s="67"/>
      <c r="N335" s="67"/>
      <c r="O335" s="67"/>
      <c r="P335" s="67"/>
      <c r="Q335" s="67"/>
    </row>
    <row r="336" spans="1:17" ht="72.5" hidden="1">
      <c r="A336" s="155" t="s">
        <v>609</v>
      </c>
      <c r="B336" s="141" t="s">
        <v>2324</v>
      </c>
      <c r="C336" s="201" t="s">
        <v>210</v>
      </c>
      <c r="D336" s="274" t="s">
        <v>217</v>
      </c>
      <c r="E336" s="273" t="s">
        <v>2055</v>
      </c>
      <c r="F336" s="67"/>
      <c r="G336" s="67"/>
      <c r="H336" s="67"/>
      <c r="I336" s="67"/>
      <c r="J336" s="67"/>
      <c r="K336" s="67"/>
      <c r="L336" s="67"/>
      <c r="M336" s="67"/>
      <c r="N336" s="67"/>
      <c r="O336" s="67"/>
      <c r="P336" s="67"/>
      <c r="Q336" s="67"/>
    </row>
    <row r="337" spans="1:17" ht="43.5" hidden="1">
      <c r="A337" s="155" t="s">
        <v>643</v>
      </c>
      <c r="B337" s="141" t="s">
        <v>2325</v>
      </c>
      <c r="C337" s="141" t="s">
        <v>210</v>
      </c>
      <c r="D337" s="272" t="s">
        <v>217</v>
      </c>
      <c r="E337" s="273" t="s">
        <v>1583</v>
      </c>
      <c r="F337" s="67"/>
      <c r="G337" s="67"/>
      <c r="H337" s="67"/>
      <c r="I337" s="67"/>
      <c r="J337" s="67"/>
      <c r="K337" s="67"/>
      <c r="L337" s="67"/>
      <c r="M337" s="67"/>
      <c r="N337" s="67"/>
      <c r="O337" s="67"/>
      <c r="P337" s="67"/>
      <c r="Q337" s="67"/>
    </row>
    <row r="338" spans="1:17" ht="43.5" hidden="1">
      <c r="A338" s="155" t="s">
        <v>643</v>
      </c>
      <c r="B338" s="141" t="s">
        <v>2326</v>
      </c>
      <c r="C338" s="141" t="s">
        <v>210</v>
      </c>
      <c r="D338" s="274" t="s">
        <v>217</v>
      </c>
      <c r="E338" s="273" t="s">
        <v>1583</v>
      </c>
      <c r="F338" s="67"/>
      <c r="G338" s="67"/>
      <c r="H338" s="67"/>
      <c r="I338" s="67"/>
      <c r="J338" s="67"/>
      <c r="K338" s="67"/>
      <c r="L338" s="67"/>
      <c r="M338" s="67"/>
      <c r="N338" s="67"/>
      <c r="O338" s="67"/>
      <c r="P338" s="67"/>
      <c r="Q338" s="67"/>
    </row>
    <row r="339" spans="1:17" ht="43.5" hidden="1">
      <c r="A339" s="155" t="s">
        <v>643</v>
      </c>
      <c r="B339" s="141" t="s">
        <v>2327</v>
      </c>
      <c r="C339" s="141" t="s">
        <v>210</v>
      </c>
      <c r="D339" s="274" t="s">
        <v>217</v>
      </c>
      <c r="E339" s="273" t="s">
        <v>1583</v>
      </c>
      <c r="F339" s="67"/>
      <c r="G339" s="67"/>
      <c r="H339" s="67"/>
      <c r="I339" s="67"/>
      <c r="J339" s="67"/>
      <c r="K339" s="67"/>
      <c r="L339" s="67"/>
      <c r="M339" s="67"/>
      <c r="N339" s="67"/>
      <c r="O339" s="67"/>
      <c r="P339" s="67"/>
      <c r="Q339" s="67"/>
    </row>
    <row r="340" spans="1:17" ht="58" hidden="1">
      <c r="A340" s="155" t="s">
        <v>643</v>
      </c>
      <c r="B340" s="141" t="s">
        <v>2328</v>
      </c>
      <c r="C340" s="141" t="s">
        <v>210</v>
      </c>
      <c r="D340" s="274" t="s">
        <v>217</v>
      </c>
      <c r="E340" s="273" t="s">
        <v>1583</v>
      </c>
      <c r="F340" s="67"/>
      <c r="G340" s="67"/>
      <c r="H340" s="67"/>
      <c r="I340" s="67"/>
      <c r="J340" s="67"/>
      <c r="K340" s="67"/>
      <c r="L340" s="67"/>
      <c r="M340" s="67"/>
      <c r="N340" s="67"/>
      <c r="O340" s="67"/>
      <c r="P340" s="67"/>
      <c r="Q340" s="67"/>
    </row>
    <row r="341" spans="1:17" ht="43.5" hidden="1">
      <c r="A341" s="153" t="s">
        <v>1297</v>
      </c>
      <c r="B341" s="141" t="s">
        <v>2329</v>
      </c>
      <c r="C341" s="201" t="s">
        <v>210</v>
      </c>
      <c r="D341" s="272" t="s">
        <v>223</v>
      </c>
      <c r="E341" s="273" t="s">
        <v>1583</v>
      </c>
      <c r="F341" s="67"/>
      <c r="G341" s="67"/>
      <c r="H341" s="67"/>
      <c r="I341" s="67"/>
      <c r="J341" s="67"/>
      <c r="K341" s="67"/>
      <c r="L341" s="67"/>
      <c r="M341" s="67"/>
      <c r="N341" s="67"/>
      <c r="O341" s="67"/>
      <c r="P341" s="67"/>
      <c r="Q341" s="67"/>
    </row>
    <row r="342" spans="1:17" ht="43.5">
      <c r="A342" s="153" t="s">
        <v>220</v>
      </c>
      <c r="B342" s="141" t="s">
        <v>2330</v>
      </c>
      <c r="C342" s="141" t="s">
        <v>210</v>
      </c>
      <c r="D342" s="274" t="s">
        <v>223</v>
      </c>
      <c r="E342" s="273" t="s">
        <v>1583</v>
      </c>
      <c r="F342" s="67"/>
      <c r="G342" s="67"/>
      <c r="H342" s="67"/>
      <c r="I342" s="67"/>
      <c r="J342" s="67"/>
      <c r="K342" s="67"/>
      <c r="L342" s="67"/>
      <c r="M342" s="67"/>
      <c r="N342" s="67"/>
      <c r="O342" s="67"/>
      <c r="P342" s="67"/>
      <c r="Q342" s="67"/>
    </row>
    <row r="343" spans="1:17" ht="43.5" hidden="1">
      <c r="A343" s="153" t="s">
        <v>266</v>
      </c>
      <c r="B343" s="141" t="s">
        <v>2331</v>
      </c>
      <c r="C343" s="141" t="s">
        <v>210</v>
      </c>
      <c r="D343" s="272" t="s">
        <v>223</v>
      </c>
      <c r="E343" s="273" t="s">
        <v>1583</v>
      </c>
      <c r="F343" s="67"/>
      <c r="G343" s="67"/>
      <c r="H343" s="67"/>
      <c r="I343" s="67"/>
      <c r="J343" s="67"/>
      <c r="K343" s="67"/>
      <c r="L343" s="67"/>
      <c r="M343" s="67"/>
      <c r="N343" s="67"/>
      <c r="O343" s="67"/>
      <c r="P343" s="67"/>
      <c r="Q343" s="67"/>
    </row>
    <row r="344" spans="1:17" ht="72.5" hidden="1">
      <c r="A344" s="153" t="s">
        <v>2332</v>
      </c>
      <c r="B344" s="141" t="s">
        <v>2333</v>
      </c>
      <c r="C344" s="201" t="s">
        <v>210</v>
      </c>
      <c r="D344" s="274" t="s">
        <v>223</v>
      </c>
      <c r="E344" s="273" t="s">
        <v>1583</v>
      </c>
      <c r="F344" s="67"/>
      <c r="G344" s="67"/>
      <c r="H344" s="67"/>
      <c r="I344" s="67"/>
      <c r="J344" s="67"/>
      <c r="K344" s="67"/>
      <c r="L344" s="67"/>
      <c r="M344" s="67"/>
      <c r="N344" s="67"/>
      <c r="O344" s="67"/>
      <c r="P344" s="67"/>
      <c r="Q344" s="67"/>
    </row>
    <row r="345" spans="1:17" ht="58" hidden="1">
      <c r="A345" s="155" t="s">
        <v>437</v>
      </c>
      <c r="B345" s="141" t="s">
        <v>2334</v>
      </c>
      <c r="C345" s="201" t="s">
        <v>210</v>
      </c>
      <c r="D345" s="272" t="s">
        <v>223</v>
      </c>
      <c r="E345" s="273" t="s">
        <v>1583</v>
      </c>
      <c r="F345" s="67"/>
      <c r="G345" s="67"/>
      <c r="H345" s="67"/>
      <c r="I345" s="67"/>
      <c r="J345" s="67"/>
      <c r="K345" s="67"/>
      <c r="L345" s="67"/>
      <c r="M345" s="67"/>
      <c r="N345" s="67"/>
      <c r="O345" s="67"/>
      <c r="P345" s="67"/>
      <c r="Q345" s="67"/>
    </row>
    <row r="346" spans="1:17" ht="58" hidden="1">
      <c r="A346" s="155" t="s">
        <v>502</v>
      </c>
      <c r="B346" s="141" t="s">
        <v>2335</v>
      </c>
      <c r="C346" s="141" t="s">
        <v>210</v>
      </c>
      <c r="D346" s="274" t="s">
        <v>223</v>
      </c>
      <c r="E346" s="273" t="s">
        <v>1583</v>
      </c>
      <c r="F346" s="67"/>
      <c r="G346" s="67"/>
      <c r="H346" s="67"/>
      <c r="I346" s="67"/>
      <c r="J346" s="67"/>
      <c r="K346" s="67"/>
      <c r="L346" s="67"/>
      <c r="M346" s="67"/>
      <c r="N346" s="67"/>
      <c r="O346" s="67"/>
      <c r="P346" s="67"/>
      <c r="Q346" s="67"/>
    </row>
    <row r="347" spans="1:17" ht="72.5" hidden="1">
      <c r="A347" s="155" t="s">
        <v>558</v>
      </c>
      <c r="B347" s="141" t="s">
        <v>2336</v>
      </c>
      <c r="C347" s="201" t="s">
        <v>210</v>
      </c>
      <c r="D347" s="272" t="s">
        <v>223</v>
      </c>
      <c r="E347" s="273" t="s">
        <v>1583</v>
      </c>
      <c r="F347" s="67"/>
      <c r="G347" s="67"/>
      <c r="H347" s="67"/>
      <c r="I347" s="67"/>
      <c r="J347" s="67"/>
      <c r="K347" s="67"/>
      <c r="L347" s="67"/>
      <c r="M347" s="67"/>
      <c r="N347" s="67"/>
      <c r="O347" s="67"/>
      <c r="P347" s="67"/>
      <c r="Q347" s="67"/>
    </row>
    <row r="348" spans="1:17" ht="43.5" hidden="1">
      <c r="A348" s="155" t="s">
        <v>587</v>
      </c>
      <c r="B348" s="141" t="s">
        <v>2337</v>
      </c>
      <c r="C348" s="201" t="s">
        <v>210</v>
      </c>
      <c r="D348" s="272" t="s">
        <v>223</v>
      </c>
      <c r="E348" s="273" t="s">
        <v>1583</v>
      </c>
      <c r="F348" s="67"/>
      <c r="G348" s="67"/>
      <c r="H348" s="67"/>
      <c r="I348" s="67"/>
      <c r="J348" s="67"/>
      <c r="K348" s="67"/>
      <c r="L348" s="67"/>
      <c r="M348" s="67"/>
      <c r="N348" s="67"/>
      <c r="O348" s="67"/>
      <c r="P348" s="67"/>
      <c r="Q348" s="67"/>
    </row>
    <row r="349" spans="1:17" ht="87" hidden="1">
      <c r="A349" s="155" t="s">
        <v>609</v>
      </c>
      <c r="B349" s="141" t="s">
        <v>2338</v>
      </c>
      <c r="C349" s="201" t="s">
        <v>210</v>
      </c>
      <c r="D349" s="274" t="s">
        <v>223</v>
      </c>
      <c r="E349" s="273" t="s">
        <v>1583</v>
      </c>
      <c r="F349" s="67"/>
      <c r="G349" s="67"/>
      <c r="H349" s="67"/>
      <c r="I349" s="67"/>
      <c r="J349" s="67"/>
      <c r="K349" s="67"/>
      <c r="L349" s="67"/>
      <c r="M349" s="67"/>
      <c r="N349" s="67"/>
      <c r="O349" s="67"/>
      <c r="P349" s="67"/>
      <c r="Q349" s="67"/>
    </row>
    <row r="350" spans="1:17" ht="43.5" hidden="1">
      <c r="A350" s="155" t="s">
        <v>901</v>
      </c>
      <c r="B350" s="141" t="s">
        <v>2339</v>
      </c>
      <c r="C350" s="201" t="s">
        <v>210</v>
      </c>
      <c r="D350" s="274" t="s">
        <v>223</v>
      </c>
      <c r="E350" s="273" t="s">
        <v>1583</v>
      </c>
      <c r="F350" s="67"/>
      <c r="G350" s="67"/>
      <c r="H350" s="67"/>
      <c r="I350" s="67"/>
      <c r="J350" s="67"/>
      <c r="K350" s="67"/>
      <c r="L350" s="67"/>
      <c r="M350" s="67"/>
      <c r="N350" s="67"/>
      <c r="O350" s="67"/>
      <c r="P350" s="67"/>
      <c r="Q350" s="67"/>
    </row>
    <row r="351" spans="1:17" ht="43.5" hidden="1">
      <c r="A351" s="155" t="s">
        <v>643</v>
      </c>
      <c r="B351" s="141" t="s">
        <v>2340</v>
      </c>
      <c r="C351" s="141" t="s">
        <v>210</v>
      </c>
      <c r="D351" s="274" t="s">
        <v>223</v>
      </c>
      <c r="E351" s="273" t="s">
        <v>2055</v>
      </c>
      <c r="F351" s="67"/>
      <c r="G351" s="67"/>
      <c r="H351" s="67"/>
      <c r="I351" s="67"/>
      <c r="J351" s="67"/>
      <c r="K351" s="67"/>
      <c r="L351" s="67"/>
      <c r="M351" s="67"/>
      <c r="N351" s="67"/>
      <c r="O351" s="67"/>
      <c r="P351" s="67"/>
      <c r="Q351" s="67"/>
    </row>
    <row r="352" spans="1:17" ht="58" hidden="1">
      <c r="A352" s="155" t="s">
        <v>437</v>
      </c>
      <c r="B352" s="141" t="s">
        <v>2341</v>
      </c>
      <c r="C352" s="201" t="s">
        <v>702</v>
      </c>
      <c r="D352" s="274" t="s">
        <v>1583</v>
      </c>
      <c r="E352" s="273" t="s">
        <v>1583</v>
      </c>
      <c r="F352" s="67"/>
      <c r="G352" s="67"/>
      <c r="H352" s="67"/>
      <c r="I352" s="67"/>
      <c r="J352" s="67"/>
      <c r="K352" s="67"/>
      <c r="L352" s="67"/>
      <c r="M352" s="67"/>
      <c r="N352" s="67"/>
      <c r="O352" s="67"/>
      <c r="P352" s="67"/>
      <c r="Q352" s="67"/>
    </row>
    <row r="353" spans="1:17" ht="58" hidden="1">
      <c r="A353" s="155" t="s">
        <v>443</v>
      </c>
      <c r="B353" s="141" t="s">
        <v>2342</v>
      </c>
      <c r="C353" s="201" t="s">
        <v>702</v>
      </c>
      <c r="D353" s="273" t="s">
        <v>1583</v>
      </c>
      <c r="E353" s="273" t="s">
        <v>1583</v>
      </c>
      <c r="F353" s="67"/>
      <c r="G353" s="67"/>
      <c r="H353" s="67"/>
      <c r="I353" s="67"/>
      <c r="J353" s="67"/>
      <c r="K353" s="67"/>
      <c r="L353" s="67"/>
      <c r="M353" s="67"/>
      <c r="N353" s="67"/>
      <c r="O353" s="67"/>
      <c r="P353" s="67"/>
      <c r="Q353" s="67"/>
    </row>
    <row r="354" spans="1:17" ht="101.5" hidden="1">
      <c r="A354" s="155" t="s">
        <v>437</v>
      </c>
      <c r="B354" s="141" t="s">
        <v>2343</v>
      </c>
      <c r="C354" s="201" t="s">
        <v>702</v>
      </c>
      <c r="D354" s="273" t="s">
        <v>1583</v>
      </c>
      <c r="E354" s="273" t="s">
        <v>1583</v>
      </c>
      <c r="F354" s="67"/>
      <c r="G354" s="67"/>
      <c r="H354" s="67"/>
      <c r="I354" s="67"/>
      <c r="J354" s="67"/>
      <c r="K354" s="67"/>
      <c r="L354" s="67"/>
      <c r="M354" s="67"/>
      <c r="N354" s="67"/>
      <c r="O354" s="67"/>
      <c r="P354" s="67"/>
      <c r="Q354" s="67"/>
    </row>
    <row r="355" spans="1:17" ht="43.5" hidden="1">
      <c r="A355" s="155" t="s">
        <v>502</v>
      </c>
      <c r="B355" s="141" t="s">
        <v>2344</v>
      </c>
      <c r="C355" s="141" t="s">
        <v>702</v>
      </c>
      <c r="D355" s="273" t="s">
        <v>1583</v>
      </c>
      <c r="E355" s="273" t="s">
        <v>1583</v>
      </c>
      <c r="F355" s="67"/>
      <c r="G355" s="67"/>
      <c r="H355" s="67"/>
      <c r="I355" s="67"/>
      <c r="J355" s="67"/>
      <c r="K355" s="67"/>
      <c r="L355" s="67"/>
      <c r="M355" s="67"/>
      <c r="N355" s="67"/>
      <c r="O355" s="67"/>
      <c r="P355" s="67"/>
      <c r="Q355" s="67"/>
    </row>
    <row r="356" spans="1:17" ht="29" hidden="1">
      <c r="A356" s="153" t="s">
        <v>266</v>
      </c>
      <c r="B356" s="141" t="s">
        <v>2345</v>
      </c>
      <c r="C356" s="141" t="s">
        <v>770</v>
      </c>
      <c r="D356" s="273" t="s">
        <v>1583</v>
      </c>
      <c r="E356" s="273" t="s">
        <v>1583</v>
      </c>
      <c r="F356" s="67"/>
      <c r="G356" s="67"/>
      <c r="H356" s="67"/>
      <c r="I356" s="67"/>
      <c r="J356" s="67"/>
      <c r="K356" s="67"/>
      <c r="L356" s="67"/>
      <c r="M356" s="67"/>
      <c r="N356" s="67"/>
      <c r="O356" s="67"/>
      <c r="P356" s="67"/>
      <c r="Q356" s="67"/>
    </row>
    <row r="357" spans="1:17" ht="43.5" hidden="1">
      <c r="A357" s="153" t="s">
        <v>266</v>
      </c>
      <c r="B357" s="141" t="s">
        <v>2346</v>
      </c>
      <c r="C357" s="141" t="s">
        <v>770</v>
      </c>
      <c r="D357" s="273" t="s">
        <v>1583</v>
      </c>
      <c r="E357" s="273" t="s">
        <v>1583</v>
      </c>
      <c r="F357" s="67"/>
      <c r="G357" s="67"/>
      <c r="H357" s="67"/>
      <c r="I357" s="67"/>
      <c r="J357" s="67"/>
      <c r="K357" s="67"/>
      <c r="L357" s="67"/>
      <c r="M357" s="67"/>
      <c r="N357" s="67"/>
      <c r="O357" s="67"/>
      <c r="P357" s="67"/>
      <c r="Q357" s="67"/>
    </row>
    <row r="358" spans="1:17" ht="58" hidden="1">
      <c r="A358" s="155" t="s">
        <v>502</v>
      </c>
      <c r="B358" s="141" t="s">
        <v>2347</v>
      </c>
      <c r="C358" s="141" t="s">
        <v>770</v>
      </c>
      <c r="D358" s="272" t="s">
        <v>1583</v>
      </c>
      <c r="E358" s="273" t="s">
        <v>1583</v>
      </c>
      <c r="F358" s="67"/>
      <c r="G358" s="67"/>
      <c r="H358" s="67"/>
      <c r="I358" s="67"/>
      <c r="J358" s="67"/>
      <c r="K358" s="67"/>
      <c r="L358" s="67"/>
      <c r="M358" s="67"/>
      <c r="N358" s="67"/>
      <c r="O358" s="67"/>
      <c r="P358" s="67"/>
      <c r="Q358" s="67"/>
    </row>
    <row r="359" spans="1:17" ht="72.5">
      <c r="A359" s="153" t="s">
        <v>220</v>
      </c>
      <c r="B359" s="141" t="s">
        <v>2348</v>
      </c>
      <c r="C359" s="141" t="s">
        <v>768</v>
      </c>
      <c r="D359" s="274" t="s">
        <v>1583</v>
      </c>
      <c r="E359" s="273" t="s">
        <v>1583</v>
      </c>
      <c r="F359" s="67"/>
      <c r="G359" s="67"/>
      <c r="H359" s="67"/>
      <c r="I359" s="67"/>
      <c r="J359" s="67"/>
      <c r="K359" s="67"/>
      <c r="L359" s="67"/>
      <c r="M359" s="67"/>
      <c r="N359" s="67"/>
      <c r="O359" s="67"/>
      <c r="P359" s="67"/>
      <c r="Q359" s="67"/>
    </row>
    <row r="360" spans="1:17" ht="72.5">
      <c r="A360" s="153" t="s">
        <v>220</v>
      </c>
      <c r="B360" s="141" t="s">
        <v>2349</v>
      </c>
      <c r="C360" s="141" t="s">
        <v>768</v>
      </c>
      <c r="D360" s="274" t="s">
        <v>1583</v>
      </c>
      <c r="E360" s="273" t="s">
        <v>1583</v>
      </c>
      <c r="F360" s="67"/>
      <c r="G360" s="67"/>
      <c r="H360" s="67"/>
      <c r="I360" s="67"/>
      <c r="J360" s="67"/>
      <c r="K360" s="67"/>
      <c r="L360" s="67"/>
      <c r="M360" s="67"/>
      <c r="N360" s="67"/>
      <c r="O360" s="67"/>
      <c r="P360" s="67"/>
      <c r="Q360" s="67"/>
    </row>
    <row r="361" spans="1:17" ht="29" hidden="1">
      <c r="A361" s="153" t="s">
        <v>1999</v>
      </c>
      <c r="B361" s="141" t="s">
        <v>2350</v>
      </c>
      <c r="C361" s="141" t="s">
        <v>768</v>
      </c>
      <c r="D361" s="273" t="s">
        <v>1583</v>
      </c>
      <c r="E361" s="273" t="s">
        <v>1583</v>
      </c>
      <c r="F361" s="67"/>
      <c r="G361" s="67"/>
      <c r="H361" s="67"/>
      <c r="I361" s="67"/>
      <c r="J361" s="67"/>
      <c r="K361" s="67"/>
      <c r="L361" s="67"/>
      <c r="M361" s="67"/>
      <c r="N361" s="67"/>
      <c r="O361" s="67"/>
      <c r="P361" s="67"/>
      <c r="Q361" s="67"/>
    </row>
    <row r="362" spans="1:17" ht="72.5" hidden="1">
      <c r="A362" s="153" t="s">
        <v>266</v>
      </c>
      <c r="B362" s="141" t="s">
        <v>2351</v>
      </c>
      <c r="C362" s="141" t="s">
        <v>768</v>
      </c>
      <c r="D362" s="273" t="s">
        <v>1583</v>
      </c>
      <c r="E362" s="273" t="s">
        <v>1583</v>
      </c>
      <c r="F362" s="67"/>
      <c r="G362" s="67"/>
      <c r="H362" s="67"/>
      <c r="I362" s="67"/>
      <c r="J362" s="67"/>
      <c r="K362" s="67"/>
      <c r="L362" s="67"/>
      <c r="M362" s="67"/>
      <c r="N362" s="67"/>
      <c r="O362" s="67"/>
      <c r="P362" s="67"/>
      <c r="Q362" s="67"/>
    </row>
    <row r="363" spans="1:17" ht="43.5" hidden="1">
      <c r="A363" s="153" t="s">
        <v>266</v>
      </c>
      <c r="B363" s="141" t="s">
        <v>2352</v>
      </c>
      <c r="C363" s="141" t="s">
        <v>789</v>
      </c>
      <c r="D363" s="273" t="s">
        <v>1583</v>
      </c>
      <c r="E363" s="273" t="s">
        <v>1583</v>
      </c>
      <c r="F363" s="67"/>
      <c r="G363" s="67"/>
      <c r="H363" s="67"/>
      <c r="I363" s="67"/>
      <c r="J363" s="67"/>
      <c r="K363" s="67"/>
      <c r="L363" s="67"/>
      <c r="M363" s="67"/>
      <c r="N363" s="67"/>
      <c r="O363" s="67"/>
      <c r="P363" s="67"/>
      <c r="Q363" s="67"/>
    </row>
    <row r="364" spans="1:17" ht="43.5" hidden="1">
      <c r="A364" s="155" t="s">
        <v>470</v>
      </c>
      <c r="B364" s="141" t="s">
        <v>2353</v>
      </c>
      <c r="C364" s="141" t="s">
        <v>789</v>
      </c>
      <c r="D364" s="273" t="s">
        <v>1583</v>
      </c>
      <c r="E364" s="273" t="s">
        <v>1583</v>
      </c>
      <c r="F364" s="67"/>
      <c r="G364" s="67"/>
      <c r="H364" s="67"/>
      <c r="I364" s="67"/>
      <c r="J364" s="67"/>
      <c r="K364" s="67"/>
      <c r="L364" s="67"/>
      <c r="M364" s="67"/>
      <c r="N364" s="67"/>
      <c r="O364" s="67"/>
      <c r="P364" s="67"/>
      <c r="Q364" s="67"/>
    </row>
    <row r="365" spans="1:17" ht="29" hidden="1">
      <c r="A365" s="155" t="s">
        <v>470</v>
      </c>
      <c r="B365" s="141" t="s">
        <v>2354</v>
      </c>
      <c r="C365" s="141" t="s">
        <v>789</v>
      </c>
      <c r="D365" s="273" t="s">
        <v>1583</v>
      </c>
      <c r="E365" s="273" t="s">
        <v>1583</v>
      </c>
      <c r="F365" s="67"/>
      <c r="G365" s="67"/>
      <c r="H365" s="67"/>
      <c r="I365" s="67"/>
      <c r="J365" s="67"/>
      <c r="K365" s="67"/>
      <c r="L365" s="67"/>
      <c r="M365" s="67"/>
      <c r="N365" s="67"/>
      <c r="O365" s="67"/>
      <c r="P365" s="67"/>
      <c r="Q365" s="67"/>
    </row>
    <row r="366" spans="1:17" hidden="1">
      <c r="A366" s="155" t="s">
        <v>533</v>
      </c>
      <c r="B366" s="201" t="s">
        <v>2355</v>
      </c>
      <c r="C366" s="141" t="s">
        <v>762</v>
      </c>
      <c r="D366" s="273" t="s">
        <v>1583</v>
      </c>
      <c r="E366" s="273" t="s">
        <v>1583</v>
      </c>
      <c r="F366" s="67"/>
      <c r="G366" s="67"/>
      <c r="H366" s="67"/>
      <c r="I366" s="67"/>
      <c r="J366" s="67"/>
      <c r="K366" s="67"/>
      <c r="L366" s="67"/>
      <c r="M366" s="67"/>
      <c r="N366" s="67"/>
      <c r="O366" s="67"/>
      <c r="P366" s="67"/>
      <c r="Q366" s="67"/>
    </row>
    <row r="367" spans="1:17" hidden="1">
      <c r="A367" s="155" t="s">
        <v>533</v>
      </c>
      <c r="B367" s="201" t="s">
        <v>2356</v>
      </c>
      <c r="C367" s="141" t="s">
        <v>762</v>
      </c>
      <c r="D367" s="273" t="s">
        <v>1583</v>
      </c>
      <c r="E367" s="273" t="s">
        <v>1583</v>
      </c>
      <c r="F367" s="67"/>
      <c r="G367" s="67"/>
      <c r="H367" s="67"/>
      <c r="I367" s="67"/>
      <c r="J367" s="67"/>
      <c r="K367" s="67"/>
      <c r="L367" s="67"/>
      <c r="M367" s="67"/>
      <c r="N367" s="67"/>
      <c r="O367" s="67"/>
      <c r="P367" s="67"/>
      <c r="Q367" s="67"/>
    </row>
    <row r="368" spans="1:17" ht="43.5" hidden="1">
      <c r="A368" s="153" t="s">
        <v>2357</v>
      </c>
      <c r="B368" s="141" t="s">
        <v>2358</v>
      </c>
      <c r="C368" s="201" t="s">
        <v>746</v>
      </c>
      <c r="D368" s="272" t="s">
        <v>1583</v>
      </c>
      <c r="E368" s="273" t="s">
        <v>1583</v>
      </c>
      <c r="F368" s="145"/>
      <c r="G368" s="145"/>
      <c r="H368" s="67"/>
      <c r="I368" s="67"/>
      <c r="J368" s="67"/>
      <c r="K368" s="67"/>
      <c r="L368" s="67"/>
      <c r="M368" s="67"/>
      <c r="N368" s="67"/>
      <c r="O368" s="67"/>
      <c r="P368" s="67"/>
      <c r="Q368" s="67"/>
    </row>
    <row r="369" spans="1:17" ht="145">
      <c r="A369" s="153" t="s">
        <v>220</v>
      </c>
      <c r="B369" s="141" t="s">
        <v>2359</v>
      </c>
      <c r="C369" s="141" t="s">
        <v>746</v>
      </c>
      <c r="D369" s="274" t="s">
        <v>1583</v>
      </c>
      <c r="E369" s="273" t="s">
        <v>1583</v>
      </c>
      <c r="F369" s="145"/>
      <c r="G369" s="145"/>
      <c r="H369" s="67"/>
      <c r="I369" s="67"/>
      <c r="J369" s="67"/>
      <c r="K369" s="67"/>
      <c r="L369" s="67"/>
      <c r="M369" s="67"/>
      <c r="N369" s="67"/>
      <c r="O369" s="67"/>
      <c r="P369" s="67"/>
      <c r="Q369" s="67"/>
    </row>
    <row r="370" spans="1:17" ht="116">
      <c r="A370" s="153" t="s">
        <v>220</v>
      </c>
      <c r="B370" s="141" t="s">
        <v>2360</v>
      </c>
      <c r="C370" s="141" t="s">
        <v>746</v>
      </c>
      <c r="D370" s="274" t="s">
        <v>1583</v>
      </c>
      <c r="E370" s="273" t="s">
        <v>1583</v>
      </c>
      <c r="F370" s="145"/>
      <c r="G370" s="145"/>
      <c r="H370" s="67"/>
      <c r="I370" s="67"/>
      <c r="J370" s="67"/>
      <c r="K370" s="67"/>
      <c r="L370" s="67"/>
      <c r="M370" s="67"/>
      <c r="N370" s="67"/>
      <c r="O370" s="67"/>
      <c r="P370" s="67"/>
      <c r="Q370" s="67"/>
    </row>
    <row r="371" spans="1:17" ht="116">
      <c r="A371" s="153" t="s">
        <v>220</v>
      </c>
      <c r="B371" s="141" t="s">
        <v>2361</v>
      </c>
      <c r="C371" s="141" t="s">
        <v>746</v>
      </c>
      <c r="D371" s="274" t="s">
        <v>1583</v>
      </c>
      <c r="E371" s="273" t="s">
        <v>1583</v>
      </c>
      <c r="F371" s="145"/>
      <c r="G371" s="145"/>
      <c r="H371" s="67"/>
      <c r="I371" s="67"/>
      <c r="J371" s="67"/>
      <c r="K371" s="67"/>
      <c r="L371" s="67"/>
      <c r="M371" s="67"/>
      <c r="N371" s="67"/>
      <c r="O371" s="67"/>
      <c r="P371" s="67"/>
      <c r="Q371" s="67"/>
    </row>
    <row r="372" spans="1:17" ht="174" hidden="1">
      <c r="A372" s="153" t="s">
        <v>266</v>
      </c>
      <c r="B372" s="141" t="s">
        <v>2362</v>
      </c>
      <c r="C372" s="141" t="s">
        <v>746</v>
      </c>
      <c r="D372" s="273" t="s">
        <v>1583</v>
      </c>
      <c r="E372" s="273" t="s">
        <v>1583</v>
      </c>
      <c r="F372" s="145"/>
      <c r="G372" s="145"/>
      <c r="H372" s="67"/>
      <c r="I372" s="67"/>
      <c r="J372" s="67"/>
      <c r="K372" s="67"/>
      <c r="L372" s="67"/>
      <c r="M372" s="67"/>
      <c r="N372" s="67"/>
      <c r="O372" s="67"/>
      <c r="P372" s="67"/>
      <c r="Q372" s="67"/>
    </row>
    <row r="373" spans="1:17" ht="72.5" hidden="1">
      <c r="A373" s="153" t="s">
        <v>390</v>
      </c>
      <c r="B373" s="141" t="s">
        <v>2363</v>
      </c>
      <c r="C373" s="141" t="s">
        <v>746</v>
      </c>
      <c r="D373" s="273" t="s">
        <v>1583</v>
      </c>
      <c r="E373" s="273" t="s">
        <v>1583</v>
      </c>
      <c r="F373" s="145"/>
      <c r="G373" s="145"/>
      <c r="H373" s="67"/>
      <c r="I373" s="67"/>
      <c r="J373" s="67"/>
      <c r="K373" s="67"/>
      <c r="L373" s="67"/>
      <c r="M373" s="67"/>
      <c r="N373" s="67"/>
      <c r="O373" s="67"/>
      <c r="P373" s="67"/>
      <c r="Q373" s="67"/>
    </row>
    <row r="374" spans="1:17" ht="174" hidden="1">
      <c r="A374" s="153" t="s">
        <v>402</v>
      </c>
      <c r="B374" s="141" t="s">
        <v>2364</v>
      </c>
      <c r="C374" s="141" t="s">
        <v>746</v>
      </c>
      <c r="D374" s="273" t="s">
        <v>1583</v>
      </c>
      <c r="E374" s="273" t="s">
        <v>1583</v>
      </c>
      <c r="F374" s="145"/>
      <c r="G374" s="145"/>
      <c r="H374" s="67"/>
      <c r="I374" s="67"/>
      <c r="J374" s="67"/>
      <c r="K374" s="67"/>
      <c r="L374" s="67"/>
      <c r="M374" s="67"/>
      <c r="N374" s="67"/>
      <c r="O374" s="67"/>
      <c r="P374" s="67"/>
      <c r="Q374" s="67"/>
    </row>
    <row r="375" spans="1:17" ht="29" hidden="1">
      <c r="A375" s="155" t="s">
        <v>437</v>
      </c>
      <c r="B375" s="141" t="s">
        <v>2365</v>
      </c>
      <c r="C375" s="201" t="s">
        <v>746</v>
      </c>
      <c r="D375" s="274" t="s">
        <v>1583</v>
      </c>
      <c r="E375" s="273" t="s">
        <v>1583</v>
      </c>
      <c r="F375" s="145"/>
      <c r="G375" s="145"/>
      <c r="H375" s="67"/>
      <c r="I375" s="67"/>
      <c r="J375" s="67"/>
      <c r="K375" s="67"/>
      <c r="L375" s="67"/>
      <c r="M375" s="67"/>
      <c r="N375" s="67"/>
      <c r="O375" s="67"/>
      <c r="P375" s="67"/>
      <c r="Q375" s="67"/>
    </row>
    <row r="376" spans="1:17" ht="58" hidden="1">
      <c r="A376" s="155" t="s">
        <v>437</v>
      </c>
      <c r="B376" s="141" t="s">
        <v>2366</v>
      </c>
      <c r="C376" s="201" t="s">
        <v>746</v>
      </c>
      <c r="D376" s="274" t="s">
        <v>1583</v>
      </c>
      <c r="E376" s="273" t="s">
        <v>1583</v>
      </c>
      <c r="F376" s="145"/>
      <c r="G376" s="145"/>
      <c r="H376" s="67"/>
      <c r="I376" s="67"/>
      <c r="J376" s="67"/>
      <c r="K376" s="67"/>
      <c r="L376" s="67"/>
      <c r="M376" s="67"/>
      <c r="N376" s="67"/>
      <c r="O376" s="67"/>
      <c r="P376" s="67"/>
      <c r="Q376" s="67"/>
    </row>
    <row r="377" spans="1:17" ht="58" hidden="1">
      <c r="A377" s="155" t="s">
        <v>502</v>
      </c>
      <c r="B377" s="141" t="s">
        <v>2367</v>
      </c>
      <c r="C377" s="141" t="s">
        <v>746</v>
      </c>
      <c r="D377" s="272" t="s">
        <v>1583</v>
      </c>
      <c r="E377" s="273" t="s">
        <v>1583</v>
      </c>
      <c r="F377" s="145"/>
      <c r="G377" s="145"/>
      <c r="H377" s="67"/>
      <c r="I377" s="67"/>
      <c r="J377" s="67"/>
      <c r="K377" s="67"/>
      <c r="L377" s="67"/>
      <c r="M377" s="67"/>
      <c r="N377" s="67"/>
      <c r="O377" s="67"/>
      <c r="P377" s="67"/>
      <c r="Q377" s="67"/>
    </row>
    <row r="378" spans="1:17" ht="116" hidden="1">
      <c r="A378" s="155" t="s">
        <v>558</v>
      </c>
      <c r="B378" s="141" t="s">
        <v>2368</v>
      </c>
      <c r="C378" s="141" t="s">
        <v>746</v>
      </c>
      <c r="D378" s="273" t="s">
        <v>1583</v>
      </c>
      <c r="E378" s="273" t="s">
        <v>1583</v>
      </c>
      <c r="F378" s="145"/>
      <c r="G378" s="145"/>
      <c r="H378" s="67"/>
      <c r="I378" s="67"/>
      <c r="J378" s="67"/>
      <c r="K378" s="67"/>
      <c r="L378" s="67"/>
      <c r="M378" s="67"/>
      <c r="N378" s="67"/>
      <c r="O378" s="67"/>
      <c r="P378" s="67"/>
      <c r="Q378" s="67"/>
    </row>
    <row r="379" spans="1:17" ht="116" hidden="1">
      <c r="A379" s="155" t="s">
        <v>901</v>
      </c>
      <c r="B379" s="141" t="s">
        <v>2369</v>
      </c>
      <c r="C379" s="141" t="s">
        <v>746</v>
      </c>
      <c r="D379" s="274" t="s">
        <v>1583</v>
      </c>
      <c r="E379" s="273" t="s">
        <v>1583</v>
      </c>
      <c r="F379" s="145"/>
      <c r="G379" s="145"/>
      <c r="H379" s="67"/>
      <c r="I379" s="67"/>
      <c r="J379" s="67"/>
      <c r="K379" s="67"/>
      <c r="L379" s="67"/>
      <c r="M379" s="67"/>
      <c r="N379" s="67"/>
      <c r="O379" s="67"/>
      <c r="P379" s="67"/>
      <c r="Q379" s="67"/>
    </row>
    <row r="380" spans="1:17" ht="29" hidden="1">
      <c r="A380" s="153" t="s">
        <v>381</v>
      </c>
      <c r="B380" s="141" t="s">
        <v>2370</v>
      </c>
      <c r="C380" s="141" t="s">
        <v>775</v>
      </c>
      <c r="D380" s="273" t="s">
        <v>1583</v>
      </c>
      <c r="E380" s="273" t="s">
        <v>1583</v>
      </c>
      <c r="F380" s="145"/>
      <c r="G380" s="145"/>
      <c r="H380" s="67"/>
      <c r="I380" s="67"/>
      <c r="J380" s="67"/>
      <c r="K380" s="67"/>
      <c r="L380" s="67"/>
      <c r="M380" s="67"/>
      <c r="N380" s="67"/>
      <c r="O380" s="67"/>
      <c r="P380" s="67"/>
      <c r="Q380" s="67"/>
    </row>
    <row r="381" spans="1:17" ht="29" hidden="1">
      <c r="A381" s="155" t="s">
        <v>713</v>
      </c>
      <c r="B381" s="141" t="s">
        <v>2371</v>
      </c>
      <c r="C381" s="141" t="s">
        <v>775</v>
      </c>
      <c r="D381" s="273" t="s">
        <v>1583</v>
      </c>
      <c r="E381" s="273" t="s">
        <v>1583</v>
      </c>
      <c r="F381" s="145"/>
      <c r="G381" s="145"/>
      <c r="H381" s="67"/>
      <c r="I381" s="67"/>
      <c r="J381" s="67"/>
      <c r="K381" s="67"/>
      <c r="L381" s="67"/>
      <c r="M381" s="67"/>
      <c r="N381" s="67"/>
      <c r="O381" s="67"/>
      <c r="P381" s="67"/>
      <c r="Q381" s="67"/>
    </row>
    <row r="382" spans="1:17" ht="29" hidden="1">
      <c r="A382" s="155" t="s">
        <v>713</v>
      </c>
      <c r="B382" s="141" t="s">
        <v>2372</v>
      </c>
      <c r="C382" s="141" t="s">
        <v>775</v>
      </c>
      <c r="D382" s="273" t="s">
        <v>1583</v>
      </c>
      <c r="E382" s="273" t="s">
        <v>1583</v>
      </c>
      <c r="F382" s="145"/>
      <c r="G382" s="145"/>
      <c r="H382" s="67"/>
      <c r="I382" s="67"/>
      <c r="J382" s="67"/>
      <c r="K382" s="67"/>
      <c r="L382" s="67"/>
      <c r="M382" s="67"/>
      <c r="N382" s="67"/>
      <c r="O382" s="67"/>
      <c r="P382" s="67"/>
      <c r="Q382" s="67"/>
    </row>
    <row r="383" spans="1:17" ht="29" hidden="1">
      <c r="A383" s="155" t="s">
        <v>713</v>
      </c>
      <c r="B383" s="141" t="s">
        <v>2373</v>
      </c>
      <c r="C383" s="141" t="s">
        <v>775</v>
      </c>
      <c r="D383" s="273" t="s">
        <v>1583</v>
      </c>
      <c r="E383" s="273" t="s">
        <v>1583</v>
      </c>
      <c r="F383" s="145"/>
      <c r="G383" s="145"/>
      <c r="H383" s="67"/>
      <c r="I383" s="67"/>
      <c r="J383" s="67"/>
      <c r="K383" s="67"/>
      <c r="L383" s="67"/>
      <c r="M383" s="67"/>
      <c r="N383" s="67"/>
      <c r="O383" s="67"/>
      <c r="P383" s="67"/>
      <c r="Q383" s="67"/>
    </row>
    <row r="384" spans="1:17" ht="29" hidden="1">
      <c r="A384" s="153" t="s">
        <v>858</v>
      </c>
      <c r="B384" s="141" t="s">
        <v>2374</v>
      </c>
      <c r="C384" s="201" t="s">
        <v>715</v>
      </c>
      <c r="D384" s="272" t="s">
        <v>1583</v>
      </c>
      <c r="E384" s="273" t="s">
        <v>1583</v>
      </c>
      <c r="F384" s="145"/>
      <c r="G384" s="145"/>
      <c r="H384" s="67"/>
      <c r="I384" s="67"/>
      <c r="J384" s="67"/>
      <c r="K384" s="67"/>
      <c r="L384" s="67"/>
      <c r="M384" s="67"/>
      <c r="N384" s="67"/>
      <c r="O384" s="67"/>
      <c r="P384" s="67"/>
      <c r="Q384" s="67"/>
    </row>
    <row r="385" spans="1:17" ht="43.5" hidden="1">
      <c r="A385" s="153" t="s">
        <v>1297</v>
      </c>
      <c r="B385" s="141" t="s">
        <v>2375</v>
      </c>
      <c r="C385" s="141" t="s">
        <v>715</v>
      </c>
      <c r="D385" s="272" t="s">
        <v>1583</v>
      </c>
      <c r="E385" s="273" t="s">
        <v>1583</v>
      </c>
      <c r="F385" s="145"/>
      <c r="G385" s="145"/>
      <c r="H385" s="67"/>
      <c r="I385" s="67"/>
      <c r="J385" s="67"/>
      <c r="K385" s="67"/>
      <c r="L385" s="67"/>
      <c r="M385" s="67"/>
      <c r="N385" s="67"/>
      <c r="O385" s="67"/>
      <c r="P385" s="67"/>
      <c r="Q385" s="67"/>
    </row>
    <row r="386" spans="1:17" ht="29">
      <c r="A386" s="153" t="s">
        <v>220</v>
      </c>
      <c r="B386" s="141" t="s">
        <v>2376</v>
      </c>
      <c r="C386" s="141" t="s">
        <v>715</v>
      </c>
      <c r="D386" s="273" t="s">
        <v>1583</v>
      </c>
      <c r="E386" s="273" t="s">
        <v>1583</v>
      </c>
      <c r="F386" s="145"/>
      <c r="G386" s="145"/>
      <c r="H386" s="67"/>
      <c r="I386" s="67"/>
      <c r="J386" s="67"/>
      <c r="K386" s="67"/>
      <c r="L386" s="67"/>
      <c r="M386" s="67"/>
      <c r="N386" s="67"/>
      <c r="O386" s="67"/>
      <c r="P386" s="67"/>
      <c r="Q386" s="67"/>
    </row>
    <row r="387" spans="1:17" ht="29">
      <c r="A387" s="153" t="s">
        <v>220</v>
      </c>
      <c r="B387" s="141" t="s">
        <v>2377</v>
      </c>
      <c r="C387" s="141" t="s">
        <v>715</v>
      </c>
      <c r="D387" s="273" t="s">
        <v>1583</v>
      </c>
      <c r="E387" s="273" t="s">
        <v>1583</v>
      </c>
      <c r="F387" s="145"/>
      <c r="G387" s="145"/>
      <c r="H387" s="67"/>
      <c r="I387" s="67"/>
      <c r="J387" s="67"/>
      <c r="K387" s="67"/>
      <c r="L387" s="67"/>
      <c r="M387" s="67"/>
      <c r="N387" s="67"/>
      <c r="O387" s="67"/>
      <c r="P387" s="67"/>
      <c r="Q387" s="67"/>
    </row>
    <row r="388" spans="1:17" ht="43.5">
      <c r="A388" s="153" t="s">
        <v>220</v>
      </c>
      <c r="B388" s="141" t="s">
        <v>2378</v>
      </c>
      <c r="C388" s="141" t="s">
        <v>715</v>
      </c>
      <c r="D388" s="273" t="s">
        <v>1583</v>
      </c>
      <c r="E388" s="273" t="s">
        <v>1583</v>
      </c>
      <c r="F388" s="145"/>
      <c r="G388" s="145"/>
      <c r="H388" s="67"/>
      <c r="I388" s="67"/>
      <c r="J388" s="67"/>
      <c r="K388" s="67"/>
      <c r="L388" s="67"/>
      <c r="M388" s="67"/>
      <c r="N388" s="67"/>
      <c r="O388" s="67"/>
      <c r="P388" s="67"/>
      <c r="Q388" s="67"/>
    </row>
    <row r="389" spans="1:17" ht="43.5" hidden="1">
      <c r="A389" s="153" t="s">
        <v>266</v>
      </c>
      <c r="B389" s="141" t="s">
        <v>2379</v>
      </c>
      <c r="C389" s="141" t="s">
        <v>715</v>
      </c>
      <c r="D389" s="273" t="s">
        <v>1583</v>
      </c>
      <c r="E389" s="273" t="s">
        <v>1583</v>
      </c>
      <c r="F389" s="145"/>
      <c r="G389" s="145"/>
      <c r="H389" s="67"/>
      <c r="I389" s="67"/>
      <c r="J389" s="67"/>
      <c r="K389" s="67"/>
      <c r="L389" s="67"/>
      <c r="M389" s="67"/>
      <c r="N389" s="67"/>
      <c r="O389" s="67"/>
      <c r="P389" s="67"/>
      <c r="Q389" s="67"/>
    </row>
    <row r="390" spans="1:17" ht="29" hidden="1">
      <c r="A390" s="153" t="s">
        <v>266</v>
      </c>
      <c r="B390" s="141" t="s">
        <v>2380</v>
      </c>
      <c r="C390" s="141" t="s">
        <v>715</v>
      </c>
      <c r="D390" s="273" t="s">
        <v>1583</v>
      </c>
      <c r="E390" s="273" t="s">
        <v>1583</v>
      </c>
      <c r="F390" s="145"/>
      <c r="G390" s="145"/>
      <c r="H390" s="67"/>
      <c r="I390" s="67"/>
      <c r="J390" s="67"/>
      <c r="K390" s="67"/>
      <c r="L390" s="67"/>
      <c r="M390" s="67"/>
      <c r="N390" s="67"/>
      <c r="O390" s="67"/>
      <c r="P390" s="67"/>
      <c r="Q390" s="67"/>
    </row>
    <row r="391" spans="1:17" ht="58" hidden="1">
      <c r="A391" s="153" t="s">
        <v>376</v>
      </c>
      <c r="B391" s="141" t="s">
        <v>2381</v>
      </c>
      <c r="C391" s="141" t="s">
        <v>715</v>
      </c>
      <c r="D391" s="274" t="s">
        <v>1583</v>
      </c>
      <c r="E391" s="273" t="s">
        <v>1583</v>
      </c>
      <c r="F391" s="145"/>
      <c r="G391" s="145"/>
      <c r="H391" s="67"/>
      <c r="I391" s="67"/>
      <c r="J391" s="67"/>
      <c r="K391" s="67"/>
      <c r="L391" s="67"/>
      <c r="M391" s="67"/>
      <c r="N391" s="67"/>
      <c r="O391" s="67"/>
      <c r="P391" s="67"/>
      <c r="Q391" s="67"/>
    </row>
    <row r="392" spans="1:17" ht="43.5" hidden="1">
      <c r="A392" s="153" t="s">
        <v>402</v>
      </c>
      <c r="B392" s="141" t="s">
        <v>2382</v>
      </c>
      <c r="C392" s="141" t="s">
        <v>715</v>
      </c>
      <c r="D392" s="273" t="s">
        <v>1583</v>
      </c>
      <c r="E392" s="273" t="s">
        <v>1583</v>
      </c>
      <c r="F392" s="145"/>
      <c r="G392" s="145"/>
      <c r="H392" s="67"/>
      <c r="I392" s="67"/>
      <c r="J392" s="67"/>
      <c r="K392" s="67"/>
      <c r="L392" s="67"/>
      <c r="M392" s="67"/>
      <c r="N392" s="67"/>
      <c r="O392" s="67"/>
      <c r="P392" s="67"/>
      <c r="Q392" s="67"/>
    </row>
    <row r="393" spans="1:17" ht="43.5" hidden="1">
      <c r="A393" s="155" t="s">
        <v>437</v>
      </c>
      <c r="B393" s="141" t="s">
        <v>2383</v>
      </c>
      <c r="C393" s="201" t="s">
        <v>715</v>
      </c>
      <c r="D393" s="274" t="s">
        <v>1583</v>
      </c>
      <c r="E393" s="273" t="s">
        <v>1583</v>
      </c>
      <c r="F393" s="145"/>
      <c r="G393" s="145"/>
      <c r="H393" s="67"/>
      <c r="I393" s="67"/>
      <c r="J393" s="67"/>
      <c r="K393" s="67"/>
      <c r="L393" s="67"/>
      <c r="M393" s="67"/>
      <c r="N393" s="67"/>
      <c r="O393" s="67"/>
      <c r="P393" s="67"/>
      <c r="Q393" s="67"/>
    </row>
    <row r="394" spans="1:17" ht="43.5" hidden="1">
      <c r="A394" s="155" t="s">
        <v>502</v>
      </c>
      <c r="B394" s="141" t="s">
        <v>2384</v>
      </c>
      <c r="C394" s="141" t="s">
        <v>715</v>
      </c>
      <c r="D394" s="272" t="s">
        <v>1583</v>
      </c>
      <c r="E394" s="273" t="s">
        <v>1583</v>
      </c>
      <c r="F394" s="145"/>
      <c r="G394" s="145"/>
      <c r="H394" s="67"/>
      <c r="I394" s="67"/>
      <c r="J394" s="67"/>
      <c r="K394" s="67"/>
      <c r="L394" s="67"/>
      <c r="M394" s="67"/>
      <c r="N394" s="67"/>
      <c r="O394" s="67"/>
      <c r="P394" s="67"/>
      <c r="Q394" s="67"/>
    </row>
    <row r="395" spans="1:17" ht="29" hidden="1">
      <c r="A395" s="155" t="s">
        <v>502</v>
      </c>
      <c r="B395" s="141" t="s">
        <v>2385</v>
      </c>
      <c r="C395" s="141" t="s">
        <v>715</v>
      </c>
      <c r="D395" s="272" t="s">
        <v>1583</v>
      </c>
      <c r="E395" s="273" t="s">
        <v>1583</v>
      </c>
      <c r="F395" s="145"/>
      <c r="G395" s="145"/>
      <c r="H395" s="67"/>
      <c r="I395" s="67"/>
      <c r="J395" s="67"/>
      <c r="K395" s="67"/>
      <c r="L395" s="67"/>
      <c r="M395" s="67"/>
      <c r="N395" s="67"/>
      <c r="O395" s="67"/>
      <c r="P395" s="67"/>
      <c r="Q395" s="67"/>
    </row>
    <row r="396" spans="1:17" hidden="1">
      <c r="A396" s="155" t="s">
        <v>2386</v>
      </c>
      <c r="B396" s="201" t="s">
        <v>2387</v>
      </c>
      <c r="C396" s="141" t="s">
        <v>715</v>
      </c>
      <c r="D396" s="273" t="s">
        <v>1583</v>
      </c>
      <c r="E396" s="273" t="s">
        <v>1583</v>
      </c>
      <c r="F396" s="145"/>
      <c r="G396" s="145"/>
      <c r="H396" s="67"/>
      <c r="I396" s="67"/>
      <c r="J396" s="67"/>
      <c r="K396" s="67"/>
      <c r="L396" s="67"/>
      <c r="M396" s="67"/>
      <c r="N396" s="67"/>
      <c r="O396" s="67"/>
      <c r="P396" s="67"/>
      <c r="Q396" s="67"/>
    </row>
    <row r="397" spans="1:17" ht="29" hidden="1">
      <c r="A397" s="155" t="s">
        <v>533</v>
      </c>
      <c r="B397" s="141" t="s">
        <v>2388</v>
      </c>
      <c r="C397" s="141" t="s">
        <v>715</v>
      </c>
      <c r="D397" s="273" t="s">
        <v>1583</v>
      </c>
      <c r="E397" s="273" t="s">
        <v>1583</v>
      </c>
      <c r="F397" s="145"/>
      <c r="G397" s="145"/>
      <c r="H397" s="67"/>
      <c r="I397" s="67"/>
      <c r="J397" s="67"/>
      <c r="K397" s="67"/>
      <c r="L397" s="67"/>
      <c r="M397" s="67"/>
      <c r="N397" s="67"/>
      <c r="O397" s="67"/>
      <c r="P397" s="67"/>
      <c r="Q397" s="67"/>
    </row>
    <row r="398" spans="1:17" ht="43.5" hidden="1">
      <c r="A398" s="155" t="s">
        <v>901</v>
      </c>
      <c r="B398" s="141" t="s">
        <v>2389</v>
      </c>
      <c r="C398" s="201" t="s">
        <v>715</v>
      </c>
      <c r="D398" s="274" t="s">
        <v>1583</v>
      </c>
      <c r="E398" s="273" t="s">
        <v>1583</v>
      </c>
      <c r="F398" s="145"/>
      <c r="G398" s="145"/>
      <c r="H398" s="67"/>
      <c r="I398" s="67"/>
      <c r="J398" s="67"/>
      <c r="K398" s="67"/>
      <c r="L398" s="67"/>
      <c r="M398" s="67"/>
      <c r="N398" s="67"/>
      <c r="O398" s="67"/>
      <c r="P398" s="67"/>
      <c r="Q398" s="67"/>
    </row>
    <row r="399" spans="1:17" ht="29" hidden="1">
      <c r="A399" s="155" t="s">
        <v>640</v>
      </c>
      <c r="B399" s="141" t="s">
        <v>2390</v>
      </c>
      <c r="C399" s="201" t="s">
        <v>715</v>
      </c>
      <c r="D399" s="274" t="s">
        <v>1583</v>
      </c>
      <c r="E399" s="273" t="s">
        <v>1583</v>
      </c>
      <c r="F399" s="145"/>
      <c r="G399" s="145"/>
      <c r="H399" s="67"/>
      <c r="I399" s="67"/>
      <c r="J399" s="67"/>
      <c r="K399" s="67"/>
      <c r="L399" s="67"/>
      <c r="M399" s="67"/>
      <c r="N399" s="67"/>
      <c r="O399" s="67"/>
      <c r="P399" s="67"/>
      <c r="Q399" s="67"/>
    </row>
    <row r="400" spans="1:17" ht="43.5" hidden="1">
      <c r="A400" s="153" t="s">
        <v>1297</v>
      </c>
      <c r="B400" s="141" t="s">
        <v>2391</v>
      </c>
      <c r="C400" s="201" t="s">
        <v>742</v>
      </c>
      <c r="D400" s="272" t="s">
        <v>1583</v>
      </c>
      <c r="E400" s="273" t="s">
        <v>1583</v>
      </c>
      <c r="F400" s="145"/>
      <c r="G400" s="145"/>
      <c r="H400" s="67"/>
      <c r="I400" s="67"/>
      <c r="J400" s="67"/>
      <c r="K400" s="67"/>
      <c r="L400" s="67"/>
      <c r="M400" s="67"/>
      <c r="N400" s="67"/>
      <c r="O400" s="67"/>
      <c r="P400" s="67"/>
      <c r="Q400" s="67"/>
    </row>
    <row r="401" spans="1:17" ht="43.5" hidden="1">
      <c r="A401" s="153" t="s">
        <v>266</v>
      </c>
      <c r="B401" s="141" t="s">
        <v>2392</v>
      </c>
      <c r="C401" s="141" t="s">
        <v>742</v>
      </c>
      <c r="D401" s="273" t="s">
        <v>1583</v>
      </c>
      <c r="E401" s="273" t="s">
        <v>1583</v>
      </c>
      <c r="F401" s="145"/>
      <c r="G401" s="145"/>
      <c r="H401" s="67"/>
      <c r="I401" s="67"/>
      <c r="J401" s="67"/>
      <c r="K401" s="67"/>
      <c r="L401" s="67"/>
      <c r="M401" s="67"/>
      <c r="N401" s="67"/>
      <c r="O401" s="67"/>
      <c r="P401" s="67"/>
      <c r="Q401" s="67"/>
    </row>
    <row r="402" spans="1:17" ht="43.5" hidden="1">
      <c r="A402" s="153" t="s">
        <v>266</v>
      </c>
      <c r="B402" s="141" t="s">
        <v>2393</v>
      </c>
      <c r="C402" s="141" t="s">
        <v>742</v>
      </c>
      <c r="D402" s="273" t="s">
        <v>1583</v>
      </c>
      <c r="E402" s="273" t="s">
        <v>1583</v>
      </c>
      <c r="F402" s="145"/>
      <c r="G402" s="145"/>
      <c r="H402" s="67"/>
      <c r="I402" s="67"/>
      <c r="J402" s="67"/>
      <c r="K402" s="67"/>
      <c r="L402" s="67"/>
      <c r="M402" s="67"/>
      <c r="N402" s="67"/>
      <c r="O402" s="67"/>
      <c r="P402" s="67"/>
      <c r="Q402" s="67"/>
    </row>
    <row r="403" spans="1:17" ht="87" hidden="1">
      <c r="A403" s="153" t="s">
        <v>300</v>
      </c>
      <c r="B403" s="141" t="s">
        <v>2394</v>
      </c>
      <c r="C403" s="201" t="s">
        <v>742</v>
      </c>
      <c r="D403" s="272" t="s">
        <v>1583</v>
      </c>
      <c r="E403" s="273" t="s">
        <v>1583</v>
      </c>
      <c r="F403" s="145"/>
      <c r="G403" s="145"/>
      <c r="H403" s="67"/>
      <c r="I403" s="67"/>
      <c r="J403" s="67"/>
      <c r="K403" s="67"/>
      <c r="L403" s="67"/>
      <c r="M403" s="67"/>
      <c r="N403" s="67"/>
      <c r="O403" s="67"/>
      <c r="P403" s="67"/>
      <c r="Q403" s="67"/>
    </row>
    <row r="404" spans="1:17" ht="87" hidden="1">
      <c r="A404" s="153" t="s">
        <v>300</v>
      </c>
      <c r="B404" s="141" t="s">
        <v>2395</v>
      </c>
      <c r="C404" s="201" t="s">
        <v>742</v>
      </c>
      <c r="D404" s="272" t="s">
        <v>1583</v>
      </c>
      <c r="E404" s="273" t="s">
        <v>1583</v>
      </c>
      <c r="F404" s="145"/>
      <c r="G404" s="145"/>
      <c r="H404" s="67"/>
      <c r="I404" s="67"/>
      <c r="J404" s="67"/>
      <c r="K404" s="67"/>
      <c r="L404" s="67"/>
      <c r="M404" s="67"/>
      <c r="N404" s="67"/>
      <c r="O404" s="67"/>
      <c r="P404" s="67"/>
      <c r="Q404" s="67"/>
    </row>
    <row r="405" spans="1:17" ht="72.5" hidden="1">
      <c r="A405" s="155" t="s">
        <v>470</v>
      </c>
      <c r="B405" s="141" t="s">
        <v>2396</v>
      </c>
      <c r="C405" s="141" t="s">
        <v>742</v>
      </c>
      <c r="D405" s="272" t="s">
        <v>1583</v>
      </c>
      <c r="E405" s="273" t="s">
        <v>1583</v>
      </c>
      <c r="F405" s="145"/>
      <c r="G405" s="145"/>
      <c r="H405" s="67"/>
      <c r="I405" s="67"/>
      <c r="J405" s="67"/>
      <c r="K405" s="67"/>
      <c r="L405" s="67"/>
      <c r="M405" s="67"/>
      <c r="N405" s="67"/>
      <c r="O405" s="67"/>
      <c r="P405" s="67"/>
      <c r="Q405" s="67"/>
    </row>
    <row r="406" spans="1:17" ht="58">
      <c r="A406" s="153" t="s">
        <v>220</v>
      </c>
      <c r="B406" s="141" t="s">
        <v>2397</v>
      </c>
      <c r="C406" s="141" t="s">
        <v>2398</v>
      </c>
      <c r="D406" s="272" t="s">
        <v>1583</v>
      </c>
      <c r="E406" s="273" t="s">
        <v>1583</v>
      </c>
      <c r="F406" s="145"/>
      <c r="G406" s="145"/>
      <c r="H406" s="67"/>
      <c r="I406" s="67"/>
      <c r="J406" s="67"/>
      <c r="K406" s="67"/>
      <c r="L406" s="67"/>
      <c r="M406" s="67"/>
      <c r="N406" s="67"/>
      <c r="O406" s="67"/>
      <c r="P406" s="67"/>
      <c r="Q406" s="67"/>
    </row>
    <row r="407" spans="1:17" ht="43.5">
      <c r="A407" s="153" t="s">
        <v>220</v>
      </c>
      <c r="B407" s="141" t="s">
        <v>2399</v>
      </c>
      <c r="C407" s="141" t="s">
        <v>2398</v>
      </c>
      <c r="D407" s="272" t="s">
        <v>1583</v>
      </c>
      <c r="E407" s="273" t="s">
        <v>1583</v>
      </c>
      <c r="F407" s="145"/>
      <c r="G407" s="145"/>
      <c r="H407" s="67"/>
      <c r="I407" s="67"/>
      <c r="J407" s="67"/>
      <c r="K407" s="67"/>
      <c r="L407" s="67"/>
      <c r="M407" s="67"/>
      <c r="N407" s="67"/>
      <c r="O407" s="67"/>
      <c r="P407" s="67"/>
      <c r="Q407" s="67"/>
    </row>
    <row r="408" spans="1:17" ht="43.5">
      <c r="A408" s="153" t="s">
        <v>220</v>
      </c>
      <c r="B408" s="141" t="s">
        <v>2400</v>
      </c>
      <c r="C408" s="141" t="s">
        <v>2398</v>
      </c>
      <c r="D408" s="272" t="s">
        <v>1583</v>
      </c>
      <c r="E408" s="273" t="s">
        <v>1583</v>
      </c>
      <c r="F408" s="145"/>
      <c r="G408" s="145"/>
      <c r="H408" s="67"/>
      <c r="I408" s="67"/>
      <c r="J408" s="67"/>
      <c r="K408" s="67"/>
      <c r="L408" s="67"/>
      <c r="M408" s="67"/>
      <c r="N408" s="67"/>
      <c r="O408" s="67"/>
      <c r="P408" s="67"/>
      <c r="Q408" s="67"/>
    </row>
    <row r="409" spans="1:17" ht="130.5" hidden="1">
      <c r="A409" s="155" t="s">
        <v>558</v>
      </c>
      <c r="B409" s="141" t="s">
        <v>2401</v>
      </c>
      <c r="C409" s="141" t="s">
        <v>784</v>
      </c>
      <c r="D409" s="273" t="s">
        <v>1583</v>
      </c>
      <c r="E409" s="273" t="s">
        <v>1583</v>
      </c>
      <c r="F409" s="67"/>
      <c r="G409" s="67"/>
      <c r="H409" s="67"/>
      <c r="I409" s="67"/>
      <c r="J409" s="67"/>
      <c r="K409" s="67"/>
      <c r="L409" s="67"/>
      <c r="M409" s="67"/>
      <c r="N409" s="67"/>
      <c r="O409" s="67"/>
      <c r="P409" s="67"/>
      <c r="Q409" s="67"/>
    </row>
    <row r="410" spans="1:17" ht="87" hidden="1">
      <c r="A410" s="155" t="s">
        <v>713</v>
      </c>
      <c r="B410" s="141" t="s">
        <v>2402</v>
      </c>
      <c r="C410" s="141" t="s">
        <v>784</v>
      </c>
      <c r="D410" s="273" t="s">
        <v>1583</v>
      </c>
      <c r="E410" s="273" t="s">
        <v>1583</v>
      </c>
      <c r="F410" s="67"/>
      <c r="G410" s="67"/>
      <c r="H410" s="67"/>
      <c r="I410" s="67"/>
      <c r="J410" s="67"/>
      <c r="K410" s="67"/>
      <c r="L410" s="67"/>
      <c r="M410" s="67"/>
      <c r="N410" s="67"/>
      <c r="O410" s="67"/>
      <c r="P410" s="67"/>
      <c r="Q410" s="67"/>
    </row>
    <row r="411" spans="1:17" ht="58">
      <c r="A411" s="153" t="s">
        <v>220</v>
      </c>
      <c r="B411" s="141" t="s">
        <v>2403</v>
      </c>
      <c r="C411" s="141" t="s">
        <v>904</v>
      </c>
      <c r="D411" s="274" t="s">
        <v>1583</v>
      </c>
      <c r="E411" s="273" t="s">
        <v>2055</v>
      </c>
      <c r="F411" s="67"/>
      <c r="G411" s="67"/>
      <c r="H411" s="67"/>
      <c r="I411" s="67"/>
      <c r="J411" s="67"/>
      <c r="K411" s="67"/>
      <c r="L411" s="67"/>
      <c r="M411" s="67"/>
      <c r="N411" s="67"/>
      <c r="O411" s="67"/>
      <c r="P411" s="67"/>
      <c r="Q411" s="67"/>
    </row>
    <row r="412" spans="1:17" ht="58">
      <c r="A412" s="153" t="s">
        <v>220</v>
      </c>
      <c r="B412" s="141" t="s">
        <v>2404</v>
      </c>
      <c r="C412" s="141" t="s">
        <v>904</v>
      </c>
      <c r="D412" s="274" t="s">
        <v>1583</v>
      </c>
      <c r="E412" s="273" t="s">
        <v>2055</v>
      </c>
      <c r="F412" s="67"/>
      <c r="G412" s="67"/>
      <c r="H412" s="67"/>
      <c r="I412" s="67"/>
      <c r="J412" s="67"/>
      <c r="K412" s="67"/>
      <c r="L412" s="67"/>
      <c r="M412" s="67"/>
      <c r="N412" s="67"/>
      <c r="O412" s="67"/>
      <c r="P412" s="67"/>
      <c r="Q412" s="67"/>
    </row>
    <row r="413" spans="1:17" ht="29" hidden="1">
      <c r="A413" s="155" t="s">
        <v>713</v>
      </c>
      <c r="B413" s="141" t="s">
        <v>2405</v>
      </c>
      <c r="C413" s="141" t="s">
        <v>904</v>
      </c>
      <c r="D413" s="274" t="s">
        <v>1583</v>
      </c>
      <c r="E413" s="273" t="s">
        <v>1583</v>
      </c>
      <c r="F413" s="67"/>
      <c r="G413" s="67"/>
      <c r="H413" s="67"/>
      <c r="I413" s="67"/>
      <c r="J413" s="67"/>
      <c r="K413" s="67"/>
      <c r="L413" s="67"/>
      <c r="M413" s="67"/>
      <c r="N413" s="67"/>
      <c r="O413" s="67"/>
      <c r="P413" s="67"/>
      <c r="Q413" s="67"/>
    </row>
    <row r="414" spans="1:17" ht="29" hidden="1">
      <c r="A414" s="155" t="s">
        <v>558</v>
      </c>
      <c r="B414" s="141" t="s">
        <v>2406</v>
      </c>
      <c r="C414" s="141" t="s">
        <v>2407</v>
      </c>
      <c r="D414" s="273" t="s">
        <v>1583</v>
      </c>
      <c r="E414" s="273" t="s">
        <v>1583</v>
      </c>
      <c r="F414" s="67"/>
      <c r="G414" s="67"/>
      <c r="H414" s="67"/>
      <c r="I414" s="67"/>
      <c r="J414" s="67"/>
      <c r="K414" s="67"/>
      <c r="L414" s="67"/>
      <c r="M414" s="67"/>
      <c r="N414" s="67"/>
      <c r="O414" s="67"/>
      <c r="P414" s="67"/>
      <c r="Q414" s="67"/>
    </row>
    <row r="415" spans="1:17" ht="43.5" hidden="1">
      <c r="A415" s="155" t="s">
        <v>558</v>
      </c>
      <c r="B415" s="141" t="s">
        <v>2408</v>
      </c>
      <c r="C415" s="141" t="s">
        <v>2407</v>
      </c>
      <c r="D415" s="273" t="s">
        <v>1583</v>
      </c>
      <c r="E415" s="273" t="s">
        <v>1583</v>
      </c>
      <c r="F415" s="67"/>
      <c r="G415" s="67"/>
      <c r="H415" s="67"/>
      <c r="I415" s="67"/>
      <c r="J415" s="67"/>
      <c r="K415" s="67"/>
      <c r="L415" s="67"/>
      <c r="M415" s="67"/>
      <c r="N415" s="67"/>
      <c r="O415" s="67"/>
      <c r="P415" s="67"/>
      <c r="Q415" s="67"/>
    </row>
    <row r="416" spans="1:17" ht="29" hidden="1">
      <c r="A416" s="155" t="s">
        <v>558</v>
      </c>
      <c r="B416" s="141" t="s">
        <v>2409</v>
      </c>
      <c r="C416" s="141" t="s">
        <v>2407</v>
      </c>
      <c r="D416" s="273" t="s">
        <v>1583</v>
      </c>
      <c r="E416" s="273" t="s">
        <v>1583</v>
      </c>
      <c r="F416" s="67"/>
      <c r="G416" s="67"/>
      <c r="H416" s="67"/>
      <c r="I416" s="67"/>
      <c r="J416" s="67"/>
      <c r="K416" s="67"/>
      <c r="L416" s="67"/>
      <c r="M416" s="67"/>
      <c r="N416" s="67"/>
      <c r="O416" s="67"/>
      <c r="P416" s="67"/>
      <c r="Q416" s="67"/>
    </row>
    <row r="417" spans="1:17" ht="58" hidden="1">
      <c r="A417" s="155" t="s">
        <v>449</v>
      </c>
      <c r="B417" s="141" t="s">
        <v>2410</v>
      </c>
      <c r="C417" s="141" t="s">
        <v>2411</v>
      </c>
      <c r="D417" s="274" t="s">
        <v>1583</v>
      </c>
      <c r="E417" s="273" t="s">
        <v>1583</v>
      </c>
      <c r="F417" s="67"/>
      <c r="G417" s="67"/>
      <c r="H417" s="67"/>
      <c r="I417" s="67"/>
      <c r="J417" s="67"/>
      <c r="K417" s="67"/>
      <c r="L417" s="67"/>
      <c r="M417" s="67"/>
      <c r="N417" s="67"/>
      <c r="O417" s="67"/>
      <c r="P417" s="67"/>
      <c r="Q417" s="67"/>
    </row>
    <row r="418" spans="1:17" ht="43.5" hidden="1">
      <c r="A418" s="155" t="s">
        <v>470</v>
      </c>
      <c r="B418" s="141" t="s">
        <v>2412</v>
      </c>
      <c r="C418" s="141" t="s">
        <v>2411</v>
      </c>
      <c r="D418" s="273" t="s">
        <v>1583</v>
      </c>
      <c r="E418" s="273" t="s">
        <v>1583</v>
      </c>
      <c r="F418" s="67"/>
      <c r="G418" s="67"/>
      <c r="H418" s="67"/>
      <c r="I418" s="67"/>
      <c r="J418" s="67"/>
      <c r="K418" s="67"/>
      <c r="L418" s="67"/>
      <c r="M418" s="67"/>
      <c r="N418" s="67"/>
      <c r="O418" s="67"/>
      <c r="P418" s="67"/>
      <c r="Q418" s="67"/>
    </row>
    <row r="419" spans="1:17" ht="43.5" hidden="1">
      <c r="A419" s="155" t="s">
        <v>470</v>
      </c>
      <c r="B419" s="141" t="s">
        <v>2413</v>
      </c>
      <c r="C419" s="141" t="s">
        <v>2411</v>
      </c>
      <c r="D419" s="273" t="s">
        <v>1583</v>
      </c>
      <c r="E419" s="273" t="s">
        <v>1583</v>
      </c>
      <c r="F419" s="67"/>
      <c r="G419" s="67"/>
      <c r="H419" s="67"/>
      <c r="I419" s="67"/>
      <c r="J419" s="67"/>
      <c r="K419" s="67"/>
      <c r="L419" s="67"/>
      <c r="M419" s="67"/>
      <c r="N419" s="67"/>
      <c r="O419" s="67"/>
      <c r="P419" s="67"/>
      <c r="Q419" s="67"/>
    </row>
    <row r="420" spans="1:17" ht="43.5" hidden="1">
      <c r="A420" s="153" t="s">
        <v>213</v>
      </c>
      <c r="B420" s="141" t="s">
        <v>2414</v>
      </c>
      <c r="C420" s="201" t="s">
        <v>2415</v>
      </c>
      <c r="D420" s="272" t="s">
        <v>1583</v>
      </c>
      <c r="E420" s="273" t="s">
        <v>1583</v>
      </c>
      <c r="F420" s="67"/>
      <c r="G420" s="67"/>
      <c r="H420" s="67"/>
      <c r="I420" s="67"/>
      <c r="J420" s="67"/>
      <c r="K420" s="67"/>
      <c r="L420" s="67"/>
      <c r="M420" s="67"/>
      <c r="N420" s="67"/>
      <c r="O420" s="67"/>
      <c r="P420" s="67"/>
      <c r="Q420" s="67"/>
    </row>
    <row r="421" spans="1:17" ht="43.5" hidden="1">
      <c r="A421" s="153" t="s">
        <v>213</v>
      </c>
      <c r="B421" s="141" t="s">
        <v>2416</v>
      </c>
      <c r="C421" s="201" t="s">
        <v>2415</v>
      </c>
      <c r="D421" s="274" t="s">
        <v>1583</v>
      </c>
      <c r="E421" s="273" t="s">
        <v>1583</v>
      </c>
      <c r="F421" s="67"/>
      <c r="G421" s="67"/>
      <c r="H421" s="67"/>
      <c r="I421" s="67"/>
      <c r="J421" s="67"/>
      <c r="K421" s="67"/>
      <c r="L421" s="67"/>
      <c r="M421" s="67"/>
      <c r="N421" s="67"/>
      <c r="O421" s="67"/>
      <c r="P421" s="67"/>
      <c r="Q421" s="67"/>
    </row>
    <row r="422" spans="1:17" ht="43.5" hidden="1">
      <c r="A422" s="153" t="s">
        <v>213</v>
      </c>
      <c r="B422" s="141" t="s">
        <v>2417</v>
      </c>
      <c r="C422" s="201" t="s">
        <v>2415</v>
      </c>
      <c r="D422" s="272" t="s">
        <v>1583</v>
      </c>
      <c r="E422" s="273" t="s">
        <v>1583</v>
      </c>
      <c r="F422" s="67"/>
      <c r="G422" s="67"/>
      <c r="H422" s="67"/>
      <c r="I422" s="67"/>
      <c r="J422" s="67"/>
      <c r="K422" s="67"/>
      <c r="L422" s="67"/>
      <c r="M422" s="67"/>
      <c r="N422" s="67"/>
      <c r="O422" s="67"/>
      <c r="P422" s="67"/>
      <c r="Q422" s="67"/>
    </row>
    <row r="423" spans="1:17" ht="43.5" hidden="1">
      <c r="A423" s="153" t="s">
        <v>213</v>
      </c>
      <c r="B423" s="141" t="s">
        <v>2418</v>
      </c>
      <c r="C423" s="201" t="s">
        <v>2415</v>
      </c>
      <c r="D423" s="274" t="s">
        <v>1583</v>
      </c>
      <c r="E423" s="273" t="s">
        <v>1583</v>
      </c>
      <c r="F423" s="67"/>
      <c r="G423" s="67"/>
      <c r="H423" s="67"/>
      <c r="I423" s="67"/>
      <c r="J423" s="67"/>
      <c r="K423" s="67"/>
      <c r="L423" s="67"/>
      <c r="M423" s="67"/>
      <c r="N423" s="67"/>
      <c r="O423" s="67"/>
      <c r="P423" s="67"/>
      <c r="Q423" s="67"/>
    </row>
    <row r="424" spans="1:17" ht="43.5" hidden="1">
      <c r="A424" s="153" t="s">
        <v>213</v>
      </c>
      <c r="B424" s="141" t="s">
        <v>2419</v>
      </c>
      <c r="C424" s="201" t="s">
        <v>2415</v>
      </c>
      <c r="D424" s="274" t="s">
        <v>1583</v>
      </c>
      <c r="E424" s="273" t="s">
        <v>1583</v>
      </c>
      <c r="F424" s="67"/>
      <c r="G424" s="67"/>
      <c r="H424" s="67"/>
      <c r="I424" s="67"/>
      <c r="J424" s="67"/>
      <c r="K424" s="67"/>
      <c r="L424" s="67"/>
      <c r="M424" s="67"/>
      <c r="N424" s="67"/>
      <c r="O424" s="67"/>
      <c r="P424" s="67"/>
      <c r="Q424" s="67"/>
    </row>
    <row r="425" spans="1:17" ht="43.5" hidden="1">
      <c r="A425" s="153" t="s">
        <v>213</v>
      </c>
      <c r="B425" s="141" t="s">
        <v>2420</v>
      </c>
      <c r="C425" s="201" t="s">
        <v>2415</v>
      </c>
      <c r="D425" s="274" t="s">
        <v>1583</v>
      </c>
      <c r="E425" s="273" t="s">
        <v>1583</v>
      </c>
      <c r="F425" s="67"/>
      <c r="G425" s="67"/>
      <c r="H425" s="67"/>
      <c r="I425" s="67"/>
      <c r="J425" s="67"/>
      <c r="K425" s="67"/>
      <c r="L425" s="67"/>
      <c r="M425" s="67"/>
      <c r="N425" s="67"/>
      <c r="O425" s="67"/>
      <c r="P425" s="67"/>
      <c r="Q425" s="67"/>
    </row>
    <row r="426" spans="1:17" ht="43.5" hidden="1">
      <c r="A426" s="153" t="s">
        <v>213</v>
      </c>
      <c r="B426" s="141" t="s">
        <v>2421</v>
      </c>
      <c r="C426" s="201" t="s">
        <v>2415</v>
      </c>
      <c r="D426" s="274" t="s">
        <v>1583</v>
      </c>
      <c r="E426" s="273" t="s">
        <v>1583</v>
      </c>
      <c r="F426" s="67"/>
      <c r="G426" s="67"/>
      <c r="H426" s="67"/>
      <c r="I426" s="67"/>
      <c r="J426" s="67"/>
      <c r="K426" s="67"/>
      <c r="L426" s="67"/>
      <c r="M426" s="67"/>
      <c r="N426" s="67"/>
      <c r="O426" s="67"/>
      <c r="P426" s="67"/>
      <c r="Q426" s="67"/>
    </row>
    <row r="427" spans="1:17" ht="43.5" hidden="1">
      <c r="A427" s="153" t="s">
        <v>213</v>
      </c>
      <c r="B427" s="141" t="s">
        <v>2422</v>
      </c>
      <c r="C427" s="201" t="s">
        <v>2415</v>
      </c>
      <c r="D427" s="274" t="s">
        <v>1583</v>
      </c>
      <c r="E427" s="273" t="s">
        <v>1583</v>
      </c>
      <c r="F427" s="67"/>
      <c r="G427" s="67"/>
      <c r="H427" s="67"/>
      <c r="I427" s="67"/>
      <c r="J427" s="67"/>
      <c r="K427" s="67"/>
      <c r="L427" s="67"/>
      <c r="M427" s="67"/>
      <c r="N427" s="67"/>
      <c r="O427" s="67"/>
      <c r="P427" s="67"/>
      <c r="Q427" s="67"/>
    </row>
    <row r="428" spans="1:17" ht="43.5" hidden="1">
      <c r="A428" s="153" t="s">
        <v>213</v>
      </c>
      <c r="B428" s="141" t="s">
        <v>2423</v>
      </c>
      <c r="C428" s="201" t="s">
        <v>2415</v>
      </c>
      <c r="D428" s="274" t="s">
        <v>1583</v>
      </c>
      <c r="E428" s="273" t="s">
        <v>1583</v>
      </c>
      <c r="F428" s="67"/>
      <c r="G428" s="67"/>
      <c r="H428" s="67"/>
      <c r="I428" s="67"/>
      <c r="J428" s="67"/>
      <c r="K428" s="67"/>
      <c r="L428" s="67"/>
      <c r="M428" s="67"/>
      <c r="N428" s="67"/>
      <c r="O428" s="67"/>
      <c r="P428" s="67"/>
      <c r="Q428" s="67"/>
    </row>
    <row r="429" spans="1:17" ht="43.5" hidden="1">
      <c r="A429" s="153" t="s">
        <v>213</v>
      </c>
      <c r="B429" s="141" t="s">
        <v>2424</v>
      </c>
      <c r="C429" s="201" t="s">
        <v>2415</v>
      </c>
      <c r="D429" s="274" t="s">
        <v>1583</v>
      </c>
      <c r="E429" s="273" t="s">
        <v>1583</v>
      </c>
      <c r="F429" s="67"/>
      <c r="G429" s="67"/>
      <c r="H429" s="67"/>
      <c r="I429" s="67"/>
      <c r="J429" s="67"/>
      <c r="K429" s="67"/>
      <c r="L429" s="67"/>
      <c r="M429" s="67"/>
      <c r="N429" s="67"/>
      <c r="O429" s="67"/>
      <c r="P429" s="67"/>
      <c r="Q429" s="67"/>
    </row>
    <row r="430" spans="1:17" ht="43.5" hidden="1">
      <c r="A430" s="153" t="s">
        <v>213</v>
      </c>
      <c r="B430" s="141" t="s">
        <v>2425</v>
      </c>
      <c r="C430" s="201" t="s">
        <v>2415</v>
      </c>
      <c r="D430" s="274" t="s">
        <v>1583</v>
      </c>
      <c r="E430" s="273" t="s">
        <v>1583</v>
      </c>
      <c r="F430" s="67"/>
      <c r="G430" s="67"/>
      <c r="H430" s="67"/>
      <c r="I430" s="67"/>
      <c r="J430" s="67"/>
      <c r="K430" s="67"/>
      <c r="L430" s="67"/>
      <c r="M430" s="67"/>
      <c r="N430" s="67"/>
      <c r="O430" s="67"/>
      <c r="P430" s="67"/>
      <c r="Q430" s="67"/>
    </row>
    <row r="431" spans="1:17" ht="43.5" hidden="1">
      <c r="A431" s="153" t="s">
        <v>213</v>
      </c>
      <c r="B431" s="141" t="s">
        <v>2426</v>
      </c>
      <c r="C431" s="201" t="s">
        <v>2415</v>
      </c>
      <c r="D431" s="274" t="s">
        <v>1583</v>
      </c>
      <c r="E431" s="273" t="s">
        <v>1583</v>
      </c>
      <c r="F431" s="67"/>
      <c r="G431" s="67"/>
      <c r="H431" s="67"/>
      <c r="I431" s="67"/>
      <c r="J431" s="67"/>
      <c r="K431" s="67"/>
      <c r="L431" s="67"/>
      <c r="M431" s="67"/>
      <c r="N431" s="67"/>
      <c r="O431" s="67"/>
      <c r="P431" s="67"/>
      <c r="Q431" s="67"/>
    </row>
    <row r="432" spans="1:17" ht="58" hidden="1">
      <c r="A432" s="153" t="s">
        <v>213</v>
      </c>
      <c r="B432" s="141" t="s">
        <v>2427</v>
      </c>
      <c r="C432" s="201" t="s">
        <v>2415</v>
      </c>
      <c r="D432" s="274" t="s">
        <v>1583</v>
      </c>
      <c r="E432" s="273" t="s">
        <v>1583</v>
      </c>
      <c r="F432" s="67"/>
      <c r="G432" s="67"/>
      <c r="H432" s="67"/>
      <c r="I432" s="67"/>
      <c r="J432" s="67"/>
      <c r="K432" s="67"/>
      <c r="L432" s="67"/>
      <c r="M432" s="67"/>
      <c r="N432" s="67"/>
      <c r="O432" s="67"/>
      <c r="P432" s="67"/>
      <c r="Q432" s="67"/>
    </row>
    <row r="433" spans="1:17" ht="43.5">
      <c r="A433" s="153" t="s">
        <v>220</v>
      </c>
      <c r="B433" s="141" t="s">
        <v>2428</v>
      </c>
      <c r="C433" s="141" t="s">
        <v>2415</v>
      </c>
      <c r="D433" s="274" t="s">
        <v>1583</v>
      </c>
      <c r="E433" s="273" t="s">
        <v>1583</v>
      </c>
      <c r="F433" s="67"/>
      <c r="G433" s="67"/>
      <c r="H433" s="67"/>
      <c r="I433" s="67"/>
      <c r="J433" s="67"/>
      <c r="K433" s="67"/>
      <c r="L433" s="67"/>
      <c r="M433" s="67"/>
      <c r="N433" s="67"/>
      <c r="O433" s="67"/>
      <c r="P433" s="67"/>
      <c r="Q433" s="67"/>
    </row>
    <row r="434" spans="1:17" ht="43.5">
      <c r="A434" s="153" t="s">
        <v>220</v>
      </c>
      <c r="B434" s="141" t="s">
        <v>2429</v>
      </c>
      <c r="C434" s="141" t="s">
        <v>2415</v>
      </c>
      <c r="D434" s="274" t="s">
        <v>1583</v>
      </c>
      <c r="E434" s="273" t="s">
        <v>1583</v>
      </c>
      <c r="F434" s="67"/>
      <c r="G434" s="67"/>
      <c r="H434" s="67"/>
      <c r="I434" s="67"/>
      <c r="J434" s="67"/>
      <c r="K434" s="67"/>
      <c r="L434" s="67"/>
      <c r="M434" s="67"/>
      <c r="N434" s="67"/>
      <c r="O434" s="67"/>
      <c r="P434" s="67"/>
      <c r="Q434" s="67"/>
    </row>
    <row r="435" spans="1:17" ht="43.5">
      <c r="A435" s="153" t="s">
        <v>220</v>
      </c>
      <c r="B435" s="141" t="s">
        <v>2430</v>
      </c>
      <c r="C435" s="141" t="s">
        <v>2415</v>
      </c>
      <c r="D435" s="274" t="s">
        <v>1583</v>
      </c>
      <c r="E435" s="273" t="s">
        <v>1583</v>
      </c>
      <c r="F435" s="67"/>
      <c r="G435" s="67"/>
      <c r="H435" s="67"/>
      <c r="I435" s="67"/>
      <c r="J435" s="67"/>
      <c r="K435" s="67"/>
      <c r="L435" s="67"/>
      <c r="M435" s="67"/>
      <c r="N435" s="67"/>
      <c r="O435" s="67"/>
      <c r="P435" s="67"/>
      <c r="Q435" s="67"/>
    </row>
    <row r="436" spans="1:17" ht="43.5">
      <c r="A436" s="153" t="s">
        <v>220</v>
      </c>
      <c r="B436" s="141" t="s">
        <v>2431</v>
      </c>
      <c r="C436" s="141" t="s">
        <v>2415</v>
      </c>
      <c r="D436" s="274" t="s">
        <v>1583</v>
      </c>
      <c r="E436" s="273" t="s">
        <v>1583</v>
      </c>
      <c r="F436" s="67"/>
      <c r="G436" s="67"/>
      <c r="H436" s="67"/>
      <c r="I436" s="67"/>
      <c r="J436" s="67"/>
      <c r="K436" s="67"/>
      <c r="L436" s="67"/>
      <c r="M436" s="67"/>
      <c r="N436" s="67"/>
      <c r="O436" s="67"/>
      <c r="P436" s="67"/>
      <c r="Q436" s="67"/>
    </row>
    <row r="437" spans="1:17" ht="43.5">
      <c r="A437" s="153" t="s">
        <v>220</v>
      </c>
      <c r="B437" s="141" t="s">
        <v>2432</v>
      </c>
      <c r="C437" s="141" t="s">
        <v>2415</v>
      </c>
      <c r="D437" s="274" t="s">
        <v>1583</v>
      </c>
      <c r="E437" s="273" t="s">
        <v>1583</v>
      </c>
      <c r="F437" s="67"/>
      <c r="G437" s="67"/>
      <c r="H437" s="67"/>
      <c r="I437" s="67"/>
      <c r="J437" s="67"/>
      <c r="K437" s="67"/>
      <c r="L437" s="67"/>
      <c r="M437" s="67"/>
      <c r="N437" s="67"/>
      <c r="O437" s="67"/>
      <c r="P437" s="67"/>
      <c r="Q437" s="67"/>
    </row>
    <row r="438" spans="1:17" ht="43.5">
      <c r="A438" s="153" t="s">
        <v>220</v>
      </c>
      <c r="B438" s="141" t="s">
        <v>2433</v>
      </c>
      <c r="C438" s="141" t="s">
        <v>2415</v>
      </c>
      <c r="D438" s="274" t="s">
        <v>1583</v>
      </c>
      <c r="E438" s="273" t="s">
        <v>1583</v>
      </c>
      <c r="F438" s="67"/>
      <c r="G438" s="67"/>
      <c r="H438" s="67"/>
      <c r="I438" s="67"/>
      <c r="J438" s="67"/>
      <c r="K438" s="67"/>
      <c r="L438" s="67"/>
      <c r="M438" s="67"/>
      <c r="N438" s="67"/>
      <c r="O438" s="67"/>
      <c r="P438" s="67"/>
      <c r="Q438" s="67"/>
    </row>
    <row r="439" spans="1:17" ht="43.5">
      <c r="A439" s="153" t="s">
        <v>220</v>
      </c>
      <c r="B439" s="141" t="s">
        <v>2434</v>
      </c>
      <c r="C439" s="141" t="s">
        <v>2415</v>
      </c>
      <c r="D439" s="274" t="s">
        <v>1583</v>
      </c>
      <c r="E439" s="273" t="s">
        <v>1583</v>
      </c>
      <c r="F439" s="67"/>
      <c r="G439" s="67"/>
      <c r="H439" s="67"/>
      <c r="I439" s="67"/>
      <c r="J439" s="67"/>
      <c r="K439" s="67"/>
      <c r="L439" s="67"/>
      <c r="M439" s="67"/>
      <c r="N439" s="67"/>
      <c r="O439" s="67"/>
      <c r="P439" s="67"/>
      <c r="Q439" s="67"/>
    </row>
    <row r="440" spans="1:17" ht="29">
      <c r="A440" s="153" t="s">
        <v>220</v>
      </c>
      <c r="B440" s="141" t="s">
        <v>2435</v>
      </c>
      <c r="C440" s="141" t="s">
        <v>2415</v>
      </c>
      <c r="D440" s="274" t="s">
        <v>1583</v>
      </c>
      <c r="E440" s="273" t="s">
        <v>1583</v>
      </c>
      <c r="F440" s="67"/>
      <c r="G440" s="67"/>
      <c r="H440" s="67"/>
      <c r="I440" s="67"/>
      <c r="J440" s="67"/>
      <c r="K440" s="67"/>
      <c r="L440" s="67"/>
      <c r="M440" s="67"/>
      <c r="N440" s="67"/>
      <c r="O440" s="67"/>
      <c r="P440" s="67"/>
      <c r="Q440" s="67"/>
    </row>
    <row r="441" spans="1:17" ht="43.5">
      <c r="A441" s="153" t="s">
        <v>220</v>
      </c>
      <c r="B441" s="141" t="s">
        <v>2436</v>
      </c>
      <c r="C441" s="141" t="s">
        <v>2415</v>
      </c>
      <c r="D441" s="274" t="s">
        <v>1583</v>
      </c>
      <c r="E441" s="273" t="s">
        <v>1583</v>
      </c>
      <c r="F441" s="67"/>
      <c r="G441" s="67"/>
      <c r="H441" s="67"/>
      <c r="I441" s="67"/>
      <c r="J441" s="67"/>
      <c r="K441" s="67"/>
      <c r="L441" s="67"/>
      <c r="M441" s="67"/>
      <c r="N441" s="67"/>
      <c r="O441" s="67"/>
      <c r="P441" s="67"/>
      <c r="Q441" s="67"/>
    </row>
    <row r="442" spans="1:17" ht="58" hidden="1">
      <c r="A442" s="153" t="s">
        <v>748</v>
      </c>
      <c r="B442" s="141" t="s">
        <v>2437</v>
      </c>
      <c r="C442" s="141" t="s">
        <v>2415</v>
      </c>
      <c r="D442" s="274" t="s">
        <v>1583</v>
      </c>
      <c r="E442" s="273" t="s">
        <v>1583</v>
      </c>
      <c r="F442" s="67"/>
      <c r="G442" s="67"/>
      <c r="H442" s="67"/>
      <c r="I442" s="67"/>
      <c r="J442" s="67"/>
      <c r="K442" s="67"/>
      <c r="L442" s="67"/>
      <c r="M442" s="67"/>
      <c r="N442" s="67"/>
      <c r="O442" s="67"/>
      <c r="P442" s="67"/>
      <c r="Q442" s="67"/>
    </row>
    <row r="443" spans="1:17" ht="43.5">
      <c r="A443" s="153" t="s">
        <v>220</v>
      </c>
      <c r="B443" s="141" t="s">
        <v>2438</v>
      </c>
      <c r="C443" s="141" t="s">
        <v>2415</v>
      </c>
      <c r="D443" s="274" t="s">
        <v>1583</v>
      </c>
      <c r="E443" s="273" t="s">
        <v>1583</v>
      </c>
      <c r="F443" s="67"/>
      <c r="G443" s="67"/>
      <c r="H443" s="67"/>
      <c r="I443" s="67"/>
      <c r="J443" s="67"/>
      <c r="K443" s="67"/>
      <c r="L443" s="67"/>
      <c r="M443" s="67"/>
      <c r="N443" s="67"/>
      <c r="O443" s="67"/>
      <c r="P443" s="67"/>
      <c r="Q443" s="67"/>
    </row>
    <row r="444" spans="1:17" ht="43.5">
      <c r="A444" s="153" t="s">
        <v>220</v>
      </c>
      <c r="B444" s="141" t="s">
        <v>2439</v>
      </c>
      <c r="C444" s="141" t="s">
        <v>2415</v>
      </c>
      <c r="D444" s="274" t="s">
        <v>1583</v>
      </c>
      <c r="E444" s="273" t="s">
        <v>1583</v>
      </c>
      <c r="F444" s="67"/>
      <c r="G444" s="67"/>
      <c r="H444" s="67"/>
      <c r="I444" s="67"/>
      <c r="J444" s="67"/>
      <c r="K444" s="67"/>
      <c r="L444" s="67"/>
      <c r="M444" s="67"/>
      <c r="N444" s="67"/>
      <c r="O444" s="67"/>
      <c r="P444" s="67"/>
      <c r="Q444" s="67"/>
    </row>
    <row r="445" spans="1:17" ht="43.5">
      <c r="A445" s="153" t="s">
        <v>220</v>
      </c>
      <c r="B445" s="141" t="s">
        <v>2440</v>
      </c>
      <c r="C445" s="141" t="s">
        <v>2415</v>
      </c>
      <c r="D445" s="274" t="s">
        <v>1583</v>
      </c>
      <c r="E445" s="273" t="s">
        <v>1583</v>
      </c>
      <c r="F445" s="67"/>
      <c r="G445" s="67"/>
      <c r="H445" s="67"/>
      <c r="I445" s="67"/>
      <c r="J445" s="67"/>
      <c r="K445" s="67"/>
      <c r="L445" s="67"/>
      <c r="M445" s="67"/>
      <c r="N445" s="67"/>
      <c r="O445" s="67"/>
      <c r="P445" s="67"/>
      <c r="Q445" s="67"/>
    </row>
    <row r="446" spans="1:17" ht="43.5">
      <c r="A446" s="153" t="s">
        <v>220</v>
      </c>
      <c r="B446" s="141" t="s">
        <v>2441</v>
      </c>
      <c r="C446" s="141" t="s">
        <v>2415</v>
      </c>
      <c r="D446" s="274" t="s">
        <v>1583</v>
      </c>
      <c r="E446" s="273" t="s">
        <v>1583</v>
      </c>
      <c r="F446" s="67"/>
      <c r="G446" s="67"/>
      <c r="H446" s="67"/>
      <c r="I446" s="67"/>
      <c r="J446" s="67"/>
      <c r="K446" s="67"/>
      <c r="L446" s="67"/>
      <c r="M446" s="67"/>
      <c r="N446" s="67"/>
      <c r="O446" s="67"/>
      <c r="P446" s="67"/>
      <c r="Q446" s="67"/>
    </row>
    <row r="447" spans="1:17" ht="72.5">
      <c r="A447" s="153" t="s">
        <v>220</v>
      </c>
      <c r="B447" s="141" t="s">
        <v>2442</v>
      </c>
      <c r="C447" s="141" t="s">
        <v>2415</v>
      </c>
      <c r="D447" s="274" t="s">
        <v>1583</v>
      </c>
      <c r="E447" s="273" t="s">
        <v>1583</v>
      </c>
      <c r="F447" s="67"/>
      <c r="G447" s="67"/>
      <c r="H447" s="67"/>
      <c r="I447" s="67"/>
      <c r="J447" s="67"/>
      <c r="K447" s="67"/>
      <c r="L447" s="67"/>
      <c r="M447" s="67"/>
      <c r="N447" s="67"/>
      <c r="O447" s="67"/>
      <c r="P447" s="67"/>
      <c r="Q447" s="67"/>
    </row>
    <row r="448" spans="1:17" ht="72.5" hidden="1">
      <c r="A448" s="153" t="s">
        <v>2443</v>
      </c>
      <c r="B448" s="141" t="s">
        <v>2444</v>
      </c>
      <c r="C448" s="141" t="s">
        <v>2415</v>
      </c>
      <c r="D448" s="274" t="s">
        <v>1583</v>
      </c>
      <c r="E448" s="273" t="s">
        <v>1583</v>
      </c>
      <c r="F448" s="67"/>
      <c r="G448" s="67"/>
      <c r="H448" s="67"/>
      <c r="I448" s="67"/>
      <c r="J448" s="67"/>
      <c r="K448" s="67"/>
      <c r="L448" s="67"/>
      <c r="M448" s="67"/>
      <c r="N448" s="67"/>
      <c r="O448" s="67"/>
      <c r="P448" s="67"/>
      <c r="Q448" s="67"/>
    </row>
    <row r="449" spans="1:17" ht="58">
      <c r="A449" s="153" t="s">
        <v>220</v>
      </c>
      <c r="B449" s="141" t="s">
        <v>2445</v>
      </c>
      <c r="C449" s="141" t="s">
        <v>2415</v>
      </c>
      <c r="D449" s="274" t="s">
        <v>1583</v>
      </c>
      <c r="E449" s="273" t="s">
        <v>1583</v>
      </c>
      <c r="F449" s="67"/>
      <c r="G449" s="67"/>
      <c r="H449" s="67"/>
      <c r="I449" s="67"/>
      <c r="J449" s="67"/>
      <c r="K449" s="67"/>
      <c r="L449" s="67"/>
      <c r="M449" s="67"/>
      <c r="N449" s="67"/>
      <c r="O449" s="67"/>
      <c r="P449" s="67"/>
      <c r="Q449" s="67"/>
    </row>
    <row r="450" spans="1:17" ht="43.5">
      <c r="A450" s="153" t="s">
        <v>220</v>
      </c>
      <c r="B450" s="141" t="s">
        <v>2446</v>
      </c>
      <c r="C450" s="141" t="s">
        <v>2415</v>
      </c>
      <c r="D450" s="274" t="s">
        <v>1583</v>
      </c>
      <c r="E450" s="273" t="s">
        <v>1583</v>
      </c>
      <c r="F450" s="67"/>
      <c r="G450" s="67"/>
      <c r="H450" s="67"/>
      <c r="I450" s="67"/>
      <c r="J450" s="67"/>
      <c r="K450" s="67"/>
      <c r="L450" s="67"/>
      <c r="M450" s="67"/>
      <c r="N450" s="67"/>
      <c r="O450" s="67"/>
      <c r="P450" s="67"/>
      <c r="Q450" s="67"/>
    </row>
    <row r="451" spans="1:17" ht="43.5">
      <c r="A451" s="153" t="s">
        <v>220</v>
      </c>
      <c r="B451" s="141" t="s">
        <v>2447</v>
      </c>
      <c r="C451" s="141" t="s">
        <v>2415</v>
      </c>
      <c r="D451" s="274" t="s">
        <v>1583</v>
      </c>
      <c r="E451" s="273" t="s">
        <v>1583</v>
      </c>
      <c r="F451" s="67"/>
      <c r="G451" s="67"/>
      <c r="H451" s="67"/>
      <c r="I451" s="67"/>
      <c r="J451" s="67"/>
      <c r="K451" s="67"/>
      <c r="L451" s="67"/>
      <c r="M451" s="67"/>
      <c r="N451" s="67"/>
      <c r="O451" s="67"/>
      <c r="P451" s="67"/>
      <c r="Q451" s="67"/>
    </row>
    <row r="452" spans="1:17" ht="43.5">
      <c r="A452" s="153" t="s">
        <v>220</v>
      </c>
      <c r="B452" s="141" t="s">
        <v>2448</v>
      </c>
      <c r="C452" s="141" t="s">
        <v>2415</v>
      </c>
      <c r="D452" s="274" t="s">
        <v>1583</v>
      </c>
      <c r="E452" s="273" t="s">
        <v>1583</v>
      </c>
      <c r="F452" s="67"/>
      <c r="G452" s="67"/>
      <c r="H452" s="67"/>
      <c r="I452" s="67"/>
      <c r="J452" s="67"/>
      <c r="K452" s="67"/>
      <c r="L452" s="67"/>
      <c r="M452" s="67"/>
      <c r="N452" s="67"/>
      <c r="O452" s="67"/>
      <c r="P452" s="67"/>
      <c r="Q452" s="67"/>
    </row>
    <row r="453" spans="1:17" ht="43.5">
      <c r="A453" s="153" t="s">
        <v>220</v>
      </c>
      <c r="B453" s="141" t="s">
        <v>2449</v>
      </c>
      <c r="C453" s="141" t="s">
        <v>2415</v>
      </c>
      <c r="D453" s="274" t="s">
        <v>1583</v>
      </c>
      <c r="E453" s="273" t="s">
        <v>1583</v>
      </c>
      <c r="F453" s="67"/>
      <c r="G453" s="67"/>
      <c r="H453" s="67"/>
      <c r="I453" s="67"/>
      <c r="J453" s="67"/>
      <c r="K453" s="67"/>
      <c r="L453" s="67"/>
      <c r="M453" s="67"/>
      <c r="N453" s="67"/>
      <c r="O453" s="67"/>
      <c r="P453" s="67"/>
      <c r="Q453" s="67"/>
    </row>
    <row r="454" spans="1:17" ht="43.5">
      <c r="A454" s="153" t="s">
        <v>220</v>
      </c>
      <c r="B454" s="141" t="s">
        <v>2450</v>
      </c>
      <c r="C454" s="141" t="s">
        <v>2415</v>
      </c>
      <c r="D454" s="274" t="s">
        <v>1583</v>
      </c>
      <c r="E454" s="273" t="s">
        <v>1583</v>
      </c>
      <c r="F454" s="67"/>
      <c r="G454" s="67"/>
      <c r="H454" s="67"/>
      <c r="I454" s="67"/>
      <c r="J454" s="67"/>
      <c r="K454" s="67"/>
      <c r="L454" s="67"/>
      <c r="M454" s="67"/>
      <c r="N454" s="67"/>
      <c r="O454" s="67"/>
      <c r="P454" s="67"/>
      <c r="Q454" s="67"/>
    </row>
    <row r="455" spans="1:17" ht="72.5">
      <c r="A455" s="153" t="s">
        <v>220</v>
      </c>
      <c r="B455" s="141" t="s">
        <v>2451</v>
      </c>
      <c r="C455" s="141" t="s">
        <v>2415</v>
      </c>
      <c r="D455" s="274" t="s">
        <v>1583</v>
      </c>
      <c r="E455" s="273" t="s">
        <v>1583</v>
      </c>
      <c r="F455" s="67"/>
      <c r="G455" s="67"/>
      <c r="H455" s="67"/>
      <c r="I455" s="67"/>
      <c r="J455" s="67"/>
      <c r="K455" s="67"/>
      <c r="L455" s="67"/>
      <c r="M455" s="67"/>
      <c r="N455" s="67"/>
      <c r="O455" s="67"/>
      <c r="P455" s="67"/>
      <c r="Q455" s="67"/>
    </row>
    <row r="456" spans="1:17" ht="29">
      <c r="A456" s="153" t="s">
        <v>220</v>
      </c>
      <c r="B456" s="141" t="s">
        <v>2452</v>
      </c>
      <c r="C456" s="141" t="s">
        <v>2415</v>
      </c>
      <c r="D456" s="274" t="s">
        <v>1583</v>
      </c>
      <c r="E456" s="273" t="s">
        <v>1583</v>
      </c>
      <c r="F456" s="67"/>
      <c r="G456" s="67"/>
      <c r="H456" s="67"/>
      <c r="I456" s="67"/>
      <c r="J456" s="67"/>
      <c r="K456" s="67"/>
      <c r="L456" s="67"/>
      <c r="M456" s="67"/>
      <c r="N456" s="67"/>
      <c r="O456" s="67"/>
      <c r="P456" s="67"/>
      <c r="Q456" s="67"/>
    </row>
    <row r="457" spans="1:17" ht="43.5">
      <c r="A457" s="153" t="s">
        <v>220</v>
      </c>
      <c r="B457" s="141" t="s">
        <v>2453</v>
      </c>
      <c r="C457" s="141" t="s">
        <v>2415</v>
      </c>
      <c r="D457" s="274" t="s">
        <v>1583</v>
      </c>
      <c r="E457" s="273" t="s">
        <v>1583</v>
      </c>
      <c r="F457" s="67"/>
      <c r="G457" s="67"/>
      <c r="H457" s="67"/>
      <c r="I457" s="67"/>
      <c r="J457" s="67"/>
      <c r="K457" s="67"/>
      <c r="L457" s="67"/>
      <c r="M457" s="67"/>
      <c r="N457" s="67"/>
      <c r="O457" s="67"/>
      <c r="P457" s="67"/>
      <c r="Q457" s="67"/>
    </row>
    <row r="458" spans="1:17" ht="58">
      <c r="A458" s="153" t="s">
        <v>220</v>
      </c>
      <c r="B458" s="141" t="s">
        <v>2454</v>
      </c>
      <c r="C458" s="141" t="s">
        <v>2415</v>
      </c>
      <c r="D458" s="274" t="s">
        <v>1583</v>
      </c>
      <c r="E458" s="273" t="s">
        <v>1583</v>
      </c>
      <c r="F458" s="67"/>
      <c r="G458" s="67"/>
      <c r="H458" s="67"/>
      <c r="I458" s="67"/>
      <c r="J458" s="67"/>
      <c r="K458" s="67"/>
      <c r="L458" s="67"/>
      <c r="M458" s="67"/>
      <c r="N458" s="67"/>
      <c r="O458" s="67"/>
      <c r="P458" s="67"/>
      <c r="Q458" s="67"/>
    </row>
    <row r="459" spans="1:17" ht="43.5">
      <c r="A459" s="153" t="s">
        <v>220</v>
      </c>
      <c r="B459" s="141" t="s">
        <v>2455</v>
      </c>
      <c r="C459" s="141" t="s">
        <v>2415</v>
      </c>
      <c r="D459" s="274" t="s">
        <v>1583</v>
      </c>
      <c r="E459" s="273" t="s">
        <v>1583</v>
      </c>
      <c r="F459" s="67"/>
      <c r="G459" s="67"/>
      <c r="H459" s="67"/>
      <c r="I459" s="67"/>
      <c r="J459" s="67"/>
      <c r="K459" s="67"/>
      <c r="L459" s="67"/>
      <c r="M459" s="67"/>
      <c r="N459" s="67"/>
      <c r="O459" s="67"/>
      <c r="P459" s="67"/>
      <c r="Q459" s="67"/>
    </row>
    <row r="460" spans="1:17" ht="43.5">
      <c r="A460" s="153" t="s">
        <v>220</v>
      </c>
      <c r="B460" s="141" t="s">
        <v>2456</v>
      </c>
      <c r="C460" s="141" t="s">
        <v>2415</v>
      </c>
      <c r="D460" s="274" t="s">
        <v>1583</v>
      </c>
      <c r="E460" s="273" t="s">
        <v>1583</v>
      </c>
      <c r="F460" s="67"/>
      <c r="G460" s="67"/>
      <c r="H460" s="67"/>
      <c r="I460" s="67"/>
      <c r="J460" s="67"/>
      <c r="K460" s="67"/>
      <c r="L460" s="67"/>
      <c r="M460" s="67"/>
      <c r="N460" s="67"/>
      <c r="O460" s="67"/>
      <c r="P460" s="67"/>
      <c r="Q460" s="67"/>
    </row>
    <row r="461" spans="1:17" ht="58">
      <c r="A461" s="153" t="s">
        <v>220</v>
      </c>
      <c r="B461" s="142" t="s">
        <v>2457</v>
      </c>
      <c r="C461" s="141" t="s">
        <v>2415</v>
      </c>
      <c r="D461" s="274" t="s">
        <v>1583</v>
      </c>
      <c r="E461" s="273" t="s">
        <v>1583</v>
      </c>
      <c r="F461" s="67"/>
      <c r="G461" s="67"/>
      <c r="H461" s="67"/>
      <c r="I461" s="67"/>
      <c r="J461" s="67"/>
      <c r="K461" s="67"/>
      <c r="L461" s="67"/>
      <c r="M461" s="67"/>
      <c r="N461" s="67"/>
      <c r="O461" s="67"/>
      <c r="P461" s="67"/>
      <c r="Q461" s="67"/>
    </row>
    <row r="462" spans="1:17" ht="58" hidden="1">
      <c r="A462" s="155" t="s">
        <v>901</v>
      </c>
      <c r="B462" s="141" t="s">
        <v>2458</v>
      </c>
      <c r="C462" s="201" t="s">
        <v>2415</v>
      </c>
      <c r="D462" s="274" t="s">
        <v>1583</v>
      </c>
      <c r="E462" s="273" t="s">
        <v>1583</v>
      </c>
      <c r="F462" s="67"/>
      <c r="G462" s="67"/>
      <c r="H462" s="67"/>
      <c r="I462" s="67"/>
      <c r="J462" s="67"/>
      <c r="K462" s="67"/>
      <c r="L462" s="67"/>
      <c r="M462" s="67"/>
      <c r="N462" s="67"/>
      <c r="O462" s="67"/>
      <c r="P462" s="67"/>
      <c r="Q462" s="67"/>
    </row>
    <row r="463" spans="1:17" ht="43.5" hidden="1">
      <c r="A463" s="155" t="s">
        <v>713</v>
      </c>
      <c r="B463" s="141" t="s">
        <v>2459</v>
      </c>
      <c r="C463" s="141" t="s">
        <v>2415</v>
      </c>
      <c r="D463" s="273" t="s">
        <v>1583</v>
      </c>
      <c r="E463" s="273" t="s">
        <v>1583</v>
      </c>
      <c r="F463" s="67"/>
      <c r="G463" s="67"/>
      <c r="H463" s="67"/>
      <c r="I463" s="67"/>
      <c r="J463" s="67"/>
      <c r="K463" s="67"/>
      <c r="L463" s="67"/>
      <c r="M463" s="67"/>
      <c r="N463" s="67"/>
      <c r="O463" s="67"/>
      <c r="P463" s="67"/>
      <c r="Q463" s="67"/>
    </row>
    <row r="464" spans="1:17" ht="43.5" hidden="1">
      <c r="A464" s="155" t="s">
        <v>713</v>
      </c>
      <c r="B464" s="141" t="s">
        <v>2460</v>
      </c>
      <c r="C464" s="141" t="s">
        <v>2415</v>
      </c>
      <c r="D464" s="273" t="s">
        <v>1583</v>
      </c>
      <c r="E464" s="276" t="s">
        <v>1583</v>
      </c>
      <c r="F464" s="67"/>
      <c r="G464" s="67"/>
      <c r="H464" s="67"/>
      <c r="I464" s="67"/>
      <c r="J464" s="67"/>
      <c r="K464" s="67"/>
      <c r="L464" s="67"/>
      <c r="M464" s="67"/>
      <c r="N464" s="67"/>
      <c r="O464" s="67"/>
      <c r="P464" s="67"/>
      <c r="Q464" s="67"/>
    </row>
    <row r="465" spans="1:17" ht="43.5" hidden="1">
      <c r="A465" s="155" t="s">
        <v>470</v>
      </c>
      <c r="B465" s="141" t="s">
        <v>2461</v>
      </c>
      <c r="C465" s="141" t="s">
        <v>964</v>
      </c>
      <c r="D465" s="274" t="s">
        <v>1583</v>
      </c>
      <c r="E465" s="277" t="s">
        <v>1583</v>
      </c>
      <c r="F465" s="145"/>
      <c r="G465" s="145"/>
      <c r="H465" s="67"/>
      <c r="I465" s="67"/>
      <c r="J465" s="67"/>
      <c r="K465" s="67"/>
      <c r="L465" s="67"/>
      <c r="M465" s="67"/>
      <c r="N465" s="67"/>
      <c r="O465" s="67"/>
      <c r="P465" s="67"/>
      <c r="Q465" s="67"/>
    </row>
    <row r="466" spans="1:17" hidden="1">
      <c r="A466" s="155" t="s">
        <v>470</v>
      </c>
      <c r="B466" s="141" t="s">
        <v>2462</v>
      </c>
      <c r="C466" s="141" t="s">
        <v>964</v>
      </c>
      <c r="D466" s="274" t="s">
        <v>1583</v>
      </c>
      <c r="E466" s="273" t="s">
        <v>1583</v>
      </c>
      <c r="F466" s="145"/>
      <c r="G466" s="145"/>
      <c r="H466" s="67"/>
      <c r="I466" s="67"/>
      <c r="J466" s="67"/>
      <c r="K466" s="67"/>
      <c r="L466" s="67"/>
      <c r="M466" s="67"/>
      <c r="N466" s="67"/>
      <c r="O466" s="67"/>
      <c r="P466" s="67"/>
      <c r="Q466" s="67"/>
    </row>
    <row r="467" spans="1:17" ht="29" hidden="1">
      <c r="A467" s="155" t="s">
        <v>609</v>
      </c>
      <c r="B467" s="141" t="s">
        <v>2463</v>
      </c>
      <c r="C467" s="201" t="s">
        <v>964</v>
      </c>
      <c r="D467" s="274" t="s">
        <v>1583</v>
      </c>
      <c r="E467" s="273" t="s">
        <v>1583</v>
      </c>
      <c r="F467" s="145"/>
      <c r="G467" s="145"/>
      <c r="H467" s="67"/>
      <c r="I467" s="67"/>
      <c r="J467" s="67"/>
      <c r="K467" s="67"/>
      <c r="L467" s="67"/>
      <c r="M467" s="67"/>
      <c r="N467" s="67"/>
      <c r="O467" s="67"/>
      <c r="P467" s="67"/>
      <c r="Q467" s="67"/>
    </row>
    <row r="468" spans="1:17" ht="29" hidden="1">
      <c r="A468" s="155" t="s">
        <v>609</v>
      </c>
      <c r="B468" s="141" t="s">
        <v>2464</v>
      </c>
      <c r="C468" s="201" t="s">
        <v>964</v>
      </c>
      <c r="D468" s="274" t="s">
        <v>1583</v>
      </c>
      <c r="E468" s="273" t="s">
        <v>1583</v>
      </c>
      <c r="F468" s="145"/>
      <c r="G468" s="145"/>
      <c r="H468" s="67"/>
      <c r="I468" s="67"/>
      <c r="J468" s="67"/>
      <c r="K468" s="67"/>
      <c r="L468" s="67"/>
      <c r="M468" s="67"/>
      <c r="N468" s="67"/>
      <c r="O468" s="67"/>
      <c r="P468" s="67"/>
      <c r="Q468" s="67"/>
    </row>
    <row r="469" spans="1:17" ht="29" hidden="1">
      <c r="A469" s="155" t="s">
        <v>713</v>
      </c>
      <c r="B469" s="141" t="s">
        <v>2465</v>
      </c>
      <c r="C469" s="141" t="s">
        <v>964</v>
      </c>
      <c r="D469" s="140" t="s">
        <v>1583</v>
      </c>
      <c r="E469" s="273" t="s">
        <v>2055</v>
      </c>
      <c r="F469" s="145"/>
      <c r="G469" s="145"/>
      <c r="H469" s="67"/>
      <c r="I469" s="67"/>
      <c r="J469" s="67"/>
      <c r="K469" s="67"/>
      <c r="L469" s="67"/>
      <c r="M469" s="67"/>
      <c r="N469" s="67"/>
      <c r="O469" s="67"/>
      <c r="P469" s="67"/>
      <c r="Q469" s="67"/>
    </row>
    <row r="470" spans="1:17" ht="43.5" hidden="1">
      <c r="A470" s="155" t="s">
        <v>1334</v>
      </c>
      <c r="B470" s="141" t="s">
        <v>2466</v>
      </c>
      <c r="C470" s="141" t="s">
        <v>2467</v>
      </c>
      <c r="D470" s="274" t="s">
        <v>2468</v>
      </c>
      <c r="E470" s="273" t="s">
        <v>1583</v>
      </c>
      <c r="F470" s="145"/>
      <c r="G470" s="145"/>
      <c r="H470" s="67"/>
      <c r="I470" s="67"/>
      <c r="J470" s="67"/>
      <c r="K470" s="67"/>
      <c r="L470" s="67"/>
      <c r="M470" s="67"/>
      <c r="N470" s="67"/>
      <c r="O470" s="67"/>
      <c r="P470" s="67"/>
      <c r="Q470" s="67"/>
    </row>
    <row r="471" spans="1:17" ht="58" hidden="1">
      <c r="A471" s="155" t="s">
        <v>2162</v>
      </c>
      <c r="B471" s="141" t="s">
        <v>2469</v>
      </c>
      <c r="C471" s="141" t="s">
        <v>2467</v>
      </c>
      <c r="D471" s="274" t="s">
        <v>2468</v>
      </c>
      <c r="E471" s="273" t="s">
        <v>1583</v>
      </c>
      <c r="F471" s="145"/>
      <c r="G471" s="145"/>
      <c r="H471" s="67"/>
      <c r="I471" s="67"/>
      <c r="J471" s="67"/>
      <c r="K471" s="67"/>
      <c r="L471" s="67"/>
      <c r="M471" s="67"/>
      <c r="N471" s="67"/>
      <c r="O471" s="67"/>
      <c r="P471" s="67"/>
      <c r="Q471" s="67"/>
    </row>
    <row r="472" spans="1:17" ht="29" hidden="1">
      <c r="A472" s="155" t="s">
        <v>2470</v>
      </c>
      <c r="B472" s="141" t="s">
        <v>2471</v>
      </c>
      <c r="C472" s="141" t="s">
        <v>2467</v>
      </c>
      <c r="D472" s="274" t="s">
        <v>2468</v>
      </c>
      <c r="E472" s="273" t="s">
        <v>1583</v>
      </c>
      <c r="F472" s="145"/>
      <c r="G472" s="145"/>
      <c r="H472" s="67"/>
      <c r="I472" s="67"/>
      <c r="J472" s="67"/>
      <c r="K472" s="67"/>
      <c r="L472" s="67"/>
      <c r="M472" s="67"/>
      <c r="N472" s="67"/>
      <c r="O472" s="67"/>
      <c r="P472" s="67"/>
      <c r="Q472" s="67"/>
    </row>
    <row r="473" spans="1:17" ht="29" hidden="1">
      <c r="A473" s="155" t="s">
        <v>2470</v>
      </c>
      <c r="B473" s="141" t="s">
        <v>2472</v>
      </c>
      <c r="C473" s="141" t="s">
        <v>2467</v>
      </c>
      <c r="D473" s="274" t="s">
        <v>2468</v>
      </c>
      <c r="E473" s="273" t="s">
        <v>1583</v>
      </c>
      <c r="F473" s="145"/>
      <c r="G473" s="145"/>
      <c r="H473" s="67"/>
      <c r="I473" s="67"/>
      <c r="J473" s="67"/>
      <c r="K473" s="67"/>
      <c r="L473" s="67"/>
      <c r="M473" s="67"/>
      <c r="N473" s="67"/>
      <c r="O473" s="67"/>
      <c r="P473" s="67"/>
      <c r="Q473" s="67"/>
    </row>
    <row r="474" spans="1:17" ht="29" hidden="1">
      <c r="A474" s="155" t="s">
        <v>2470</v>
      </c>
      <c r="B474" s="141" t="s">
        <v>2473</v>
      </c>
      <c r="C474" s="141" t="s">
        <v>2467</v>
      </c>
      <c r="D474" s="274" t="s">
        <v>2468</v>
      </c>
      <c r="E474" s="273" t="s">
        <v>1583</v>
      </c>
      <c r="F474" s="145"/>
      <c r="G474" s="145"/>
      <c r="H474" s="67"/>
      <c r="I474" s="67"/>
      <c r="J474" s="67"/>
      <c r="K474" s="67"/>
      <c r="L474" s="67"/>
      <c r="M474" s="67"/>
      <c r="N474" s="67"/>
      <c r="O474" s="67"/>
      <c r="P474" s="67"/>
      <c r="Q474" s="67"/>
    </row>
    <row r="475" spans="1:17" ht="29" hidden="1">
      <c r="A475" s="155" t="s">
        <v>2470</v>
      </c>
      <c r="B475" s="141" t="s">
        <v>2474</v>
      </c>
      <c r="C475" s="141" t="s">
        <v>2467</v>
      </c>
      <c r="D475" s="274" t="s">
        <v>2468</v>
      </c>
      <c r="E475" s="273" t="s">
        <v>1583</v>
      </c>
      <c r="F475" s="145"/>
      <c r="G475" s="145"/>
      <c r="H475" s="67"/>
      <c r="I475" s="67"/>
      <c r="J475" s="67"/>
      <c r="K475" s="67"/>
      <c r="L475" s="67"/>
      <c r="M475" s="67"/>
      <c r="N475" s="67"/>
      <c r="O475" s="67"/>
      <c r="P475" s="67"/>
      <c r="Q475" s="67"/>
    </row>
    <row r="476" spans="1:17" ht="43.5" hidden="1">
      <c r="A476" s="155" t="s">
        <v>1334</v>
      </c>
      <c r="B476" s="141" t="s">
        <v>2475</v>
      </c>
      <c r="C476" s="141" t="s">
        <v>2467</v>
      </c>
      <c r="D476" s="274" t="s">
        <v>2468</v>
      </c>
      <c r="E476" s="273" t="s">
        <v>1583</v>
      </c>
      <c r="F476" s="145"/>
      <c r="G476" s="145"/>
      <c r="H476" s="67"/>
      <c r="I476" s="67"/>
      <c r="J476" s="67"/>
      <c r="K476" s="67"/>
      <c r="L476" s="67"/>
      <c r="M476" s="67"/>
      <c r="N476" s="67"/>
      <c r="O476" s="67"/>
      <c r="P476" s="67"/>
      <c r="Q476" s="67"/>
    </row>
    <row r="477" spans="1:17" ht="43.5" hidden="1">
      <c r="A477" s="153" t="s">
        <v>213</v>
      </c>
      <c r="B477" s="141" t="s">
        <v>2476</v>
      </c>
      <c r="C477" s="141" t="s">
        <v>2467</v>
      </c>
      <c r="D477" s="274" t="s">
        <v>1583</v>
      </c>
      <c r="E477" s="273" t="s">
        <v>1583</v>
      </c>
      <c r="F477" s="145"/>
      <c r="G477" s="145"/>
      <c r="H477" s="67"/>
      <c r="I477" s="67"/>
      <c r="J477" s="67"/>
      <c r="K477" s="67"/>
      <c r="L477" s="67"/>
      <c r="M477" s="67"/>
      <c r="N477" s="67"/>
      <c r="O477" s="67"/>
      <c r="P477" s="67"/>
      <c r="Q477" s="67"/>
    </row>
    <row r="478" spans="1:17" ht="43.5" hidden="1">
      <c r="A478" s="153" t="s">
        <v>213</v>
      </c>
      <c r="B478" s="141" t="s">
        <v>2477</v>
      </c>
      <c r="C478" s="141" t="s">
        <v>2467</v>
      </c>
      <c r="D478" s="274" t="s">
        <v>1583</v>
      </c>
      <c r="E478" s="273" t="s">
        <v>1583</v>
      </c>
      <c r="F478" s="146"/>
      <c r="G478" s="145"/>
      <c r="H478" s="67"/>
      <c r="I478" s="67"/>
      <c r="J478" s="67"/>
      <c r="K478" s="67"/>
      <c r="L478" s="67"/>
      <c r="M478" s="67"/>
      <c r="N478" s="67"/>
      <c r="O478" s="67"/>
      <c r="P478" s="67"/>
      <c r="Q478" s="67"/>
    </row>
    <row r="479" spans="1:17" ht="58">
      <c r="A479" s="153" t="s">
        <v>220</v>
      </c>
      <c r="B479" s="141" t="s">
        <v>2478</v>
      </c>
      <c r="C479" s="141" t="s">
        <v>2467</v>
      </c>
      <c r="D479" s="273" t="s">
        <v>1583</v>
      </c>
      <c r="E479" s="273" t="s">
        <v>1583</v>
      </c>
      <c r="F479" s="145"/>
      <c r="G479" s="145"/>
      <c r="H479" s="67"/>
      <c r="I479" s="67"/>
      <c r="J479" s="67"/>
      <c r="K479" s="67"/>
      <c r="L479" s="67"/>
      <c r="M479" s="67"/>
      <c r="N479" s="67"/>
      <c r="O479" s="67"/>
      <c r="P479" s="67"/>
      <c r="Q479" s="67"/>
    </row>
    <row r="480" spans="1:17" ht="87" hidden="1">
      <c r="A480" s="153" t="s">
        <v>2443</v>
      </c>
      <c r="B480" s="141" t="s">
        <v>2479</v>
      </c>
      <c r="C480" s="141" t="s">
        <v>2467</v>
      </c>
      <c r="D480" s="273" t="s">
        <v>1583</v>
      </c>
      <c r="E480" s="273" t="s">
        <v>1583</v>
      </c>
      <c r="F480" s="145"/>
      <c r="G480" s="145"/>
      <c r="H480" s="67"/>
      <c r="I480" s="67"/>
      <c r="J480" s="67"/>
      <c r="K480" s="67"/>
      <c r="L480" s="67"/>
      <c r="M480" s="67"/>
      <c r="N480" s="67"/>
      <c r="O480" s="67"/>
      <c r="P480" s="67"/>
      <c r="Q480" s="67"/>
    </row>
    <row r="481" spans="1:17" ht="58">
      <c r="A481" s="153" t="s">
        <v>220</v>
      </c>
      <c r="B481" s="141" t="s">
        <v>2480</v>
      </c>
      <c r="C481" s="141" t="s">
        <v>2467</v>
      </c>
      <c r="D481" s="273" t="s">
        <v>1583</v>
      </c>
      <c r="E481" s="273" t="s">
        <v>1583</v>
      </c>
      <c r="F481" s="145"/>
      <c r="G481" s="145"/>
      <c r="H481" s="67"/>
      <c r="I481" s="67"/>
      <c r="J481" s="67"/>
      <c r="K481" s="67"/>
      <c r="L481" s="67"/>
      <c r="M481" s="67"/>
      <c r="N481" s="67"/>
      <c r="O481" s="67"/>
      <c r="P481" s="67"/>
      <c r="Q481" s="67"/>
    </row>
    <row r="482" spans="1:17" ht="58">
      <c r="A482" s="153" t="s">
        <v>220</v>
      </c>
      <c r="B482" s="141" t="s">
        <v>2481</v>
      </c>
      <c r="C482" s="141" t="s">
        <v>2467</v>
      </c>
      <c r="D482" s="273" t="s">
        <v>1583</v>
      </c>
      <c r="E482" s="273" t="s">
        <v>1583</v>
      </c>
      <c r="F482" s="145"/>
      <c r="G482" s="145"/>
      <c r="H482" s="67"/>
      <c r="I482" s="67"/>
      <c r="J482" s="67"/>
      <c r="K482" s="67"/>
      <c r="L482" s="67"/>
      <c r="M482" s="67"/>
      <c r="N482" s="67"/>
      <c r="O482" s="67"/>
      <c r="P482" s="67"/>
      <c r="Q482" s="67"/>
    </row>
    <row r="483" spans="1:17" ht="43.5">
      <c r="A483" s="153" t="s">
        <v>220</v>
      </c>
      <c r="B483" s="141" t="s">
        <v>2482</v>
      </c>
      <c r="C483" s="141" t="s">
        <v>2467</v>
      </c>
      <c r="D483" s="273" t="s">
        <v>1583</v>
      </c>
      <c r="E483" s="273" t="s">
        <v>1583</v>
      </c>
      <c r="F483" s="145"/>
      <c r="G483" s="145"/>
      <c r="H483" s="67"/>
      <c r="I483" s="67"/>
      <c r="J483" s="67"/>
      <c r="K483" s="67"/>
      <c r="L483" s="67"/>
      <c r="M483" s="67"/>
      <c r="N483" s="67"/>
      <c r="O483" s="67"/>
      <c r="P483" s="67"/>
      <c r="Q483" s="67"/>
    </row>
    <row r="484" spans="1:17" ht="72.5" hidden="1">
      <c r="A484" s="153" t="s">
        <v>2443</v>
      </c>
      <c r="B484" s="141" t="s">
        <v>2483</v>
      </c>
      <c r="C484" s="141" t="s">
        <v>2467</v>
      </c>
      <c r="D484" s="273" t="s">
        <v>1583</v>
      </c>
      <c r="E484" s="273" t="s">
        <v>1583</v>
      </c>
      <c r="F484" s="145"/>
      <c r="G484" s="145"/>
      <c r="H484" s="67"/>
      <c r="I484" s="67"/>
      <c r="J484" s="67"/>
      <c r="K484" s="67"/>
      <c r="L484" s="67"/>
      <c r="M484" s="67"/>
      <c r="N484" s="67"/>
      <c r="O484" s="67"/>
      <c r="P484" s="67"/>
      <c r="Q484" s="67"/>
    </row>
    <row r="485" spans="1:17" ht="72.5" hidden="1">
      <c r="A485" s="153" t="s">
        <v>2443</v>
      </c>
      <c r="B485" s="141" t="s">
        <v>2484</v>
      </c>
      <c r="C485" s="141" t="s">
        <v>2467</v>
      </c>
      <c r="D485" s="273" t="s">
        <v>1583</v>
      </c>
      <c r="E485" s="273" t="s">
        <v>1583</v>
      </c>
      <c r="F485" s="145"/>
      <c r="G485" s="145"/>
      <c r="H485" s="67"/>
      <c r="I485" s="67"/>
      <c r="J485" s="67"/>
      <c r="K485" s="67"/>
      <c r="L485" s="67"/>
      <c r="M485" s="67"/>
      <c r="N485" s="67"/>
      <c r="O485" s="67"/>
      <c r="P485" s="67"/>
      <c r="Q485" s="67"/>
    </row>
    <row r="486" spans="1:17" ht="43.5" hidden="1">
      <c r="A486" s="153" t="s">
        <v>266</v>
      </c>
      <c r="B486" s="141" t="s">
        <v>2485</v>
      </c>
      <c r="C486" s="141" t="s">
        <v>2467</v>
      </c>
      <c r="D486" s="273" t="s">
        <v>1583</v>
      </c>
      <c r="E486" s="273" t="s">
        <v>1583</v>
      </c>
      <c r="F486" s="145"/>
      <c r="G486" s="145"/>
      <c r="H486" s="67"/>
      <c r="I486" s="67"/>
      <c r="J486" s="67"/>
      <c r="K486" s="67"/>
      <c r="L486" s="67"/>
      <c r="M486" s="67"/>
      <c r="N486" s="67"/>
      <c r="O486" s="67"/>
      <c r="P486" s="67"/>
      <c r="Q486" s="67"/>
    </row>
    <row r="487" spans="1:17" ht="29" hidden="1">
      <c r="A487" s="153" t="s">
        <v>266</v>
      </c>
      <c r="B487" s="141" t="s">
        <v>2486</v>
      </c>
      <c r="C487" s="141" t="s">
        <v>2467</v>
      </c>
      <c r="D487" s="273" t="s">
        <v>1583</v>
      </c>
      <c r="E487" s="273" t="s">
        <v>1583</v>
      </c>
      <c r="F487" s="145"/>
      <c r="G487" s="145"/>
      <c r="H487" s="67"/>
      <c r="I487" s="67"/>
      <c r="J487" s="67"/>
      <c r="K487" s="67"/>
      <c r="L487" s="67"/>
      <c r="M487" s="67"/>
      <c r="N487" s="67"/>
      <c r="O487" s="67"/>
      <c r="P487" s="67"/>
      <c r="Q487" s="67"/>
    </row>
    <row r="488" spans="1:17" ht="58" hidden="1">
      <c r="A488" s="153" t="s">
        <v>266</v>
      </c>
      <c r="B488" s="141" t="s">
        <v>2487</v>
      </c>
      <c r="C488" s="141" t="s">
        <v>2467</v>
      </c>
      <c r="D488" s="273" t="s">
        <v>1583</v>
      </c>
      <c r="E488" s="273" t="s">
        <v>1583</v>
      </c>
      <c r="F488" s="145"/>
      <c r="G488" s="145"/>
      <c r="H488" s="67"/>
      <c r="I488" s="67"/>
      <c r="J488" s="67"/>
      <c r="K488" s="67"/>
      <c r="L488" s="67"/>
      <c r="M488" s="67"/>
      <c r="N488" s="67"/>
      <c r="O488" s="67"/>
      <c r="P488" s="67"/>
      <c r="Q488" s="67"/>
    </row>
    <row r="489" spans="1:17" ht="43.5" hidden="1">
      <c r="A489" s="153" t="s">
        <v>266</v>
      </c>
      <c r="B489" s="141" t="s">
        <v>2488</v>
      </c>
      <c r="C489" s="141" t="s">
        <v>2467</v>
      </c>
      <c r="D489" s="273" t="s">
        <v>1583</v>
      </c>
      <c r="E489" s="273" t="s">
        <v>1583</v>
      </c>
      <c r="F489" s="145"/>
      <c r="G489" s="145"/>
      <c r="H489" s="67"/>
      <c r="I489" s="67"/>
      <c r="J489" s="67"/>
      <c r="K489" s="67"/>
      <c r="L489" s="67"/>
      <c r="M489" s="67"/>
      <c r="N489" s="67"/>
      <c r="O489" s="67"/>
      <c r="P489" s="67"/>
      <c r="Q489" s="67"/>
    </row>
    <row r="490" spans="1:17" ht="58" hidden="1">
      <c r="A490" s="153" t="s">
        <v>266</v>
      </c>
      <c r="B490" s="141" t="s">
        <v>2489</v>
      </c>
      <c r="C490" s="141" t="s">
        <v>2467</v>
      </c>
      <c r="D490" s="273" t="s">
        <v>1583</v>
      </c>
      <c r="E490" s="273" t="s">
        <v>1583</v>
      </c>
      <c r="F490" s="146"/>
      <c r="G490" s="145"/>
      <c r="H490" s="67"/>
      <c r="I490" s="67"/>
      <c r="J490" s="67"/>
      <c r="K490" s="67"/>
      <c r="L490" s="67"/>
      <c r="M490" s="67"/>
      <c r="N490" s="67"/>
      <c r="O490" s="67"/>
      <c r="P490" s="67"/>
      <c r="Q490" s="67"/>
    </row>
    <row r="491" spans="1:17" ht="43.5" hidden="1">
      <c r="A491" s="153" t="s">
        <v>266</v>
      </c>
      <c r="B491" s="141" t="s">
        <v>2490</v>
      </c>
      <c r="C491" s="141" t="s">
        <v>2467</v>
      </c>
      <c r="D491" s="273" t="s">
        <v>1583</v>
      </c>
      <c r="E491" s="273" t="s">
        <v>1583</v>
      </c>
      <c r="F491" s="145"/>
      <c r="G491" s="145"/>
      <c r="H491" s="67"/>
      <c r="I491" s="67"/>
      <c r="J491" s="67"/>
      <c r="K491" s="67"/>
      <c r="L491" s="67"/>
      <c r="M491" s="67"/>
      <c r="N491" s="67"/>
      <c r="O491" s="67"/>
      <c r="P491" s="67"/>
      <c r="Q491" s="67"/>
    </row>
    <row r="492" spans="1:17" ht="43.5" hidden="1">
      <c r="A492" s="153" t="s">
        <v>266</v>
      </c>
      <c r="B492" s="141" t="s">
        <v>2491</v>
      </c>
      <c r="C492" s="141" t="s">
        <v>2467</v>
      </c>
      <c r="D492" s="273" t="s">
        <v>1583</v>
      </c>
      <c r="E492" s="273" t="s">
        <v>1583</v>
      </c>
      <c r="F492" s="145"/>
      <c r="G492" s="145"/>
      <c r="H492" s="67"/>
      <c r="I492" s="67"/>
      <c r="J492" s="67"/>
      <c r="K492" s="67"/>
      <c r="L492" s="67"/>
      <c r="M492" s="67"/>
      <c r="N492" s="67"/>
      <c r="O492" s="67"/>
      <c r="P492" s="67"/>
      <c r="Q492" s="67"/>
    </row>
    <row r="493" spans="1:17" ht="43.5" hidden="1">
      <c r="A493" s="153" t="s">
        <v>266</v>
      </c>
      <c r="B493" s="141" t="s">
        <v>2492</v>
      </c>
      <c r="C493" s="141" t="s">
        <v>2467</v>
      </c>
      <c r="D493" s="273" t="s">
        <v>1583</v>
      </c>
      <c r="E493" s="273" t="s">
        <v>1583</v>
      </c>
      <c r="F493" s="145"/>
      <c r="G493" s="145"/>
      <c r="H493" s="67"/>
      <c r="I493" s="67"/>
      <c r="J493" s="67"/>
      <c r="K493" s="67"/>
      <c r="L493" s="67"/>
      <c r="M493" s="67"/>
      <c r="N493" s="67"/>
      <c r="O493" s="67"/>
      <c r="P493" s="67"/>
      <c r="Q493" s="67"/>
    </row>
    <row r="494" spans="1:17" ht="58" hidden="1">
      <c r="A494" s="153" t="s">
        <v>266</v>
      </c>
      <c r="B494" s="141" t="s">
        <v>2493</v>
      </c>
      <c r="C494" s="141" t="s">
        <v>2467</v>
      </c>
      <c r="D494" s="273" t="s">
        <v>1583</v>
      </c>
      <c r="E494" s="273" t="s">
        <v>1583</v>
      </c>
      <c r="F494" s="145"/>
      <c r="G494" s="145"/>
      <c r="H494" s="67"/>
      <c r="I494" s="67"/>
      <c r="J494" s="67"/>
      <c r="K494" s="67"/>
      <c r="L494" s="67"/>
      <c r="M494" s="67"/>
      <c r="N494" s="67"/>
      <c r="O494" s="67"/>
      <c r="P494" s="67"/>
      <c r="Q494" s="67"/>
    </row>
    <row r="495" spans="1:17" ht="43.5" hidden="1">
      <c r="A495" s="153" t="s">
        <v>376</v>
      </c>
      <c r="B495" s="141" t="s">
        <v>2494</v>
      </c>
      <c r="C495" s="141" t="s">
        <v>2467</v>
      </c>
      <c r="D495" s="273" t="s">
        <v>1583</v>
      </c>
      <c r="E495" s="273" t="s">
        <v>1583</v>
      </c>
      <c r="F495" s="67"/>
      <c r="G495" s="145"/>
      <c r="H495" s="67"/>
      <c r="I495" s="67"/>
      <c r="J495" s="67"/>
      <c r="K495" s="67"/>
      <c r="L495" s="67"/>
      <c r="M495" s="67"/>
      <c r="N495" s="67"/>
      <c r="O495" s="67"/>
      <c r="P495" s="67"/>
      <c r="Q495" s="67"/>
    </row>
    <row r="496" spans="1:17" ht="29" hidden="1">
      <c r="A496" s="153" t="s">
        <v>376</v>
      </c>
      <c r="B496" s="141" t="s">
        <v>2495</v>
      </c>
      <c r="C496" s="141" t="s">
        <v>2467</v>
      </c>
      <c r="D496" s="273" t="s">
        <v>1583</v>
      </c>
      <c r="E496" s="273" t="s">
        <v>1583</v>
      </c>
      <c r="F496" s="145"/>
      <c r="G496" s="145"/>
      <c r="H496" s="67"/>
      <c r="I496" s="67"/>
      <c r="J496" s="67"/>
      <c r="K496" s="67"/>
      <c r="L496" s="67"/>
      <c r="M496" s="67"/>
      <c r="N496" s="67"/>
      <c r="O496" s="67"/>
      <c r="P496" s="67"/>
      <c r="Q496" s="67"/>
    </row>
    <row r="497" spans="1:17" ht="43.5" hidden="1">
      <c r="A497" s="153" t="s">
        <v>376</v>
      </c>
      <c r="B497" s="141" t="s">
        <v>2496</v>
      </c>
      <c r="C497" s="141" t="s">
        <v>2467</v>
      </c>
      <c r="D497" s="273" t="s">
        <v>1583</v>
      </c>
      <c r="E497" s="273" t="s">
        <v>1583</v>
      </c>
      <c r="F497" s="145"/>
      <c r="G497" s="145"/>
      <c r="H497" s="67"/>
      <c r="I497" s="67"/>
      <c r="J497" s="67"/>
      <c r="K497" s="67"/>
      <c r="L497" s="67"/>
      <c r="M497" s="67"/>
      <c r="N497" s="67"/>
      <c r="O497" s="67"/>
      <c r="P497" s="67"/>
      <c r="Q497" s="67"/>
    </row>
    <row r="498" spans="1:17" ht="58" hidden="1">
      <c r="A498" s="153" t="s">
        <v>381</v>
      </c>
      <c r="B498" s="141" t="s">
        <v>2497</v>
      </c>
      <c r="C498" s="141" t="s">
        <v>2467</v>
      </c>
      <c r="D498" s="273" t="s">
        <v>1583</v>
      </c>
      <c r="E498" s="273" t="s">
        <v>1583</v>
      </c>
      <c r="F498" s="145"/>
      <c r="G498" s="145"/>
      <c r="H498" s="67"/>
      <c r="I498" s="67"/>
      <c r="J498" s="67"/>
      <c r="K498" s="67"/>
      <c r="L498" s="67"/>
      <c r="M498" s="67"/>
      <c r="N498" s="67"/>
      <c r="O498" s="67"/>
      <c r="P498" s="67"/>
      <c r="Q498" s="67"/>
    </row>
    <row r="499" spans="1:17" ht="43.5" hidden="1">
      <c r="A499" s="153" t="s">
        <v>376</v>
      </c>
      <c r="B499" s="141" t="s">
        <v>2498</v>
      </c>
      <c r="C499" s="141" t="s">
        <v>2467</v>
      </c>
      <c r="D499" s="273" t="s">
        <v>1583</v>
      </c>
      <c r="E499" s="273" t="s">
        <v>1583</v>
      </c>
      <c r="F499" s="145"/>
      <c r="G499" s="145"/>
      <c r="H499" s="67"/>
      <c r="I499" s="67"/>
      <c r="J499" s="67"/>
      <c r="K499" s="67"/>
      <c r="L499" s="67"/>
      <c r="M499" s="67"/>
      <c r="N499" s="67"/>
      <c r="O499" s="67"/>
      <c r="P499" s="67"/>
      <c r="Q499" s="67"/>
    </row>
    <row r="500" spans="1:17" ht="43.5" hidden="1">
      <c r="A500" s="153" t="s">
        <v>376</v>
      </c>
      <c r="B500" s="141" t="s">
        <v>2499</v>
      </c>
      <c r="C500" s="141" t="s">
        <v>2467</v>
      </c>
      <c r="D500" s="273" t="s">
        <v>1583</v>
      </c>
      <c r="E500" s="273" t="s">
        <v>1583</v>
      </c>
      <c r="F500" s="145"/>
      <c r="G500" s="145"/>
      <c r="H500" s="67"/>
      <c r="I500" s="67"/>
      <c r="J500" s="67"/>
      <c r="K500" s="67"/>
      <c r="L500" s="67"/>
      <c r="M500" s="67"/>
      <c r="N500" s="67"/>
      <c r="O500" s="67"/>
      <c r="P500" s="67"/>
      <c r="Q500" s="67"/>
    </row>
    <row r="501" spans="1:17" ht="58" hidden="1">
      <c r="A501" s="153" t="s">
        <v>381</v>
      </c>
      <c r="B501" s="141" t="s">
        <v>2500</v>
      </c>
      <c r="C501" s="141" t="s">
        <v>2467</v>
      </c>
      <c r="D501" s="273" t="s">
        <v>1583</v>
      </c>
      <c r="E501" s="273" t="s">
        <v>1583</v>
      </c>
      <c r="F501" s="145"/>
      <c r="G501" s="145"/>
      <c r="H501" s="67"/>
      <c r="I501" s="67"/>
      <c r="J501" s="67"/>
      <c r="K501" s="67"/>
      <c r="L501" s="67"/>
      <c r="M501" s="67"/>
      <c r="N501" s="67"/>
      <c r="O501" s="67"/>
      <c r="P501" s="67"/>
      <c r="Q501" s="67"/>
    </row>
    <row r="502" spans="1:17" ht="43.5" hidden="1">
      <c r="A502" s="153" t="s">
        <v>376</v>
      </c>
      <c r="B502" s="141" t="s">
        <v>2501</v>
      </c>
      <c r="C502" s="141" t="s">
        <v>2467</v>
      </c>
      <c r="D502" s="273" t="s">
        <v>1583</v>
      </c>
      <c r="E502" s="273" t="s">
        <v>1583</v>
      </c>
      <c r="F502" s="145"/>
      <c r="G502" s="145"/>
      <c r="H502" s="67"/>
      <c r="I502" s="67"/>
      <c r="J502" s="67"/>
      <c r="K502" s="67"/>
      <c r="L502" s="67"/>
      <c r="M502" s="67"/>
      <c r="N502" s="67"/>
      <c r="O502" s="67"/>
      <c r="P502" s="67"/>
      <c r="Q502" s="67"/>
    </row>
    <row r="503" spans="1:17" ht="43.5" hidden="1">
      <c r="A503" s="153" t="s">
        <v>376</v>
      </c>
      <c r="B503" s="141" t="s">
        <v>2502</v>
      </c>
      <c r="C503" s="141" t="s">
        <v>2467</v>
      </c>
      <c r="D503" s="273" t="s">
        <v>1583</v>
      </c>
      <c r="E503" s="273" t="s">
        <v>1583</v>
      </c>
      <c r="F503" s="145"/>
      <c r="G503" s="145"/>
      <c r="H503" s="67"/>
      <c r="I503" s="67"/>
      <c r="J503" s="67"/>
      <c r="K503" s="67"/>
      <c r="L503" s="67"/>
      <c r="M503" s="67"/>
      <c r="N503" s="67"/>
      <c r="O503" s="67"/>
      <c r="P503" s="67"/>
      <c r="Q503" s="67"/>
    </row>
    <row r="504" spans="1:17" ht="43.5" hidden="1">
      <c r="A504" s="153" t="s">
        <v>376</v>
      </c>
      <c r="B504" s="141" t="s">
        <v>2503</v>
      </c>
      <c r="C504" s="141" t="s">
        <v>2467</v>
      </c>
      <c r="D504" s="273" t="s">
        <v>1583</v>
      </c>
      <c r="E504" s="273" t="s">
        <v>1583</v>
      </c>
      <c r="F504" s="145"/>
      <c r="G504" s="145"/>
      <c r="H504" s="67"/>
      <c r="I504" s="67"/>
      <c r="J504" s="67"/>
      <c r="K504" s="67"/>
      <c r="L504" s="67"/>
      <c r="M504" s="67"/>
      <c r="N504" s="67"/>
      <c r="O504" s="67"/>
      <c r="P504" s="67"/>
      <c r="Q504" s="67"/>
    </row>
    <row r="505" spans="1:17" ht="58" hidden="1">
      <c r="A505" s="153" t="s">
        <v>381</v>
      </c>
      <c r="B505" s="141" t="s">
        <v>2504</v>
      </c>
      <c r="C505" s="141" t="s">
        <v>2467</v>
      </c>
      <c r="D505" s="273" t="s">
        <v>1583</v>
      </c>
      <c r="E505" s="273" t="s">
        <v>1583</v>
      </c>
      <c r="F505" s="145"/>
      <c r="G505" s="145"/>
      <c r="H505" s="67"/>
      <c r="I505" s="67"/>
      <c r="J505" s="67"/>
      <c r="K505" s="67"/>
      <c r="L505" s="67"/>
      <c r="M505" s="67"/>
      <c r="N505" s="67"/>
      <c r="O505" s="67"/>
      <c r="P505" s="67"/>
      <c r="Q505" s="67"/>
    </row>
    <row r="506" spans="1:17" ht="72.5" hidden="1">
      <c r="A506" s="153" t="s">
        <v>376</v>
      </c>
      <c r="B506" s="141" t="s">
        <v>2505</v>
      </c>
      <c r="C506" s="141" t="s">
        <v>2467</v>
      </c>
      <c r="D506" s="273" t="s">
        <v>1583</v>
      </c>
      <c r="E506" s="273" t="s">
        <v>1583</v>
      </c>
      <c r="F506" s="145"/>
      <c r="G506" s="145"/>
      <c r="H506" s="67"/>
      <c r="I506" s="67"/>
      <c r="J506" s="67"/>
      <c r="K506" s="67"/>
      <c r="L506" s="67"/>
      <c r="M506" s="67"/>
      <c r="N506" s="67"/>
      <c r="O506" s="67"/>
      <c r="P506" s="67"/>
      <c r="Q506" s="67"/>
    </row>
    <row r="507" spans="1:17" ht="58" hidden="1">
      <c r="A507" s="153" t="s">
        <v>376</v>
      </c>
      <c r="B507" s="141" t="s">
        <v>2506</v>
      </c>
      <c r="C507" s="141" t="s">
        <v>2467</v>
      </c>
      <c r="D507" s="273" t="s">
        <v>1583</v>
      </c>
      <c r="E507" s="273" t="s">
        <v>1583</v>
      </c>
      <c r="F507" s="145"/>
      <c r="G507" s="145"/>
      <c r="H507" s="67"/>
      <c r="I507" s="67"/>
      <c r="J507" s="67"/>
      <c r="K507" s="67"/>
      <c r="L507" s="67"/>
      <c r="M507" s="67"/>
      <c r="N507" s="67"/>
      <c r="O507" s="67"/>
      <c r="P507" s="67"/>
      <c r="Q507" s="67"/>
    </row>
    <row r="508" spans="1:17" ht="43.5" hidden="1">
      <c r="A508" s="153" t="s">
        <v>376</v>
      </c>
      <c r="B508" s="141" t="s">
        <v>2507</v>
      </c>
      <c r="C508" s="141" t="s">
        <v>2467</v>
      </c>
      <c r="D508" s="273" t="s">
        <v>1583</v>
      </c>
      <c r="E508" s="273" t="s">
        <v>1583</v>
      </c>
      <c r="F508" s="145"/>
      <c r="G508" s="145"/>
      <c r="H508" s="67"/>
      <c r="I508" s="67"/>
      <c r="J508" s="67"/>
      <c r="K508" s="67"/>
      <c r="L508" s="67"/>
      <c r="M508" s="67"/>
      <c r="N508" s="67"/>
      <c r="O508" s="67"/>
      <c r="P508" s="67"/>
      <c r="Q508" s="67"/>
    </row>
    <row r="509" spans="1:17" ht="72.5" hidden="1">
      <c r="A509" s="153" t="s">
        <v>376</v>
      </c>
      <c r="B509" s="141" t="s">
        <v>2508</v>
      </c>
      <c r="C509" s="141" t="s">
        <v>2467</v>
      </c>
      <c r="D509" s="273" t="s">
        <v>1583</v>
      </c>
      <c r="E509" s="273" t="s">
        <v>1583</v>
      </c>
      <c r="F509" s="145"/>
      <c r="G509" s="145"/>
      <c r="H509" s="67"/>
      <c r="I509" s="67"/>
      <c r="J509" s="67"/>
      <c r="K509" s="67"/>
      <c r="L509" s="67"/>
      <c r="M509" s="67"/>
      <c r="N509" s="67"/>
      <c r="O509" s="67"/>
      <c r="P509" s="67"/>
      <c r="Q509" s="67"/>
    </row>
    <row r="510" spans="1:17" ht="58" hidden="1">
      <c r="A510" s="153" t="s">
        <v>376</v>
      </c>
      <c r="B510" s="141" t="s">
        <v>2509</v>
      </c>
      <c r="C510" s="141" t="s">
        <v>2467</v>
      </c>
      <c r="D510" s="273" t="s">
        <v>1583</v>
      </c>
      <c r="E510" s="273" t="s">
        <v>1583</v>
      </c>
      <c r="F510" s="145"/>
      <c r="G510" s="145"/>
      <c r="H510" s="67"/>
      <c r="I510" s="67"/>
      <c r="J510" s="67"/>
      <c r="K510" s="67"/>
      <c r="L510" s="67"/>
      <c r="M510" s="67"/>
      <c r="N510" s="67"/>
      <c r="O510" s="67"/>
      <c r="P510" s="67"/>
      <c r="Q510" s="67"/>
    </row>
    <row r="511" spans="1:17" ht="43.5" hidden="1">
      <c r="A511" s="153" t="s">
        <v>376</v>
      </c>
      <c r="B511" s="141" t="s">
        <v>2510</v>
      </c>
      <c r="C511" s="141" t="s">
        <v>2467</v>
      </c>
      <c r="D511" s="273" t="s">
        <v>1583</v>
      </c>
      <c r="E511" s="273" t="s">
        <v>1583</v>
      </c>
      <c r="F511" s="145"/>
      <c r="G511" s="145"/>
      <c r="H511" s="67"/>
      <c r="I511" s="67"/>
      <c r="J511" s="67"/>
      <c r="K511" s="67"/>
      <c r="L511" s="67"/>
      <c r="M511" s="67"/>
      <c r="N511" s="67"/>
      <c r="O511" s="67"/>
      <c r="P511" s="67"/>
      <c r="Q511" s="67"/>
    </row>
    <row r="512" spans="1:17" ht="43.5" hidden="1">
      <c r="A512" s="153" t="s">
        <v>376</v>
      </c>
      <c r="B512" s="141" t="s">
        <v>2511</v>
      </c>
      <c r="C512" s="141" t="s">
        <v>2467</v>
      </c>
      <c r="D512" s="273" t="s">
        <v>1583</v>
      </c>
      <c r="E512" s="273" t="s">
        <v>1583</v>
      </c>
      <c r="F512" s="145"/>
      <c r="G512" s="145"/>
      <c r="H512" s="67"/>
      <c r="I512" s="67"/>
      <c r="J512" s="67"/>
      <c r="K512" s="67"/>
      <c r="L512" s="67"/>
      <c r="M512" s="67"/>
      <c r="N512" s="67"/>
      <c r="O512" s="67"/>
      <c r="P512" s="67"/>
      <c r="Q512" s="67"/>
    </row>
    <row r="513" spans="1:17" ht="58" hidden="1">
      <c r="A513" s="153" t="s">
        <v>381</v>
      </c>
      <c r="B513" s="141" t="s">
        <v>2512</v>
      </c>
      <c r="C513" s="141" t="s">
        <v>2467</v>
      </c>
      <c r="D513" s="273" t="s">
        <v>1583</v>
      </c>
      <c r="E513" s="273" t="s">
        <v>1583</v>
      </c>
      <c r="F513" s="145"/>
      <c r="G513" s="145"/>
      <c r="H513" s="67"/>
      <c r="I513" s="67"/>
      <c r="J513" s="67"/>
      <c r="K513" s="67"/>
      <c r="L513" s="67"/>
      <c r="M513" s="67"/>
      <c r="N513" s="67"/>
      <c r="O513" s="67"/>
      <c r="P513" s="67"/>
      <c r="Q513" s="67"/>
    </row>
    <row r="514" spans="1:17" ht="58" hidden="1">
      <c r="A514" s="153" t="s">
        <v>376</v>
      </c>
      <c r="B514" s="141" t="s">
        <v>2513</v>
      </c>
      <c r="C514" s="141" t="s">
        <v>2467</v>
      </c>
      <c r="D514" s="273" t="s">
        <v>1583</v>
      </c>
      <c r="E514" s="273" t="s">
        <v>1583</v>
      </c>
      <c r="F514" s="145"/>
      <c r="G514" s="145"/>
      <c r="H514" s="67"/>
      <c r="I514" s="67"/>
      <c r="J514" s="67"/>
      <c r="K514" s="67"/>
      <c r="L514" s="67"/>
      <c r="M514" s="67"/>
      <c r="N514" s="67"/>
      <c r="O514" s="67"/>
      <c r="P514" s="67"/>
      <c r="Q514" s="67"/>
    </row>
    <row r="515" spans="1:17" ht="43.5" hidden="1">
      <c r="A515" s="153" t="s">
        <v>898</v>
      </c>
      <c r="B515" s="141" t="s">
        <v>2514</v>
      </c>
      <c r="C515" s="141" t="s">
        <v>2467</v>
      </c>
      <c r="D515" s="273" t="s">
        <v>1583</v>
      </c>
      <c r="E515" s="273" t="s">
        <v>1583</v>
      </c>
      <c r="F515" s="146"/>
      <c r="G515" s="145"/>
      <c r="H515" s="67"/>
      <c r="I515" s="67"/>
      <c r="J515" s="67"/>
      <c r="K515" s="67"/>
      <c r="L515" s="67"/>
      <c r="M515" s="67"/>
      <c r="N515" s="67"/>
      <c r="O515" s="67"/>
      <c r="P515" s="67"/>
      <c r="Q515" s="67"/>
    </row>
    <row r="516" spans="1:17" ht="58" hidden="1">
      <c r="A516" s="153" t="s">
        <v>376</v>
      </c>
      <c r="B516" s="141" t="s">
        <v>2515</v>
      </c>
      <c r="C516" s="141" t="s">
        <v>2467</v>
      </c>
      <c r="D516" s="273" t="s">
        <v>1583</v>
      </c>
      <c r="E516" s="273" t="s">
        <v>1583</v>
      </c>
      <c r="F516" s="145"/>
      <c r="G516" s="145"/>
      <c r="H516" s="67"/>
      <c r="I516" s="67"/>
      <c r="J516" s="67"/>
      <c r="K516" s="67"/>
      <c r="L516" s="67"/>
      <c r="M516" s="67"/>
      <c r="N516" s="67"/>
      <c r="O516" s="67"/>
      <c r="P516" s="67"/>
      <c r="Q516" s="67"/>
    </row>
    <row r="517" spans="1:17" ht="58" hidden="1">
      <c r="A517" s="153" t="s">
        <v>376</v>
      </c>
      <c r="B517" s="141" t="s">
        <v>2516</v>
      </c>
      <c r="C517" s="141" t="s">
        <v>2467</v>
      </c>
      <c r="D517" s="273" t="s">
        <v>1583</v>
      </c>
      <c r="E517" s="273" t="s">
        <v>1583</v>
      </c>
      <c r="F517" s="145"/>
      <c r="G517" s="145"/>
      <c r="H517" s="67"/>
      <c r="I517" s="67"/>
      <c r="J517" s="67"/>
      <c r="K517" s="67"/>
      <c r="L517" s="67"/>
      <c r="M517" s="67"/>
      <c r="N517" s="67"/>
      <c r="O517" s="67"/>
      <c r="P517" s="67"/>
      <c r="Q517" s="67"/>
    </row>
    <row r="518" spans="1:17" ht="43.5" hidden="1">
      <c r="A518" s="153" t="s">
        <v>2517</v>
      </c>
      <c r="B518" s="141" t="s">
        <v>2518</v>
      </c>
      <c r="C518" s="141" t="s">
        <v>2467</v>
      </c>
      <c r="D518" s="273" t="s">
        <v>1583</v>
      </c>
      <c r="E518" s="273" t="s">
        <v>1583</v>
      </c>
      <c r="F518" s="145"/>
      <c r="G518" s="145"/>
      <c r="H518" s="67"/>
      <c r="I518" s="67"/>
      <c r="J518" s="67"/>
      <c r="K518" s="67"/>
      <c r="L518" s="67"/>
      <c r="M518" s="67"/>
      <c r="N518" s="67"/>
      <c r="O518" s="67"/>
      <c r="P518" s="67"/>
      <c r="Q518" s="67"/>
    </row>
    <row r="519" spans="1:17" ht="58" hidden="1">
      <c r="A519" s="153" t="s">
        <v>376</v>
      </c>
      <c r="B519" s="141" t="s">
        <v>2519</v>
      </c>
      <c r="C519" s="141" t="s">
        <v>2467</v>
      </c>
      <c r="D519" s="273" t="s">
        <v>1583</v>
      </c>
      <c r="E519" s="273" t="s">
        <v>1583</v>
      </c>
      <c r="F519" s="145"/>
      <c r="G519" s="145"/>
      <c r="H519" s="67"/>
      <c r="I519" s="67"/>
      <c r="J519" s="67"/>
      <c r="K519" s="67"/>
      <c r="L519" s="67"/>
      <c r="M519" s="67"/>
      <c r="N519" s="67"/>
      <c r="O519" s="67"/>
      <c r="P519" s="67"/>
      <c r="Q519" s="67"/>
    </row>
    <row r="520" spans="1:17" ht="58" hidden="1">
      <c r="A520" s="153" t="s">
        <v>402</v>
      </c>
      <c r="B520" s="141" t="s">
        <v>2520</v>
      </c>
      <c r="C520" s="141" t="s">
        <v>2467</v>
      </c>
      <c r="D520" s="273" t="s">
        <v>1583</v>
      </c>
      <c r="E520" s="273" t="s">
        <v>1583</v>
      </c>
      <c r="F520" s="146"/>
      <c r="G520" s="145"/>
      <c r="H520" s="67"/>
      <c r="I520" s="67"/>
      <c r="J520" s="67"/>
      <c r="K520" s="67"/>
      <c r="L520" s="67"/>
      <c r="M520" s="67"/>
      <c r="N520" s="67"/>
      <c r="O520" s="67"/>
      <c r="P520" s="67"/>
      <c r="Q520" s="67"/>
    </row>
    <row r="521" spans="1:17" ht="58" hidden="1">
      <c r="A521" s="153" t="s">
        <v>402</v>
      </c>
      <c r="B521" s="141" t="s">
        <v>2521</v>
      </c>
      <c r="C521" s="141" t="s">
        <v>2467</v>
      </c>
      <c r="D521" s="273" t="s">
        <v>1583</v>
      </c>
      <c r="E521" s="273" t="s">
        <v>1583</v>
      </c>
      <c r="F521" s="145"/>
      <c r="G521" s="145"/>
      <c r="H521" s="67"/>
      <c r="I521" s="67"/>
      <c r="J521" s="67"/>
      <c r="K521" s="67"/>
      <c r="L521" s="67"/>
      <c r="M521" s="67"/>
      <c r="N521" s="67"/>
      <c r="O521" s="67"/>
      <c r="P521" s="67"/>
      <c r="Q521" s="67"/>
    </row>
    <row r="522" spans="1:17" ht="58" hidden="1">
      <c r="A522" s="153" t="s">
        <v>402</v>
      </c>
      <c r="B522" s="141" t="s">
        <v>2522</v>
      </c>
      <c r="C522" s="141" t="s">
        <v>2467</v>
      </c>
      <c r="D522" s="273" t="s">
        <v>1583</v>
      </c>
      <c r="E522" s="273" t="s">
        <v>1583</v>
      </c>
      <c r="F522" s="145"/>
      <c r="G522" s="145"/>
      <c r="H522" s="67"/>
      <c r="I522" s="67"/>
      <c r="J522" s="67"/>
      <c r="K522" s="67"/>
      <c r="L522" s="67"/>
      <c r="M522" s="67"/>
      <c r="N522" s="67"/>
      <c r="O522" s="67"/>
      <c r="P522" s="67"/>
      <c r="Q522" s="67"/>
    </row>
    <row r="523" spans="1:17" ht="58" hidden="1">
      <c r="A523" s="153" t="s">
        <v>402</v>
      </c>
      <c r="B523" s="141" t="s">
        <v>2523</v>
      </c>
      <c r="C523" s="141" t="s">
        <v>2467</v>
      </c>
      <c r="D523" s="273" t="s">
        <v>1583</v>
      </c>
      <c r="E523" s="273" t="s">
        <v>1583</v>
      </c>
      <c r="F523" s="145"/>
      <c r="G523" s="145"/>
      <c r="H523" s="67"/>
      <c r="I523" s="67"/>
      <c r="J523" s="67"/>
      <c r="K523" s="67"/>
      <c r="L523" s="67"/>
      <c r="M523" s="67"/>
      <c r="N523" s="67"/>
      <c r="O523" s="67"/>
      <c r="P523" s="67"/>
      <c r="Q523" s="67"/>
    </row>
    <row r="524" spans="1:17" ht="43.5" hidden="1">
      <c r="A524" s="153" t="s">
        <v>402</v>
      </c>
      <c r="B524" s="141" t="s">
        <v>2524</v>
      </c>
      <c r="C524" s="141" t="s">
        <v>2467</v>
      </c>
      <c r="D524" s="273" t="s">
        <v>1583</v>
      </c>
      <c r="E524" s="273" t="s">
        <v>1583</v>
      </c>
      <c r="F524" s="145"/>
      <c r="G524" s="145"/>
      <c r="H524" s="67"/>
      <c r="I524" s="67"/>
      <c r="J524" s="67"/>
      <c r="K524" s="67"/>
      <c r="L524" s="67"/>
      <c r="M524" s="67"/>
      <c r="N524" s="67"/>
      <c r="O524" s="67"/>
      <c r="P524" s="67"/>
      <c r="Q524" s="67"/>
    </row>
    <row r="525" spans="1:17" ht="58" hidden="1">
      <c r="A525" s="153" t="s">
        <v>402</v>
      </c>
      <c r="B525" s="141" t="s">
        <v>2525</v>
      </c>
      <c r="C525" s="141" t="s">
        <v>2467</v>
      </c>
      <c r="D525" s="273" t="s">
        <v>1583</v>
      </c>
      <c r="E525" s="273" t="s">
        <v>1583</v>
      </c>
      <c r="F525" s="145"/>
      <c r="G525" s="145"/>
      <c r="H525" s="67"/>
      <c r="I525" s="67"/>
      <c r="J525" s="67"/>
      <c r="K525" s="67"/>
      <c r="L525" s="67"/>
      <c r="M525" s="67"/>
      <c r="N525" s="67"/>
      <c r="O525" s="67"/>
      <c r="P525" s="67"/>
      <c r="Q525" s="67"/>
    </row>
    <row r="526" spans="1:17" ht="58" hidden="1">
      <c r="A526" s="155" t="s">
        <v>449</v>
      </c>
      <c r="B526" s="141" t="s">
        <v>2526</v>
      </c>
      <c r="C526" s="141" t="s">
        <v>2467</v>
      </c>
      <c r="D526" s="274" t="s">
        <v>1583</v>
      </c>
      <c r="E526" s="273" t="s">
        <v>1583</v>
      </c>
      <c r="F526" s="146"/>
      <c r="G526" s="145"/>
      <c r="H526" s="67"/>
      <c r="I526" s="67"/>
      <c r="J526" s="67"/>
      <c r="K526" s="67"/>
      <c r="L526" s="67"/>
      <c r="M526" s="67"/>
      <c r="N526" s="67"/>
      <c r="O526" s="67"/>
      <c r="P526" s="67"/>
      <c r="Q526" s="67"/>
    </row>
    <row r="527" spans="1:17" ht="58" hidden="1">
      <c r="A527" s="155" t="s">
        <v>437</v>
      </c>
      <c r="B527" s="141" t="s">
        <v>2527</v>
      </c>
      <c r="C527" s="141" t="s">
        <v>2467</v>
      </c>
      <c r="D527" s="274" t="s">
        <v>1583</v>
      </c>
      <c r="E527" s="273" t="s">
        <v>1583</v>
      </c>
      <c r="F527" s="145"/>
      <c r="G527" s="145"/>
      <c r="H527" s="67"/>
      <c r="I527" s="67"/>
      <c r="J527" s="67"/>
      <c r="K527" s="67"/>
      <c r="L527" s="67"/>
      <c r="M527" s="67"/>
      <c r="N527" s="67"/>
      <c r="O527" s="67"/>
      <c r="P527" s="67"/>
      <c r="Q527" s="67"/>
    </row>
    <row r="528" spans="1:17" ht="43.5" hidden="1">
      <c r="A528" s="155" t="s">
        <v>451</v>
      </c>
      <c r="B528" s="141" t="s">
        <v>2528</v>
      </c>
      <c r="C528" s="141" t="s">
        <v>2467</v>
      </c>
      <c r="D528" s="274" t="s">
        <v>1583</v>
      </c>
      <c r="E528" s="273" t="s">
        <v>1583</v>
      </c>
      <c r="F528" s="145"/>
      <c r="G528" s="145"/>
      <c r="H528" s="67"/>
      <c r="I528" s="67"/>
      <c r="J528" s="67"/>
      <c r="K528" s="67"/>
      <c r="L528" s="67"/>
      <c r="M528" s="67"/>
      <c r="N528" s="67"/>
      <c r="O528" s="67"/>
      <c r="P528" s="67"/>
      <c r="Q528" s="67"/>
    </row>
    <row r="529" spans="1:17" ht="58" hidden="1">
      <c r="A529" s="155" t="s">
        <v>470</v>
      </c>
      <c r="B529" s="141" t="s">
        <v>2529</v>
      </c>
      <c r="C529" s="141" t="s">
        <v>2467</v>
      </c>
      <c r="D529" s="273" t="s">
        <v>1583</v>
      </c>
      <c r="E529" s="273" t="s">
        <v>1583</v>
      </c>
      <c r="F529" s="145"/>
      <c r="G529" s="145"/>
      <c r="H529" s="67"/>
      <c r="I529" s="67"/>
      <c r="J529" s="67"/>
      <c r="K529" s="67"/>
      <c r="L529" s="67"/>
      <c r="M529" s="67"/>
      <c r="N529" s="67"/>
      <c r="O529" s="67"/>
      <c r="P529" s="67"/>
      <c r="Q529" s="67"/>
    </row>
    <row r="530" spans="1:17" ht="58" hidden="1">
      <c r="A530" s="155" t="s">
        <v>470</v>
      </c>
      <c r="B530" s="141" t="s">
        <v>2530</v>
      </c>
      <c r="C530" s="141" t="s">
        <v>2467</v>
      </c>
      <c r="D530" s="273" t="s">
        <v>1583</v>
      </c>
      <c r="E530" s="273" t="s">
        <v>1583</v>
      </c>
      <c r="F530" s="145"/>
      <c r="G530" s="145"/>
      <c r="H530" s="67"/>
      <c r="I530" s="67"/>
      <c r="J530" s="67"/>
      <c r="K530" s="67"/>
      <c r="L530" s="67"/>
      <c r="M530" s="67"/>
      <c r="N530" s="67"/>
      <c r="O530" s="67"/>
      <c r="P530" s="67"/>
      <c r="Q530" s="67"/>
    </row>
    <row r="531" spans="1:17" ht="43.5" hidden="1">
      <c r="A531" s="155" t="s">
        <v>470</v>
      </c>
      <c r="B531" s="141" t="s">
        <v>2531</v>
      </c>
      <c r="C531" s="141" t="s">
        <v>2467</v>
      </c>
      <c r="D531" s="273" t="s">
        <v>1583</v>
      </c>
      <c r="E531" s="273" t="s">
        <v>1583</v>
      </c>
      <c r="F531" s="145"/>
      <c r="G531" s="145"/>
      <c r="H531" s="67"/>
      <c r="I531" s="67"/>
      <c r="J531" s="67"/>
      <c r="K531" s="67"/>
      <c r="L531" s="67"/>
      <c r="M531" s="67"/>
      <c r="N531" s="67"/>
      <c r="O531" s="67"/>
      <c r="P531" s="67"/>
      <c r="Q531" s="67"/>
    </row>
    <row r="532" spans="1:17" ht="29" hidden="1">
      <c r="A532" s="155" t="s">
        <v>470</v>
      </c>
      <c r="B532" s="141" t="s">
        <v>2532</v>
      </c>
      <c r="C532" s="141" t="s">
        <v>2467</v>
      </c>
      <c r="D532" s="273" t="s">
        <v>1583</v>
      </c>
      <c r="E532" s="273" t="s">
        <v>1583</v>
      </c>
      <c r="F532" s="145"/>
      <c r="G532" s="145"/>
      <c r="H532" s="67"/>
      <c r="I532" s="67"/>
      <c r="J532" s="67"/>
      <c r="K532" s="67"/>
      <c r="L532" s="67"/>
      <c r="M532" s="67"/>
      <c r="N532" s="67"/>
      <c r="O532" s="67"/>
      <c r="P532" s="67"/>
      <c r="Q532" s="67"/>
    </row>
    <row r="533" spans="1:17" ht="116" hidden="1">
      <c r="A533" s="155" t="s">
        <v>470</v>
      </c>
      <c r="B533" s="141" t="s">
        <v>2533</v>
      </c>
      <c r="C533" s="141" t="s">
        <v>2467</v>
      </c>
      <c r="D533" s="273" t="s">
        <v>1583</v>
      </c>
      <c r="E533" s="273" t="s">
        <v>1583</v>
      </c>
      <c r="F533" s="145"/>
      <c r="G533" s="145"/>
      <c r="H533" s="67"/>
      <c r="I533" s="67"/>
      <c r="J533" s="67"/>
      <c r="K533" s="67"/>
      <c r="L533" s="67"/>
      <c r="M533" s="67"/>
      <c r="N533" s="67"/>
      <c r="O533" s="67"/>
      <c r="P533" s="67"/>
      <c r="Q533" s="67"/>
    </row>
    <row r="534" spans="1:17" ht="43.5" hidden="1">
      <c r="A534" s="155" t="s">
        <v>512</v>
      </c>
      <c r="B534" s="141" t="s">
        <v>2534</v>
      </c>
      <c r="C534" s="141" t="s">
        <v>2467</v>
      </c>
      <c r="D534" s="273" t="s">
        <v>1583</v>
      </c>
      <c r="E534" s="273" t="s">
        <v>1583</v>
      </c>
      <c r="F534" s="145"/>
      <c r="G534" s="145"/>
      <c r="H534" s="67"/>
      <c r="I534" s="67"/>
      <c r="J534" s="67"/>
      <c r="K534" s="67"/>
      <c r="L534" s="67"/>
      <c r="M534" s="67"/>
      <c r="N534" s="67"/>
      <c r="O534" s="67"/>
      <c r="P534" s="67"/>
      <c r="Q534" s="67"/>
    </row>
    <row r="535" spans="1:17" ht="43.5" hidden="1">
      <c r="A535" s="155" t="s">
        <v>512</v>
      </c>
      <c r="B535" s="141" t="s">
        <v>2535</v>
      </c>
      <c r="C535" s="141" t="s">
        <v>2467</v>
      </c>
      <c r="D535" s="274" t="s">
        <v>1583</v>
      </c>
      <c r="E535" s="273" t="s">
        <v>1583</v>
      </c>
      <c r="F535" s="145"/>
      <c r="G535" s="145"/>
      <c r="H535" s="67"/>
      <c r="I535" s="67"/>
      <c r="J535" s="67"/>
      <c r="K535" s="67"/>
      <c r="L535" s="67"/>
      <c r="M535" s="67"/>
      <c r="N535" s="67"/>
      <c r="O535" s="67"/>
      <c r="P535" s="67"/>
      <c r="Q535" s="67"/>
    </row>
    <row r="536" spans="1:17" ht="58" hidden="1">
      <c r="A536" s="155" t="s">
        <v>512</v>
      </c>
      <c r="B536" s="141" t="s">
        <v>2536</v>
      </c>
      <c r="C536" s="141" t="s">
        <v>2467</v>
      </c>
      <c r="D536" s="274" t="s">
        <v>1583</v>
      </c>
      <c r="E536" s="273" t="s">
        <v>1583</v>
      </c>
      <c r="F536" s="145"/>
      <c r="G536" s="145"/>
      <c r="H536" s="67"/>
      <c r="I536" s="67"/>
      <c r="J536" s="67"/>
      <c r="K536" s="67"/>
      <c r="L536" s="67"/>
      <c r="M536" s="67"/>
      <c r="N536" s="67"/>
      <c r="O536" s="67"/>
      <c r="P536" s="67"/>
      <c r="Q536" s="67"/>
    </row>
    <row r="537" spans="1:17" ht="29" hidden="1">
      <c r="A537" s="155" t="s">
        <v>502</v>
      </c>
      <c r="B537" s="141" t="s">
        <v>2537</v>
      </c>
      <c r="C537" s="141" t="s">
        <v>2467</v>
      </c>
      <c r="D537" s="274" t="s">
        <v>1583</v>
      </c>
      <c r="E537" s="273" t="s">
        <v>1583</v>
      </c>
      <c r="F537" s="145"/>
      <c r="G537" s="145"/>
      <c r="H537" s="67"/>
      <c r="I537" s="67"/>
      <c r="J537" s="67"/>
      <c r="K537" s="67"/>
      <c r="L537" s="67"/>
      <c r="M537" s="67"/>
      <c r="N537" s="67"/>
      <c r="O537" s="67"/>
      <c r="P537" s="67"/>
      <c r="Q537" s="67"/>
    </row>
    <row r="538" spans="1:17" ht="29" hidden="1">
      <c r="A538" s="155" t="s">
        <v>502</v>
      </c>
      <c r="B538" s="141" t="s">
        <v>2538</v>
      </c>
      <c r="C538" s="141" t="s">
        <v>2467</v>
      </c>
      <c r="D538" s="274" t="s">
        <v>1583</v>
      </c>
      <c r="E538" s="273" t="s">
        <v>1583</v>
      </c>
      <c r="F538" s="145"/>
      <c r="G538" s="145"/>
      <c r="H538" s="67"/>
      <c r="I538" s="67"/>
      <c r="J538" s="67"/>
      <c r="K538" s="67"/>
      <c r="L538" s="67"/>
      <c r="M538" s="67"/>
      <c r="N538" s="67"/>
      <c r="O538" s="67"/>
      <c r="P538" s="67"/>
      <c r="Q538" s="67"/>
    </row>
    <row r="539" spans="1:17" ht="43.5" hidden="1">
      <c r="A539" s="155" t="s">
        <v>512</v>
      </c>
      <c r="B539" s="141" t="s">
        <v>2539</v>
      </c>
      <c r="C539" s="141" t="s">
        <v>2467</v>
      </c>
      <c r="D539" s="274" t="s">
        <v>1583</v>
      </c>
      <c r="E539" s="273" t="s">
        <v>1583</v>
      </c>
      <c r="F539" s="145"/>
      <c r="G539" s="145"/>
      <c r="H539" s="67"/>
      <c r="I539" s="67"/>
      <c r="J539" s="67"/>
      <c r="K539" s="67"/>
      <c r="L539" s="67"/>
      <c r="M539" s="67"/>
      <c r="N539" s="67"/>
      <c r="O539" s="67"/>
      <c r="P539" s="67"/>
      <c r="Q539" s="67"/>
    </row>
    <row r="540" spans="1:17" ht="43.5" hidden="1">
      <c r="A540" s="155" t="s">
        <v>512</v>
      </c>
      <c r="B540" s="141" t="s">
        <v>2540</v>
      </c>
      <c r="C540" s="141" t="s">
        <v>2467</v>
      </c>
      <c r="D540" s="274" t="s">
        <v>1583</v>
      </c>
      <c r="E540" s="273" t="s">
        <v>1583</v>
      </c>
      <c r="F540" s="145"/>
      <c r="G540" s="145"/>
      <c r="H540" s="67"/>
      <c r="I540" s="67"/>
      <c r="J540" s="67"/>
      <c r="K540" s="67"/>
      <c r="L540" s="67"/>
      <c r="M540" s="67"/>
      <c r="N540" s="67"/>
      <c r="O540" s="67"/>
      <c r="P540" s="67"/>
      <c r="Q540" s="67"/>
    </row>
    <row r="541" spans="1:17" ht="43.5" hidden="1">
      <c r="A541" s="155" t="s">
        <v>512</v>
      </c>
      <c r="B541" s="141" t="s">
        <v>2541</v>
      </c>
      <c r="C541" s="141" t="s">
        <v>2467</v>
      </c>
      <c r="D541" s="274" t="s">
        <v>1583</v>
      </c>
      <c r="E541" s="273" t="s">
        <v>1583</v>
      </c>
      <c r="F541" s="145"/>
      <c r="G541" s="145"/>
      <c r="H541" s="67"/>
      <c r="I541" s="67"/>
      <c r="J541" s="67"/>
      <c r="K541" s="67"/>
      <c r="L541" s="67"/>
      <c r="M541" s="67"/>
      <c r="N541" s="67"/>
      <c r="O541" s="67"/>
      <c r="P541" s="67"/>
      <c r="Q541" s="67"/>
    </row>
    <row r="542" spans="1:17" ht="58" hidden="1">
      <c r="A542" s="155" t="s">
        <v>512</v>
      </c>
      <c r="B542" s="141" t="s">
        <v>2542</v>
      </c>
      <c r="C542" s="141" t="s">
        <v>2467</v>
      </c>
      <c r="D542" s="274" t="s">
        <v>1583</v>
      </c>
      <c r="E542" s="273" t="s">
        <v>1583</v>
      </c>
      <c r="F542" s="145"/>
      <c r="G542" s="145"/>
      <c r="H542" s="67"/>
      <c r="I542" s="67"/>
      <c r="J542" s="67"/>
      <c r="K542" s="67"/>
      <c r="L542" s="67"/>
      <c r="M542" s="67"/>
      <c r="N542" s="67"/>
      <c r="O542" s="67"/>
      <c r="P542" s="67"/>
      <c r="Q542" s="67"/>
    </row>
    <row r="543" spans="1:17" ht="58" hidden="1">
      <c r="A543" s="155" t="s">
        <v>512</v>
      </c>
      <c r="B543" s="141" t="s">
        <v>2543</v>
      </c>
      <c r="C543" s="141" t="s">
        <v>2467</v>
      </c>
      <c r="D543" s="274" t="s">
        <v>1583</v>
      </c>
      <c r="E543" s="273" t="s">
        <v>1583</v>
      </c>
      <c r="F543" s="145"/>
      <c r="G543" s="145"/>
      <c r="H543" s="67"/>
      <c r="I543" s="67"/>
      <c r="J543" s="67"/>
      <c r="K543" s="67"/>
      <c r="L543" s="67"/>
      <c r="M543" s="67"/>
      <c r="N543" s="67"/>
      <c r="O543" s="67"/>
      <c r="P543" s="67"/>
      <c r="Q543" s="67"/>
    </row>
    <row r="544" spans="1:17" ht="58" hidden="1">
      <c r="A544" s="155" t="s">
        <v>512</v>
      </c>
      <c r="B544" s="141" t="s">
        <v>2544</v>
      </c>
      <c r="C544" s="141" t="s">
        <v>2467</v>
      </c>
      <c r="D544" s="274" t="s">
        <v>1583</v>
      </c>
      <c r="E544" s="273" t="s">
        <v>1583</v>
      </c>
      <c r="F544" s="145"/>
      <c r="G544" s="145"/>
      <c r="H544" s="67"/>
      <c r="I544" s="67"/>
      <c r="J544" s="67"/>
      <c r="K544" s="67"/>
      <c r="L544" s="67"/>
      <c r="M544" s="67"/>
      <c r="N544" s="67"/>
      <c r="O544" s="67"/>
      <c r="P544" s="67"/>
      <c r="Q544" s="67"/>
    </row>
    <row r="545" spans="1:17" ht="58" hidden="1">
      <c r="A545" s="155" t="s">
        <v>512</v>
      </c>
      <c r="B545" s="141" t="s">
        <v>2545</v>
      </c>
      <c r="C545" s="141" t="s">
        <v>2467</v>
      </c>
      <c r="D545" s="274" t="s">
        <v>1583</v>
      </c>
      <c r="E545" s="273" t="s">
        <v>1583</v>
      </c>
      <c r="F545" s="145"/>
      <c r="G545" s="145"/>
      <c r="H545" s="67"/>
      <c r="I545" s="67"/>
      <c r="J545" s="67"/>
      <c r="K545" s="67"/>
      <c r="L545" s="67"/>
      <c r="M545" s="67"/>
      <c r="N545" s="67"/>
      <c r="O545" s="67"/>
      <c r="P545" s="67"/>
      <c r="Q545" s="67"/>
    </row>
    <row r="546" spans="1:17" ht="29" hidden="1">
      <c r="A546" s="155" t="s">
        <v>512</v>
      </c>
      <c r="B546" s="141" t="s">
        <v>2546</v>
      </c>
      <c r="C546" s="141" t="s">
        <v>2467</v>
      </c>
      <c r="D546" s="274" t="s">
        <v>1583</v>
      </c>
      <c r="E546" s="273" t="s">
        <v>1583</v>
      </c>
      <c r="F546" s="145"/>
      <c r="G546" s="145"/>
      <c r="H546" s="67"/>
      <c r="I546" s="67"/>
      <c r="J546" s="67"/>
      <c r="K546" s="67"/>
      <c r="L546" s="67"/>
      <c r="M546" s="67"/>
      <c r="N546" s="67"/>
      <c r="O546" s="67"/>
      <c r="P546" s="67"/>
      <c r="Q546" s="67"/>
    </row>
    <row r="547" spans="1:17" ht="29" hidden="1">
      <c r="A547" s="155" t="s">
        <v>502</v>
      </c>
      <c r="B547" s="141" t="s">
        <v>2547</v>
      </c>
      <c r="C547" s="141" t="s">
        <v>2467</v>
      </c>
      <c r="D547" s="274" t="s">
        <v>1583</v>
      </c>
      <c r="E547" s="273" t="s">
        <v>1583</v>
      </c>
      <c r="F547" s="145"/>
      <c r="G547" s="145"/>
      <c r="H547" s="67"/>
      <c r="I547" s="67"/>
      <c r="J547" s="67"/>
      <c r="K547" s="67"/>
      <c r="L547" s="67"/>
      <c r="M547" s="67"/>
      <c r="N547" s="67"/>
      <c r="O547" s="67"/>
      <c r="P547" s="67"/>
      <c r="Q547" s="67"/>
    </row>
    <row r="548" spans="1:17" ht="43.5" hidden="1">
      <c r="A548" s="155" t="s">
        <v>502</v>
      </c>
      <c r="B548" s="141" t="s">
        <v>2548</v>
      </c>
      <c r="C548" s="141" t="s">
        <v>2467</v>
      </c>
      <c r="D548" s="274" t="s">
        <v>1583</v>
      </c>
      <c r="E548" s="273" t="s">
        <v>1583</v>
      </c>
      <c r="F548" s="145"/>
      <c r="G548" s="145"/>
      <c r="H548" s="67"/>
      <c r="I548" s="67"/>
      <c r="J548" s="67"/>
      <c r="K548" s="67"/>
      <c r="L548" s="67"/>
      <c r="M548" s="67"/>
      <c r="N548" s="67"/>
      <c r="O548" s="67"/>
      <c r="P548" s="67"/>
      <c r="Q548" s="67"/>
    </row>
    <row r="549" spans="1:17" ht="29" hidden="1">
      <c r="A549" s="155" t="s">
        <v>502</v>
      </c>
      <c r="B549" s="141" t="s">
        <v>2549</v>
      </c>
      <c r="C549" s="141" t="s">
        <v>2467</v>
      </c>
      <c r="D549" s="274" t="s">
        <v>1583</v>
      </c>
      <c r="E549" s="273" t="s">
        <v>1583</v>
      </c>
      <c r="F549" s="145"/>
      <c r="G549" s="145"/>
      <c r="H549" s="67"/>
      <c r="I549" s="67"/>
      <c r="J549" s="67"/>
      <c r="K549" s="67"/>
      <c r="L549" s="67"/>
      <c r="M549" s="67"/>
      <c r="N549" s="67"/>
      <c r="O549" s="67"/>
      <c r="P549" s="67"/>
      <c r="Q549" s="67"/>
    </row>
    <row r="550" spans="1:17" ht="58" hidden="1">
      <c r="A550" s="155" t="s">
        <v>502</v>
      </c>
      <c r="B550" s="141" t="s">
        <v>2550</v>
      </c>
      <c r="C550" s="141" t="s">
        <v>2467</v>
      </c>
      <c r="D550" s="274" t="s">
        <v>1583</v>
      </c>
      <c r="E550" s="273" t="s">
        <v>1583</v>
      </c>
      <c r="F550" s="145"/>
      <c r="G550" s="145"/>
      <c r="H550" s="67"/>
      <c r="I550" s="67"/>
      <c r="J550" s="67"/>
      <c r="K550" s="67"/>
      <c r="L550" s="67"/>
      <c r="M550" s="67"/>
      <c r="N550" s="67"/>
      <c r="O550" s="67"/>
      <c r="P550" s="67"/>
      <c r="Q550" s="67"/>
    </row>
    <row r="551" spans="1:17" ht="58" hidden="1">
      <c r="A551" s="155" t="s">
        <v>502</v>
      </c>
      <c r="B551" s="141" t="s">
        <v>2551</v>
      </c>
      <c r="C551" s="141" t="s">
        <v>2467</v>
      </c>
      <c r="D551" s="274" t="s">
        <v>1583</v>
      </c>
      <c r="E551" s="273" t="s">
        <v>1583</v>
      </c>
      <c r="F551" s="145"/>
      <c r="G551" s="145"/>
      <c r="H551" s="67"/>
      <c r="I551" s="67"/>
      <c r="J551" s="67"/>
      <c r="K551" s="67"/>
      <c r="L551" s="67"/>
      <c r="M551" s="67"/>
      <c r="N551" s="67"/>
      <c r="O551" s="67"/>
      <c r="P551" s="67"/>
      <c r="Q551" s="67"/>
    </row>
    <row r="552" spans="1:17" ht="43.5" hidden="1">
      <c r="A552" s="155" t="s">
        <v>502</v>
      </c>
      <c r="B552" s="141" t="s">
        <v>2552</v>
      </c>
      <c r="C552" s="141" t="s">
        <v>2467</v>
      </c>
      <c r="D552" s="274" t="s">
        <v>1583</v>
      </c>
      <c r="E552" s="273" t="s">
        <v>1583</v>
      </c>
      <c r="F552" s="145"/>
      <c r="G552" s="145"/>
      <c r="H552" s="67"/>
      <c r="I552" s="67"/>
      <c r="J552" s="67"/>
      <c r="K552" s="67"/>
      <c r="L552" s="67"/>
      <c r="M552" s="67"/>
      <c r="N552" s="67"/>
      <c r="O552" s="67"/>
      <c r="P552" s="67"/>
      <c r="Q552" s="67"/>
    </row>
    <row r="553" spans="1:17" ht="58" hidden="1">
      <c r="A553" s="155" t="s">
        <v>502</v>
      </c>
      <c r="B553" s="141" t="s">
        <v>2553</v>
      </c>
      <c r="C553" s="141" t="s">
        <v>2467</v>
      </c>
      <c r="D553" s="274" t="s">
        <v>1583</v>
      </c>
      <c r="E553" s="273" t="s">
        <v>1583</v>
      </c>
      <c r="F553" s="145"/>
      <c r="G553" s="145"/>
      <c r="H553" s="67"/>
      <c r="I553" s="67"/>
      <c r="J553" s="67"/>
      <c r="K553" s="67"/>
      <c r="L553" s="67"/>
      <c r="M553" s="67"/>
      <c r="N553" s="67"/>
      <c r="O553" s="67"/>
      <c r="P553" s="67"/>
      <c r="Q553" s="67"/>
    </row>
    <row r="554" spans="1:17" ht="43.5" hidden="1">
      <c r="A554" s="155" t="s">
        <v>502</v>
      </c>
      <c r="B554" s="141" t="s">
        <v>2554</v>
      </c>
      <c r="C554" s="141" t="s">
        <v>2467</v>
      </c>
      <c r="D554" s="274" t="s">
        <v>1583</v>
      </c>
      <c r="E554" s="273" t="s">
        <v>1583</v>
      </c>
      <c r="F554" s="145"/>
      <c r="G554" s="145"/>
      <c r="H554" s="67"/>
      <c r="I554" s="67"/>
      <c r="J554" s="67"/>
      <c r="K554" s="67"/>
      <c r="L554" s="67"/>
      <c r="M554" s="67"/>
      <c r="N554" s="67"/>
      <c r="O554" s="67"/>
      <c r="P554" s="67"/>
      <c r="Q554" s="67"/>
    </row>
    <row r="555" spans="1:17" ht="29" hidden="1">
      <c r="A555" s="155" t="s">
        <v>502</v>
      </c>
      <c r="B555" s="141" t="s">
        <v>2555</v>
      </c>
      <c r="C555" s="141" t="s">
        <v>2467</v>
      </c>
      <c r="D555" s="274" t="s">
        <v>1583</v>
      </c>
      <c r="E555" s="273" t="s">
        <v>1583</v>
      </c>
      <c r="F555" s="145"/>
      <c r="G555" s="145"/>
      <c r="H555" s="67"/>
      <c r="I555" s="67"/>
      <c r="J555" s="67"/>
      <c r="K555" s="67"/>
      <c r="L555" s="67"/>
      <c r="M555" s="67"/>
      <c r="N555" s="67"/>
      <c r="O555" s="67"/>
      <c r="P555" s="67"/>
      <c r="Q555" s="67"/>
    </row>
    <row r="556" spans="1:17" ht="43.5" hidden="1">
      <c r="A556" s="155" t="s">
        <v>502</v>
      </c>
      <c r="B556" s="141" t="s">
        <v>2556</v>
      </c>
      <c r="C556" s="141" t="s">
        <v>2467</v>
      </c>
      <c r="D556" s="274" t="s">
        <v>1583</v>
      </c>
      <c r="E556" s="273" t="s">
        <v>1583</v>
      </c>
      <c r="F556" s="145"/>
      <c r="G556" s="145"/>
      <c r="H556" s="67"/>
      <c r="I556" s="67"/>
      <c r="J556" s="67"/>
      <c r="K556" s="67"/>
      <c r="L556" s="67"/>
      <c r="M556" s="67"/>
      <c r="N556" s="67"/>
      <c r="O556" s="67"/>
      <c r="P556" s="67"/>
      <c r="Q556" s="67"/>
    </row>
    <row r="557" spans="1:17" ht="43.5" hidden="1">
      <c r="A557" s="155" t="s">
        <v>502</v>
      </c>
      <c r="B557" s="141" t="s">
        <v>2557</v>
      </c>
      <c r="C557" s="141" t="s">
        <v>2467</v>
      </c>
      <c r="D557" s="274" t="s">
        <v>1583</v>
      </c>
      <c r="E557" s="273" t="s">
        <v>1583</v>
      </c>
      <c r="F557" s="145"/>
      <c r="G557" s="145"/>
      <c r="H557" s="67"/>
      <c r="I557" s="67"/>
      <c r="J557" s="67"/>
      <c r="K557" s="67"/>
      <c r="L557" s="67"/>
      <c r="M557" s="67"/>
      <c r="N557" s="67"/>
      <c r="O557" s="67"/>
      <c r="P557" s="67"/>
      <c r="Q557" s="67"/>
    </row>
    <row r="558" spans="1:17" ht="58" hidden="1">
      <c r="A558" s="155" t="s">
        <v>502</v>
      </c>
      <c r="B558" s="141" t="s">
        <v>2558</v>
      </c>
      <c r="C558" s="141" t="s">
        <v>2467</v>
      </c>
      <c r="D558" s="274" t="s">
        <v>1583</v>
      </c>
      <c r="E558" s="273" t="s">
        <v>1583</v>
      </c>
      <c r="F558" s="145"/>
      <c r="G558" s="145"/>
      <c r="H558" s="67"/>
      <c r="I558" s="67"/>
      <c r="J558" s="67"/>
      <c r="K558" s="67"/>
      <c r="L558" s="67"/>
      <c r="M558" s="67"/>
      <c r="N558" s="67"/>
      <c r="O558" s="67"/>
      <c r="P558" s="67"/>
      <c r="Q558" s="67"/>
    </row>
    <row r="559" spans="1:17" ht="43.5" hidden="1">
      <c r="A559" s="155" t="s">
        <v>502</v>
      </c>
      <c r="B559" s="141" t="s">
        <v>2559</v>
      </c>
      <c r="C559" s="141" t="s">
        <v>2467</v>
      </c>
      <c r="D559" s="274" t="s">
        <v>1583</v>
      </c>
      <c r="E559" s="273" t="s">
        <v>1583</v>
      </c>
      <c r="F559" s="145"/>
      <c r="G559" s="145"/>
      <c r="H559" s="67"/>
      <c r="I559" s="67"/>
      <c r="J559" s="67"/>
      <c r="K559" s="67"/>
      <c r="L559" s="67"/>
      <c r="M559" s="67"/>
      <c r="N559" s="67"/>
      <c r="O559" s="67"/>
      <c r="P559" s="67"/>
      <c r="Q559" s="67"/>
    </row>
    <row r="560" spans="1:17" ht="29" hidden="1">
      <c r="A560" s="155" t="s">
        <v>502</v>
      </c>
      <c r="B560" s="141" t="s">
        <v>2560</v>
      </c>
      <c r="C560" s="141" t="s">
        <v>2467</v>
      </c>
      <c r="D560" s="274" t="s">
        <v>1583</v>
      </c>
      <c r="E560" s="273" t="s">
        <v>1583</v>
      </c>
      <c r="F560" s="145"/>
      <c r="G560" s="145"/>
      <c r="H560" s="67"/>
      <c r="I560" s="67"/>
      <c r="J560" s="67"/>
      <c r="K560" s="67"/>
      <c r="L560" s="67"/>
      <c r="M560" s="67"/>
      <c r="N560" s="67"/>
      <c r="O560" s="67"/>
      <c r="P560" s="67"/>
      <c r="Q560" s="67"/>
    </row>
    <row r="561" spans="1:17" ht="43.5" hidden="1">
      <c r="A561" s="155" t="s">
        <v>558</v>
      </c>
      <c r="B561" s="141" t="s">
        <v>2561</v>
      </c>
      <c r="C561" s="141" t="s">
        <v>2467</v>
      </c>
      <c r="D561" s="273" t="s">
        <v>1583</v>
      </c>
      <c r="E561" s="273" t="s">
        <v>1583</v>
      </c>
      <c r="F561" s="145"/>
      <c r="G561" s="145"/>
      <c r="H561" s="67"/>
      <c r="I561" s="67"/>
      <c r="J561" s="67"/>
      <c r="K561" s="67"/>
      <c r="L561" s="67"/>
      <c r="M561" s="67"/>
      <c r="N561" s="67"/>
      <c r="O561" s="67"/>
      <c r="P561" s="67"/>
      <c r="Q561" s="67"/>
    </row>
    <row r="562" spans="1:17" ht="58" hidden="1">
      <c r="A562" s="155" t="s">
        <v>558</v>
      </c>
      <c r="B562" s="141" t="s">
        <v>2562</v>
      </c>
      <c r="C562" s="141" t="s">
        <v>2467</v>
      </c>
      <c r="D562" s="273" t="s">
        <v>1583</v>
      </c>
      <c r="E562" s="273" t="s">
        <v>1583</v>
      </c>
      <c r="F562" s="145"/>
      <c r="G562" s="145"/>
      <c r="H562" s="67"/>
      <c r="I562" s="67"/>
      <c r="J562" s="67"/>
      <c r="K562" s="67"/>
      <c r="L562" s="67"/>
      <c r="M562" s="67"/>
      <c r="N562" s="67"/>
      <c r="O562" s="67"/>
      <c r="P562" s="67"/>
      <c r="Q562" s="67"/>
    </row>
    <row r="563" spans="1:17" ht="58" hidden="1">
      <c r="A563" s="155" t="s">
        <v>558</v>
      </c>
      <c r="B563" s="141" t="s">
        <v>2563</v>
      </c>
      <c r="C563" s="141" t="s">
        <v>2467</v>
      </c>
      <c r="D563" s="273" t="s">
        <v>1583</v>
      </c>
      <c r="E563" s="273" t="s">
        <v>1583</v>
      </c>
      <c r="F563" s="145"/>
      <c r="G563" s="145"/>
      <c r="H563" s="67"/>
      <c r="I563" s="67"/>
      <c r="J563" s="67"/>
      <c r="K563" s="67"/>
      <c r="L563" s="67"/>
      <c r="M563" s="67"/>
      <c r="N563" s="67"/>
      <c r="O563" s="67"/>
      <c r="P563" s="67"/>
      <c r="Q563" s="67"/>
    </row>
    <row r="564" spans="1:17" ht="58" hidden="1">
      <c r="A564" s="155" t="s">
        <v>558</v>
      </c>
      <c r="B564" s="141" t="s">
        <v>2564</v>
      </c>
      <c r="C564" s="141" t="s">
        <v>2467</v>
      </c>
      <c r="D564" s="273" t="s">
        <v>1583</v>
      </c>
      <c r="E564" s="273" t="s">
        <v>1583</v>
      </c>
      <c r="F564" s="145"/>
      <c r="G564" s="145"/>
      <c r="H564" s="67"/>
      <c r="I564" s="67"/>
      <c r="J564" s="67"/>
      <c r="K564" s="67"/>
      <c r="L564" s="67"/>
      <c r="M564" s="67"/>
      <c r="N564" s="67"/>
      <c r="O564" s="67"/>
      <c r="P564" s="67"/>
      <c r="Q564" s="67"/>
    </row>
    <row r="565" spans="1:17" ht="72.5" hidden="1">
      <c r="A565" s="155" t="s">
        <v>558</v>
      </c>
      <c r="B565" s="141" t="s">
        <v>2565</v>
      </c>
      <c r="C565" s="141" t="s">
        <v>2467</v>
      </c>
      <c r="D565" s="273" t="s">
        <v>1583</v>
      </c>
      <c r="E565" s="273" t="s">
        <v>1583</v>
      </c>
      <c r="F565" s="67"/>
      <c r="G565" s="145"/>
      <c r="H565" s="67"/>
      <c r="I565" s="67"/>
      <c r="J565" s="67"/>
      <c r="K565" s="67"/>
      <c r="L565" s="67"/>
      <c r="M565" s="67"/>
      <c r="N565" s="67"/>
      <c r="O565" s="67"/>
      <c r="P565" s="67"/>
      <c r="Q565" s="67"/>
    </row>
    <row r="566" spans="1:17" ht="58" hidden="1">
      <c r="A566" s="155" t="s">
        <v>558</v>
      </c>
      <c r="B566" s="141" t="s">
        <v>2566</v>
      </c>
      <c r="C566" s="141" t="s">
        <v>2467</v>
      </c>
      <c r="D566" s="273" t="s">
        <v>1583</v>
      </c>
      <c r="E566" s="273" t="s">
        <v>1583</v>
      </c>
      <c r="F566" s="145"/>
      <c r="G566" s="145"/>
      <c r="H566" s="67"/>
      <c r="I566" s="67"/>
      <c r="J566" s="67"/>
      <c r="K566" s="67"/>
      <c r="L566" s="67"/>
      <c r="M566" s="67"/>
      <c r="N566" s="67"/>
      <c r="O566" s="67"/>
      <c r="P566" s="67"/>
      <c r="Q566" s="67"/>
    </row>
    <row r="567" spans="1:17" ht="58" hidden="1">
      <c r="A567" s="155" t="s">
        <v>558</v>
      </c>
      <c r="B567" s="141" t="s">
        <v>2567</v>
      </c>
      <c r="C567" s="141" t="s">
        <v>2467</v>
      </c>
      <c r="D567" s="273" t="s">
        <v>1583</v>
      </c>
      <c r="E567" s="273" t="s">
        <v>1583</v>
      </c>
      <c r="F567" s="145"/>
      <c r="G567" s="145"/>
      <c r="H567" s="67"/>
      <c r="I567" s="67"/>
      <c r="J567" s="67"/>
      <c r="K567" s="67"/>
      <c r="L567" s="67"/>
      <c r="M567" s="67"/>
      <c r="N567" s="67"/>
      <c r="O567" s="67"/>
      <c r="P567" s="67"/>
      <c r="Q567" s="67"/>
    </row>
    <row r="568" spans="1:17" ht="72.5" hidden="1">
      <c r="A568" s="155" t="s">
        <v>558</v>
      </c>
      <c r="B568" s="141" t="s">
        <v>2568</v>
      </c>
      <c r="C568" s="141" t="s">
        <v>2467</v>
      </c>
      <c r="D568" s="273" t="s">
        <v>1583</v>
      </c>
      <c r="E568" s="273" t="s">
        <v>1583</v>
      </c>
      <c r="F568" s="145"/>
      <c r="G568" s="145"/>
      <c r="H568" s="67"/>
      <c r="I568" s="67"/>
      <c r="J568" s="67"/>
      <c r="K568" s="67"/>
      <c r="L568" s="67"/>
      <c r="M568" s="67"/>
      <c r="N568" s="67"/>
      <c r="O568" s="67"/>
      <c r="P568" s="67"/>
      <c r="Q568" s="67"/>
    </row>
    <row r="569" spans="1:17" ht="72.5" hidden="1">
      <c r="A569" s="155" t="s">
        <v>558</v>
      </c>
      <c r="B569" s="141" t="s">
        <v>2569</v>
      </c>
      <c r="C569" s="141" t="s">
        <v>2467</v>
      </c>
      <c r="D569" s="273" t="s">
        <v>1583</v>
      </c>
      <c r="E569" s="273" t="s">
        <v>1583</v>
      </c>
      <c r="F569" s="145"/>
      <c r="G569" s="145"/>
      <c r="H569" s="67"/>
      <c r="I569" s="67"/>
      <c r="J569" s="67"/>
      <c r="K569" s="67"/>
      <c r="L569" s="67"/>
      <c r="M569" s="67"/>
      <c r="N569" s="67"/>
      <c r="O569" s="67"/>
      <c r="P569" s="67"/>
      <c r="Q569" s="67"/>
    </row>
    <row r="570" spans="1:17" ht="72.5" hidden="1">
      <c r="A570" s="155" t="s">
        <v>558</v>
      </c>
      <c r="B570" s="141" t="s">
        <v>2570</v>
      </c>
      <c r="C570" s="141" t="s">
        <v>2467</v>
      </c>
      <c r="D570" s="273" t="s">
        <v>1583</v>
      </c>
      <c r="E570" s="273" t="s">
        <v>1583</v>
      </c>
      <c r="F570" s="145"/>
      <c r="G570" s="145"/>
      <c r="H570" s="67"/>
      <c r="I570" s="67"/>
      <c r="J570" s="67"/>
      <c r="K570" s="67"/>
      <c r="L570" s="67"/>
      <c r="M570" s="67"/>
      <c r="N570" s="67"/>
      <c r="O570" s="67"/>
      <c r="P570" s="67"/>
      <c r="Q570" s="67"/>
    </row>
    <row r="571" spans="1:17" ht="58" hidden="1">
      <c r="A571" s="155" t="s">
        <v>558</v>
      </c>
      <c r="B571" s="141" t="s">
        <v>2571</v>
      </c>
      <c r="C571" s="141" t="s">
        <v>2467</v>
      </c>
      <c r="D571" s="273" t="s">
        <v>1583</v>
      </c>
      <c r="E571" s="273" t="s">
        <v>1583</v>
      </c>
      <c r="F571" s="145"/>
      <c r="G571" s="145"/>
      <c r="H571" s="67"/>
      <c r="I571" s="67"/>
      <c r="J571" s="67"/>
      <c r="K571" s="67"/>
      <c r="L571" s="67"/>
      <c r="M571" s="67"/>
      <c r="N571" s="67"/>
      <c r="O571" s="67"/>
      <c r="P571" s="67"/>
      <c r="Q571" s="67"/>
    </row>
    <row r="572" spans="1:17" ht="72.5" hidden="1">
      <c r="A572" s="155" t="s">
        <v>558</v>
      </c>
      <c r="B572" s="141" t="s">
        <v>2572</v>
      </c>
      <c r="C572" s="141" t="s">
        <v>2467</v>
      </c>
      <c r="D572" s="273" t="s">
        <v>1583</v>
      </c>
      <c r="E572" s="273" t="s">
        <v>1583</v>
      </c>
      <c r="F572" s="145"/>
      <c r="G572" s="145"/>
      <c r="H572" s="67"/>
      <c r="I572" s="67"/>
      <c r="J572" s="67"/>
      <c r="K572" s="67"/>
      <c r="L572" s="67"/>
      <c r="M572" s="67"/>
      <c r="N572" s="67"/>
      <c r="O572" s="67"/>
      <c r="P572" s="67"/>
      <c r="Q572" s="67"/>
    </row>
    <row r="573" spans="1:17" ht="58" hidden="1">
      <c r="A573" s="155" t="s">
        <v>558</v>
      </c>
      <c r="B573" s="141" t="s">
        <v>2573</v>
      </c>
      <c r="C573" s="141" t="s">
        <v>2467</v>
      </c>
      <c r="D573" s="273" t="s">
        <v>1583</v>
      </c>
      <c r="E573" s="273" t="s">
        <v>1583</v>
      </c>
      <c r="F573" s="145"/>
      <c r="G573" s="145"/>
      <c r="H573" s="67"/>
      <c r="I573" s="67"/>
      <c r="J573" s="67"/>
      <c r="K573" s="67"/>
      <c r="L573" s="67"/>
      <c r="M573" s="67"/>
      <c r="N573" s="67"/>
      <c r="O573" s="67"/>
      <c r="P573" s="67"/>
      <c r="Q573" s="67"/>
    </row>
    <row r="574" spans="1:17" ht="87" hidden="1">
      <c r="A574" s="155" t="s">
        <v>558</v>
      </c>
      <c r="B574" s="141" t="s">
        <v>2574</v>
      </c>
      <c r="C574" s="141" t="s">
        <v>2467</v>
      </c>
      <c r="D574" s="273" t="s">
        <v>1583</v>
      </c>
      <c r="E574" s="273" t="s">
        <v>1583</v>
      </c>
      <c r="F574" s="145"/>
      <c r="G574" s="145"/>
      <c r="H574" s="67"/>
      <c r="I574" s="67"/>
      <c r="J574" s="67"/>
      <c r="K574" s="67"/>
      <c r="L574" s="67"/>
      <c r="M574" s="67"/>
      <c r="N574" s="67"/>
      <c r="O574" s="67"/>
      <c r="P574" s="67"/>
      <c r="Q574" s="67"/>
    </row>
    <row r="575" spans="1:17" ht="72.5" hidden="1">
      <c r="A575" s="155" t="s">
        <v>558</v>
      </c>
      <c r="B575" s="141" t="s">
        <v>2575</v>
      </c>
      <c r="C575" s="141" t="s">
        <v>2467</v>
      </c>
      <c r="D575" s="273" t="s">
        <v>1583</v>
      </c>
      <c r="E575" s="273" t="s">
        <v>1583</v>
      </c>
      <c r="F575" s="146"/>
      <c r="G575" s="145"/>
      <c r="H575" s="67"/>
      <c r="I575" s="67"/>
      <c r="J575" s="67"/>
      <c r="K575" s="67"/>
      <c r="L575" s="67"/>
      <c r="M575" s="67"/>
      <c r="N575" s="67"/>
      <c r="O575" s="67"/>
      <c r="P575" s="67"/>
      <c r="Q575" s="67"/>
    </row>
    <row r="576" spans="1:17" ht="58" hidden="1">
      <c r="A576" s="155" t="s">
        <v>558</v>
      </c>
      <c r="B576" s="141" t="s">
        <v>2576</v>
      </c>
      <c r="C576" s="141" t="s">
        <v>2467</v>
      </c>
      <c r="D576" s="273" t="s">
        <v>1583</v>
      </c>
      <c r="E576" s="273" t="s">
        <v>1583</v>
      </c>
      <c r="F576" s="145"/>
      <c r="G576" s="145"/>
      <c r="H576" s="67"/>
      <c r="I576" s="67"/>
      <c r="J576" s="67"/>
      <c r="K576" s="67"/>
      <c r="L576" s="67"/>
      <c r="M576" s="67"/>
      <c r="N576" s="67"/>
      <c r="O576" s="67"/>
      <c r="P576" s="67"/>
      <c r="Q576" s="67"/>
    </row>
    <row r="577" spans="1:17" ht="72.5" hidden="1">
      <c r="A577" s="155" t="s">
        <v>558</v>
      </c>
      <c r="B577" s="141" t="s">
        <v>2577</v>
      </c>
      <c r="C577" s="141" t="s">
        <v>2467</v>
      </c>
      <c r="D577" s="273" t="s">
        <v>1583</v>
      </c>
      <c r="E577" s="273" t="s">
        <v>1583</v>
      </c>
      <c r="F577" s="146"/>
      <c r="G577" s="145"/>
      <c r="H577" s="67"/>
      <c r="I577" s="67"/>
      <c r="J577" s="67"/>
      <c r="K577" s="67"/>
      <c r="L577" s="67"/>
      <c r="M577" s="67"/>
      <c r="N577" s="67"/>
      <c r="O577" s="67"/>
      <c r="P577" s="67"/>
      <c r="Q577" s="67"/>
    </row>
    <row r="578" spans="1:17" ht="58" hidden="1">
      <c r="A578" s="155" t="s">
        <v>558</v>
      </c>
      <c r="B578" s="141" t="s">
        <v>2578</v>
      </c>
      <c r="C578" s="141" t="s">
        <v>2467</v>
      </c>
      <c r="D578" s="273" t="s">
        <v>1583</v>
      </c>
      <c r="E578" s="273" t="s">
        <v>1583</v>
      </c>
      <c r="F578" s="146"/>
      <c r="G578" s="145"/>
      <c r="H578" s="67"/>
      <c r="I578" s="67"/>
      <c r="J578" s="67"/>
      <c r="K578" s="67"/>
      <c r="L578" s="67"/>
      <c r="M578" s="67"/>
      <c r="N578" s="67"/>
      <c r="O578" s="67"/>
      <c r="P578" s="67"/>
      <c r="Q578" s="67"/>
    </row>
    <row r="579" spans="1:17" ht="43.5" hidden="1">
      <c r="A579" s="155" t="s">
        <v>558</v>
      </c>
      <c r="B579" s="141" t="s">
        <v>2579</v>
      </c>
      <c r="C579" s="141" t="s">
        <v>2467</v>
      </c>
      <c r="D579" s="273" t="s">
        <v>1583</v>
      </c>
      <c r="E579" s="273" t="s">
        <v>1583</v>
      </c>
      <c r="F579" s="145"/>
      <c r="G579" s="145"/>
      <c r="H579" s="67"/>
      <c r="I579" s="67"/>
      <c r="J579" s="67"/>
      <c r="K579" s="67"/>
      <c r="L579" s="67"/>
      <c r="M579" s="67"/>
      <c r="N579" s="67"/>
      <c r="O579" s="67"/>
      <c r="P579" s="67"/>
      <c r="Q579" s="67"/>
    </row>
    <row r="580" spans="1:17" ht="58" hidden="1">
      <c r="A580" s="155" t="s">
        <v>558</v>
      </c>
      <c r="B580" s="141" t="s">
        <v>2580</v>
      </c>
      <c r="C580" s="141" t="s">
        <v>2467</v>
      </c>
      <c r="D580" s="273" t="s">
        <v>1583</v>
      </c>
      <c r="E580" s="273" t="s">
        <v>1583</v>
      </c>
      <c r="F580" s="145"/>
      <c r="G580" s="145"/>
      <c r="H580" s="67"/>
      <c r="I580" s="67"/>
      <c r="J580" s="67"/>
      <c r="K580" s="67"/>
      <c r="L580" s="67"/>
      <c r="M580" s="67"/>
      <c r="N580" s="67"/>
      <c r="O580" s="67"/>
      <c r="P580" s="67"/>
      <c r="Q580" s="67"/>
    </row>
    <row r="581" spans="1:17" ht="72.5" hidden="1">
      <c r="A581" s="155" t="s">
        <v>558</v>
      </c>
      <c r="B581" s="141" t="s">
        <v>2581</v>
      </c>
      <c r="C581" s="141" t="s">
        <v>2467</v>
      </c>
      <c r="D581" s="273" t="s">
        <v>1583</v>
      </c>
      <c r="E581" s="273" t="s">
        <v>1583</v>
      </c>
      <c r="F581" s="145"/>
      <c r="G581" s="145"/>
      <c r="H581" s="67"/>
      <c r="I581" s="67"/>
      <c r="J581" s="67"/>
      <c r="K581" s="67"/>
      <c r="L581" s="67"/>
      <c r="M581" s="67"/>
      <c r="N581" s="67"/>
      <c r="O581" s="67"/>
      <c r="P581" s="67"/>
      <c r="Q581" s="67"/>
    </row>
    <row r="582" spans="1:17" ht="72.5" hidden="1">
      <c r="A582" s="155" t="s">
        <v>558</v>
      </c>
      <c r="B582" s="141" t="s">
        <v>2582</v>
      </c>
      <c r="C582" s="141" t="s">
        <v>2467</v>
      </c>
      <c r="D582" s="273" t="s">
        <v>1583</v>
      </c>
      <c r="E582" s="273" t="s">
        <v>1583</v>
      </c>
      <c r="F582" s="145"/>
      <c r="G582" s="145"/>
      <c r="H582" s="67"/>
      <c r="I582" s="67"/>
      <c r="J582" s="67"/>
      <c r="K582" s="67"/>
      <c r="L582" s="67"/>
      <c r="M582" s="67"/>
      <c r="N582" s="67"/>
      <c r="O582" s="67"/>
      <c r="P582" s="67"/>
      <c r="Q582" s="67"/>
    </row>
    <row r="583" spans="1:17" ht="72.5" hidden="1">
      <c r="A583" s="155" t="s">
        <v>558</v>
      </c>
      <c r="B583" s="141" t="s">
        <v>2583</v>
      </c>
      <c r="C583" s="141" t="s">
        <v>2467</v>
      </c>
      <c r="D583" s="273" t="s">
        <v>1583</v>
      </c>
      <c r="E583" s="273" t="s">
        <v>1583</v>
      </c>
      <c r="F583" s="145"/>
      <c r="G583" s="145"/>
      <c r="H583" s="67"/>
      <c r="I583" s="67"/>
      <c r="J583" s="67"/>
      <c r="K583" s="67"/>
      <c r="L583" s="67"/>
      <c r="M583" s="67"/>
      <c r="N583" s="67"/>
      <c r="O583" s="67"/>
      <c r="P583" s="67"/>
      <c r="Q583" s="67"/>
    </row>
    <row r="584" spans="1:17" ht="58" hidden="1">
      <c r="A584" s="155" t="s">
        <v>558</v>
      </c>
      <c r="B584" s="141" t="s">
        <v>2584</v>
      </c>
      <c r="C584" s="141" t="s">
        <v>2467</v>
      </c>
      <c r="D584" s="273" t="s">
        <v>1583</v>
      </c>
      <c r="E584" s="273" t="s">
        <v>1583</v>
      </c>
      <c r="F584" s="145"/>
      <c r="G584" s="145"/>
      <c r="H584" s="67"/>
      <c r="I584" s="67"/>
      <c r="J584" s="67"/>
      <c r="K584" s="67"/>
      <c r="L584" s="67"/>
      <c r="M584" s="67"/>
      <c r="N584" s="67"/>
      <c r="O584" s="67"/>
      <c r="P584" s="67"/>
      <c r="Q584" s="67"/>
    </row>
    <row r="585" spans="1:17" ht="43.5" hidden="1">
      <c r="A585" s="155" t="s">
        <v>558</v>
      </c>
      <c r="B585" s="141" t="s">
        <v>2585</v>
      </c>
      <c r="C585" s="141" t="s">
        <v>2467</v>
      </c>
      <c r="D585" s="273" t="s">
        <v>1583</v>
      </c>
      <c r="E585" s="273" t="s">
        <v>1583</v>
      </c>
      <c r="F585" s="145"/>
      <c r="G585" s="145"/>
      <c r="H585" s="67"/>
      <c r="I585" s="67"/>
      <c r="J585" s="67"/>
      <c r="K585" s="67"/>
      <c r="L585" s="67"/>
      <c r="M585" s="67"/>
      <c r="N585" s="67"/>
      <c r="O585" s="67"/>
      <c r="P585" s="67"/>
      <c r="Q585" s="67"/>
    </row>
    <row r="586" spans="1:17" ht="43.5" hidden="1">
      <c r="A586" s="155" t="s">
        <v>609</v>
      </c>
      <c r="B586" s="141" t="s">
        <v>2586</v>
      </c>
      <c r="C586" s="141" t="s">
        <v>2467</v>
      </c>
      <c r="D586" s="273" t="s">
        <v>1583</v>
      </c>
      <c r="E586" s="273" t="s">
        <v>1583</v>
      </c>
      <c r="F586" s="145"/>
      <c r="G586" s="145"/>
      <c r="H586" s="67"/>
      <c r="I586" s="67"/>
      <c r="J586" s="67"/>
      <c r="K586" s="67"/>
      <c r="L586" s="67"/>
      <c r="M586" s="67"/>
      <c r="N586" s="67"/>
      <c r="O586" s="67"/>
      <c r="P586" s="67"/>
      <c r="Q586" s="67"/>
    </row>
    <row r="587" spans="1:17" ht="58" hidden="1">
      <c r="A587" s="155" t="s">
        <v>901</v>
      </c>
      <c r="B587" s="141" t="s">
        <v>2587</v>
      </c>
      <c r="C587" s="141" t="s">
        <v>2467</v>
      </c>
      <c r="D587" s="274" t="s">
        <v>1583</v>
      </c>
      <c r="E587" s="273" t="s">
        <v>1583</v>
      </c>
      <c r="F587" s="145"/>
      <c r="G587" s="145"/>
      <c r="H587" s="67"/>
      <c r="I587" s="67"/>
      <c r="J587" s="67"/>
      <c r="K587" s="67"/>
      <c r="L587" s="67"/>
      <c r="M587" s="67"/>
      <c r="N587" s="67"/>
      <c r="O587" s="67"/>
      <c r="P587" s="67"/>
      <c r="Q587" s="67"/>
    </row>
    <row r="588" spans="1:17" ht="72.5" hidden="1">
      <c r="A588" s="155" t="s">
        <v>901</v>
      </c>
      <c r="B588" s="141" t="s">
        <v>2588</v>
      </c>
      <c r="C588" s="141" t="s">
        <v>2467</v>
      </c>
      <c r="D588" s="274" t="s">
        <v>1583</v>
      </c>
      <c r="E588" s="273" t="s">
        <v>1583</v>
      </c>
      <c r="F588" s="145"/>
      <c r="G588" s="145"/>
      <c r="H588" s="67"/>
      <c r="I588" s="67"/>
      <c r="J588" s="67"/>
      <c r="K588" s="67"/>
      <c r="L588" s="67"/>
      <c r="M588" s="67"/>
      <c r="N588" s="67"/>
      <c r="O588" s="67"/>
      <c r="P588" s="67"/>
      <c r="Q588" s="67"/>
    </row>
    <row r="589" spans="1:17" ht="87" hidden="1">
      <c r="A589" s="155" t="s">
        <v>901</v>
      </c>
      <c r="B589" s="141" t="s">
        <v>2589</v>
      </c>
      <c r="C589" s="141" t="s">
        <v>2467</v>
      </c>
      <c r="D589" s="274" t="s">
        <v>1583</v>
      </c>
      <c r="E589" s="273" t="s">
        <v>1583</v>
      </c>
      <c r="F589" s="145"/>
      <c r="G589" s="145"/>
      <c r="H589" s="67"/>
      <c r="I589" s="67"/>
      <c r="J589" s="67"/>
      <c r="K589" s="67"/>
      <c r="L589" s="67"/>
      <c r="M589" s="67"/>
      <c r="N589" s="67"/>
      <c r="O589" s="67"/>
      <c r="P589" s="67"/>
      <c r="Q589" s="67"/>
    </row>
    <row r="590" spans="1:17" ht="72.5" hidden="1">
      <c r="A590" s="155" t="s">
        <v>901</v>
      </c>
      <c r="B590" s="141" t="s">
        <v>2590</v>
      </c>
      <c r="C590" s="141" t="s">
        <v>2467</v>
      </c>
      <c r="D590" s="274" t="s">
        <v>1583</v>
      </c>
      <c r="E590" s="273" t="s">
        <v>1583</v>
      </c>
      <c r="F590" s="145"/>
      <c r="G590" s="145"/>
      <c r="H590" s="67"/>
      <c r="I590" s="67"/>
      <c r="J590" s="67"/>
      <c r="K590" s="67"/>
      <c r="L590" s="67"/>
      <c r="M590" s="67"/>
      <c r="N590" s="67"/>
      <c r="O590" s="67"/>
      <c r="P590" s="67"/>
      <c r="Q590" s="67"/>
    </row>
    <row r="591" spans="1:17" ht="87" hidden="1">
      <c r="A591" s="155" t="s">
        <v>901</v>
      </c>
      <c r="B591" s="141" t="s">
        <v>2591</v>
      </c>
      <c r="C591" s="141" t="s">
        <v>2467</v>
      </c>
      <c r="D591" s="274" t="s">
        <v>1583</v>
      </c>
      <c r="E591" s="273" t="s">
        <v>1583</v>
      </c>
      <c r="F591" s="145"/>
      <c r="G591" s="145"/>
      <c r="H591" s="67"/>
      <c r="I591" s="67"/>
      <c r="J591" s="67"/>
      <c r="K591" s="67"/>
      <c r="L591" s="67"/>
      <c r="M591" s="67"/>
      <c r="N591" s="67"/>
      <c r="O591" s="67"/>
      <c r="P591" s="67"/>
      <c r="Q591" s="67"/>
    </row>
    <row r="592" spans="1:17" ht="87" hidden="1">
      <c r="A592" s="155" t="s">
        <v>901</v>
      </c>
      <c r="B592" s="141" t="s">
        <v>2592</v>
      </c>
      <c r="C592" s="141" t="s">
        <v>2467</v>
      </c>
      <c r="D592" s="274" t="s">
        <v>1583</v>
      </c>
      <c r="E592" s="273" t="s">
        <v>1583</v>
      </c>
      <c r="F592" s="146"/>
      <c r="G592" s="145"/>
      <c r="H592" s="67"/>
      <c r="I592" s="67"/>
      <c r="J592" s="67"/>
      <c r="K592" s="67"/>
      <c r="L592" s="67"/>
      <c r="M592" s="67"/>
      <c r="N592" s="67"/>
      <c r="O592" s="67"/>
      <c r="P592" s="67"/>
      <c r="Q592" s="67"/>
    </row>
    <row r="593" spans="1:17" ht="29" hidden="1">
      <c r="A593" s="153" t="s">
        <v>858</v>
      </c>
      <c r="B593" s="141" t="s">
        <v>2593</v>
      </c>
      <c r="C593" s="201" t="s">
        <v>2594</v>
      </c>
      <c r="D593" s="274" t="s">
        <v>1583</v>
      </c>
      <c r="E593" s="273" t="s">
        <v>1583</v>
      </c>
      <c r="F593" s="146"/>
      <c r="G593" s="145"/>
      <c r="H593" s="67"/>
      <c r="I593" s="67"/>
      <c r="J593" s="67"/>
      <c r="K593" s="67"/>
      <c r="L593" s="67"/>
      <c r="M593" s="67"/>
      <c r="N593" s="67"/>
      <c r="O593" s="67"/>
      <c r="P593" s="67"/>
      <c r="Q593" s="67"/>
    </row>
    <row r="594" spans="1:17" hidden="1">
      <c r="A594" s="153" t="s">
        <v>858</v>
      </c>
      <c r="B594" s="141" t="s">
        <v>2595</v>
      </c>
      <c r="C594" s="201" t="s">
        <v>2594</v>
      </c>
      <c r="D594" s="274" t="s">
        <v>1583</v>
      </c>
      <c r="E594" s="273" t="s">
        <v>1583</v>
      </c>
      <c r="F594" s="145"/>
      <c r="G594" s="145"/>
      <c r="H594" s="67"/>
      <c r="I594" s="67"/>
      <c r="J594" s="67"/>
      <c r="K594" s="67"/>
      <c r="L594" s="67"/>
      <c r="M594" s="67"/>
      <c r="N594" s="67"/>
      <c r="O594" s="67"/>
      <c r="P594" s="67"/>
      <c r="Q594" s="67"/>
    </row>
    <row r="595" spans="1:17" ht="29" hidden="1">
      <c r="A595" s="153" t="s">
        <v>858</v>
      </c>
      <c r="B595" s="141" t="s">
        <v>2596</v>
      </c>
      <c r="C595" s="201" t="s">
        <v>2594</v>
      </c>
      <c r="D595" s="274" t="s">
        <v>1583</v>
      </c>
      <c r="E595" s="273" t="s">
        <v>1583</v>
      </c>
      <c r="F595" s="145"/>
      <c r="G595" s="145"/>
      <c r="H595" s="67"/>
      <c r="I595" s="67"/>
      <c r="J595" s="67"/>
      <c r="K595" s="67"/>
      <c r="L595" s="67"/>
      <c r="M595" s="67"/>
      <c r="N595" s="67"/>
      <c r="O595" s="67"/>
      <c r="P595" s="67"/>
      <c r="Q595" s="67"/>
    </row>
    <row r="596" spans="1:17" ht="29" hidden="1">
      <c r="A596" s="153" t="s">
        <v>213</v>
      </c>
      <c r="B596" s="141" t="s">
        <v>2597</v>
      </c>
      <c r="C596" s="201" t="s">
        <v>2594</v>
      </c>
      <c r="D596" s="274" t="s">
        <v>1583</v>
      </c>
      <c r="E596" s="273" t="s">
        <v>1583</v>
      </c>
      <c r="F596" s="67"/>
      <c r="G596" s="67"/>
      <c r="H596" s="67"/>
      <c r="I596" s="67"/>
      <c r="J596" s="67"/>
      <c r="K596" s="67"/>
      <c r="L596" s="67"/>
      <c r="M596" s="67"/>
      <c r="N596" s="67"/>
      <c r="O596" s="67"/>
      <c r="P596" s="67"/>
      <c r="Q596" s="67"/>
    </row>
    <row r="597" spans="1:17" ht="29" hidden="1">
      <c r="A597" s="153" t="s">
        <v>213</v>
      </c>
      <c r="B597" s="141" t="s">
        <v>2598</v>
      </c>
      <c r="C597" s="201" t="s">
        <v>2594</v>
      </c>
      <c r="D597" s="274" t="s">
        <v>1583</v>
      </c>
      <c r="E597" s="273" t="s">
        <v>1583</v>
      </c>
      <c r="F597" s="67"/>
      <c r="G597" s="67"/>
      <c r="H597" s="67"/>
      <c r="I597" s="67"/>
      <c r="J597" s="67"/>
      <c r="K597" s="67"/>
      <c r="L597" s="67"/>
      <c r="M597" s="67"/>
      <c r="N597" s="67"/>
      <c r="O597" s="67"/>
      <c r="P597" s="67"/>
      <c r="Q597" s="67"/>
    </row>
    <row r="598" spans="1:17" ht="29" hidden="1">
      <c r="A598" s="153" t="s">
        <v>213</v>
      </c>
      <c r="B598" s="141" t="s">
        <v>2599</v>
      </c>
      <c r="C598" s="201" t="s">
        <v>2594</v>
      </c>
      <c r="D598" s="274" t="s">
        <v>1583</v>
      </c>
      <c r="E598" s="273" t="s">
        <v>1583</v>
      </c>
      <c r="F598" s="67"/>
      <c r="G598" s="67"/>
      <c r="H598" s="67"/>
      <c r="I598" s="67"/>
      <c r="J598" s="67"/>
      <c r="K598" s="67"/>
      <c r="L598" s="67"/>
      <c r="M598" s="67"/>
      <c r="N598" s="67"/>
      <c r="O598" s="67"/>
      <c r="P598" s="67"/>
      <c r="Q598" s="67"/>
    </row>
    <row r="599" spans="1:17" ht="29" hidden="1">
      <c r="A599" s="153" t="s">
        <v>213</v>
      </c>
      <c r="B599" s="141" t="s">
        <v>2600</v>
      </c>
      <c r="C599" s="201" t="s">
        <v>2594</v>
      </c>
      <c r="D599" s="274" t="s">
        <v>1583</v>
      </c>
      <c r="E599" s="273" t="s">
        <v>1583</v>
      </c>
      <c r="F599" s="67"/>
      <c r="G599" s="67"/>
      <c r="H599" s="67"/>
      <c r="I599" s="67"/>
      <c r="J599" s="67"/>
      <c r="K599" s="67"/>
      <c r="L599" s="67"/>
      <c r="M599" s="67"/>
      <c r="N599" s="67"/>
      <c r="O599" s="67"/>
      <c r="P599" s="67"/>
      <c r="Q599" s="67"/>
    </row>
    <row r="600" spans="1:17" ht="29" hidden="1">
      <c r="A600" s="153" t="s">
        <v>213</v>
      </c>
      <c r="B600" s="141" t="s">
        <v>2601</v>
      </c>
      <c r="C600" s="201" t="s">
        <v>2594</v>
      </c>
      <c r="D600" s="274" t="s">
        <v>1583</v>
      </c>
      <c r="E600" s="273" t="s">
        <v>1583</v>
      </c>
      <c r="F600" s="67"/>
      <c r="G600" s="67"/>
      <c r="H600" s="67"/>
      <c r="I600" s="67"/>
      <c r="J600" s="67"/>
      <c r="K600" s="67"/>
      <c r="L600" s="67"/>
      <c r="M600" s="67"/>
      <c r="N600" s="67"/>
      <c r="O600" s="67"/>
      <c r="P600" s="67"/>
      <c r="Q600" s="67"/>
    </row>
    <row r="601" spans="1:17" ht="29" hidden="1">
      <c r="A601" s="153" t="s">
        <v>213</v>
      </c>
      <c r="B601" s="141" t="s">
        <v>2602</v>
      </c>
      <c r="C601" s="201" t="s">
        <v>2594</v>
      </c>
      <c r="D601" s="274" t="s">
        <v>1583</v>
      </c>
      <c r="E601" s="273" t="s">
        <v>1583</v>
      </c>
      <c r="F601" s="67"/>
      <c r="G601" s="67"/>
      <c r="H601" s="67"/>
      <c r="I601" s="67"/>
      <c r="J601" s="67"/>
      <c r="K601" s="67"/>
      <c r="L601" s="67"/>
      <c r="M601" s="67"/>
      <c r="N601" s="67"/>
      <c r="O601" s="67"/>
      <c r="P601" s="67"/>
      <c r="Q601" s="67"/>
    </row>
    <row r="602" spans="1:17" ht="29" hidden="1">
      <c r="A602" s="153" t="s">
        <v>213</v>
      </c>
      <c r="B602" s="141" t="s">
        <v>2603</v>
      </c>
      <c r="C602" s="201" t="s">
        <v>2594</v>
      </c>
      <c r="D602" s="274" t="s">
        <v>1583</v>
      </c>
      <c r="E602" s="273" t="s">
        <v>1583</v>
      </c>
      <c r="F602" s="67"/>
      <c r="G602" s="67"/>
      <c r="H602" s="67"/>
      <c r="I602" s="67"/>
      <c r="J602" s="67"/>
      <c r="K602" s="67"/>
      <c r="L602" s="67"/>
      <c r="M602" s="67"/>
      <c r="N602" s="67"/>
      <c r="O602" s="67"/>
      <c r="P602" s="67"/>
      <c r="Q602" s="67"/>
    </row>
    <row r="603" spans="1:17" ht="29" hidden="1">
      <c r="A603" s="153" t="s">
        <v>213</v>
      </c>
      <c r="B603" s="141" t="s">
        <v>2604</v>
      </c>
      <c r="C603" s="201" t="s">
        <v>2594</v>
      </c>
      <c r="D603" s="272" t="s">
        <v>1583</v>
      </c>
      <c r="E603" s="273" t="s">
        <v>1583</v>
      </c>
      <c r="F603" s="67"/>
      <c r="G603" s="67"/>
      <c r="H603" s="67"/>
      <c r="I603" s="67"/>
      <c r="J603" s="67"/>
      <c r="K603" s="67"/>
      <c r="L603" s="67"/>
      <c r="M603" s="67"/>
      <c r="N603" s="67"/>
      <c r="O603" s="67"/>
      <c r="P603" s="67"/>
      <c r="Q603" s="67"/>
    </row>
    <row r="604" spans="1:17" ht="29">
      <c r="A604" s="153" t="s">
        <v>220</v>
      </c>
      <c r="B604" s="141" t="s">
        <v>2605</v>
      </c>
      <c r="C604" s="141" t="s">
        <v>2594</v>
      </c>
      <c r="D604" s="274" t="s">
        <v>1583</v>
      </c>
      <c r="E604" s="273" t="s">
        <v>1583</v>
      </c>
      <c r="F604" s="67"/>
      <c r="G604" s="67"/>
      <c r="H604" s="67"/>
      <c r="I604" s="67"/>
      <c r="J604" s="67"/>
      <c r="K604" s="67"/>
      <c r="L604" s="67"/>
      <c r="M604" s="67"/>
      <c r="N604" s="67"/>
      <c r="O604" s="67"/>
      <c r="P604" s="67"/>
      <c r="Q604" s="67"/>
    </row>
    <row r="605" spans="1:17" ht="29">
      <c r="A605" s="153" t="s">
        <v>220</v>
      </c>
      <c r="B605" s="141" t="s">
        <v>2606</v>
      </c>
      <c r="C605" s="141" t="s">
        <v>2594</v>
      </c>
      <c r="D605" s="274" t="s">
        <v>1583</v>
      </c>
      <c r="E605" s="273" t="s">
        <v>1583</v>
      </c>
      <c r="F605" s="67"/>
      <c r="G605" s="67"/>
      <c r="H605" s="67"/>
      <c r="I605" s="67"/>
      <c r="J605" s="67"/>
      <c r="K605" s="67"/>
      <c r="L605" s="67"/>
      <c r="M605" s="67"/>
      <c r="N605" s="67"/>
      <c r="O605" s="67"/>
      <c r="P605" s="67"/>
      <c r="Q605" s="67"/>
    </row>
    <row r="606" spans="1:17" ht="43.5">
      <c r="A606" s="153" t="s">
        <v>220</v>
      </c>
      <c r="B606" s="141" t="s">
        <v>2607</v>
      </c>
      <c r="C606" s="141" t="s">
        <v>2594</v>
      </c>
      <c r="D606" s="273" t="s">
        <v>1583</v>
      </c>
      <c r="E606" s="273" t="s">
        <v>1583</v>
      </c>
      <c r="F606" s="67"/>
      <c r="G606" s="67"/>
      <c r="H606" s="67"/>
      <c r="I606" s="67"/>
      <c r="J606" s="67"/>
      <c r="K606" s="67"/>
      <c r="L606" s="67"/>
      <c r="M606" s="67"/>
      <c r="N606" s="67"/>
      <c r="O606" s="67"/>
      <c r="P606" s="67"/>
      <c r="Q606" s="67"/>
    </row>
    <row r="607" spans="1:17" ht="29">
      <c r="A607" s="153" t="s">
        <v>220</v>
      </c>
      <c r="B607" s="141" t="s">
        <v>2608</v>
      </c>
      <c r="C607" s="141" t="s">
        <v>2594</v>
      </c>
      <c r="D607" s="273" t="s">
        <v>1583</v>
      </c>
      <c r="E607" s="273" t="s">
        <v>1583</v>
      </c>
      <c r="F607" s="67"/>
      <c r="G607" s="67"/>
      <c r="H607" s="67"/>
      <c r="I607" s="67"/>
      <c r="J607" s="67"/>
      <c r="K607" s="67"/>
      <c r="L607" s="67"/>
      <c r="M607" s="67"/>
      <c r="N607" s="67"/>
      <c r="O607" s="67"/>
      <c r="P607" s="67"/>
      <c r="Q607" s="67"/>
    </row>
    <row r="608" spans="1:17" ht="29">
      <c r="A608" s="153" t="s">
        <v>220</v>
      </c>
      <c r="B608" s="141" t="s">
        <v>2609</v>
      </c>
      <c r="C608" s="141" t="s">
        <v>2594</v>
      </c>
      <c r="D608" s="273" t="s">
        <v>1583</v>
      </c>
      <c r="E608" s="273" t="s">
        <v>1583</v>
      </c>
      <c r="F608" s="67"/>
      <c r="G608" s="67"/>
      <c r="H608" s="67"/>
      <c r="I608" s="67"/>
      <c r="J608" s="67"/>
      <c r="K608" s="67"/>
      <c r="L608" s="67"/>
      <c r="M608" s="67"/>
      <c r="N608" s="67"/>
      <c r="O608" s="67"/>
      <c r="P608" s="67"/>
      <c r="Q608" s="67"/>
    </row>
    <row r="609" spans="1:17" ht="29">
      <c r="A609" s="153" t="s">
        <v>220</v>
      </c>
      <c r="B609" s="141" t="s">
        <v>2610</v>
      </c>
      <c r="C609" s="141" t="s">
        <v>2594</v>
      </c>
      <c r="D609" s="273" t="s">
        <v>1583</v>
      </c>
      <c r="E609" s="273" t="s">
        <v>1583</v>
      </c>
      <c r="F609" s="67"/>
      <c r="G609" s="67"/>
      <c r="H609" s="67"/>
      <c r="I609" s="67"/>
      <c r="J609" s="67"/>
      <c r="K609" s="67"/>
      <c r="L609" s="67"/>
      <c r="M609" s="67"/>
      <c r="N609" s="67"/>
      <c r="O609" s="67"/>
      <c r="P609" s="67"/>
      <c r="Q609" s="67"/>
    </row>
    <row r="610" spans="1:17" ht="29">
      <c r="A610" s="153" t="s">
        <v>220</v>
      </c>
      <c r="B610" s="141" t="s">
        <v>2611</v>
      </c>
      <c r="C610" s="141" t="s">
        <v>2594</v>
      </c>
      <c r="D610" s="273" t="s">
        <v>1583</v>
      </c>
      <c r="E610" s="273" t="s">
        <v>1583</v>
      </c>
      <c r="F610" s="67"/>
      <c r="G610" s="67"/>
      <c r="H610" s="67"/>
      <c r="I610" s="67"/>
      <c r="J610" s="67"/>
      <c r="K610" s="67"/>
      <c r="L610" s="67"/>
      <c r="M610" s="67"/>
      <c r="N610" s="67"/>
      <c r="O610" s="67"/>
      <c r="P610" s="67"/>
      <c r="Q610" s="67"/>
    </row>
    <row r="611" spans="1:17" ht="29">
      <c r="A611" s="153" t="s">
        <v>220</v>
      </c>
      <c r="B611" s="141" t="s">
        <v>2612</v>
      </c>
      <c r="C611" s="141" t="s">
        <v>2594</v>
      </c>
      <c r="D611" s="273" t="s">
        <v>1583</v>
      </c>
      <c r="E611" s="273" t="s">
        <v>1583</v>
      </c>
      <c r="F611" s="67"/>
      <c r="G611" s="67"/>
      <c r="H611" s="67"/>
      <c r="I611" s="67"/>
      <c r="J611" s="67"/>
      <c r="K611" s="67"/>
      <c r="L611" s="67"/>
      <c r="M611" s="67"/>
      <c r="N611" s="67"/>
      <c r="O611" s="67"/>
      <c r="P611" s="67"/>
      <c r="Q611" s="67"/>
    </row>
    <row r="612" spans="1:17" ht="29">
      <c r="A612" s="153" t="s">
        <v>220</v>
      </c>
      <c r="B612" s="141" t="s">
        <v>2613</v>
      </c>
      <c r="C612" s="141" t="s">
        <v>2594</v>
      </c>
      <c r="D612" s="273" t="s">
        <v>1583</v>
      </c>
      <c r="E612" s="273" t="s">
        <v>1583</v>
      </c>
      <c r="F612" s="67"/>
      <c r="G612" s="67"/>
      <c r="H612" s="67"/>
      <c r="I612" s="67"/>
      <c r="J612" s="67"/>
      <c r="K612" s="67"/>
      <c r="L612" s="67"/>
      <c r="M612" s="67"/>
      <c r="N612" s="67"/>
      <c r="O612" s="67"/>
      <c r="P612" s="67"/>
      <c r="Q612" s="67"/>
    </row>
    <row r="613" spans="1:17" ht="29">
      <c r="A613" s="153" t="s">
        <v>220</v>
      </c>
      <c r="B613" s="141" t="s">
        <v>2614</v>
      </c>
      <c r="C613" s="141" t="s">
        <v>2594</v>
      </c>
      <c r="D613" s="273" t="s">
        <v>1583</v>
      </c>
      <c r="E613" s="273" t="s">
        <v>1583</v>
      </c>
      <c r="F613" s="67"/>
      <c r="G613" s="67"/>
      <c r="H613" s="67"/>
      <c r="I613" s="67"/>
      <c r="J613" s="67"/>
      <c r="K613" s="67"/>
      <c r="L613" s="67"/>
      <c r="M613" s="67"/>
      <c r="N613" s="67"/>
      <c r="O613" s="67"/>
      <c r="P613" s="67"/>
      <c r="Q613" s="67"/>
    </row>
    <row r="614" spans="1:17" ht="29">
      <c r="A614" s="153" t="s">
        <v>220</v>
      </c>
      <c r="B614" s="141" t="s">
        <v>2615</v>
      </c>
      <c r="C614" s="141" t="s">
        <v>2594</v>
      </c>
      <c r="D614" s="273" t="s">
        <v>1583</v>
      </c>
      <c r="E614" s="273" t="s">
        <v>1583</v>
      </c>
      <c r="F614" s="67"/>
      <c r="G614" s="67"/>
      <c r="H614" s="67"/>
      <c r="I614" s="67"/>
      <c r="J614" s="67"/>
      <c r="K614" s="67"/>
      <c r="L614" s="67"/>
      <c r="M614" s="67"/>
      <c r="N614" s="67"/>
      <c r="O614" s="67"/>
      <c r="P614" s="67"/>
      <c r="Q614" s="67"/>
    </row>
    <row r="615" spans="1:17" ht="29">
      <c r="A615" s="153" t="s">
        <v>220</v>
      </c>
      <c r="B615" s="141" t="s">
        <v>2616</v>
      </c>
      <c r="C615" s="141" t="s">
        <v>2594</v>
      </c>
      <c r="D615" s="273" t="s">
        <v>1583</v>
      </c>
      <c r="E615" s="273" t="s">
        <v>1583</v>
      </c>
      <c r="F615" s="67"/>
      <c r="G615" s="67"/>
      <c r="H615" s="67"/>
      <c r="I615" s="67"/>
      <c r="J615" s="67"/>
      <c r="K615" s="67"/>
      <c r="L615" s="67"/>
      <c r="M615" s="67"/>
      <c r="N615" s="67"/>
      <c r="O615" s="67"/>
      <c r="P615" s="67"/>
      <c r="Q615" s="67"/>
    </row>
    <row r="616" spans="1:17" ht="29">
      <c r="A616" s="153" t="s">
        <v>220</v>
      </c>
      <c r="B616" s="141" t="s">
        <v>2617</v>
      </c>
      <c r="C616" s="141" t="s">
        <v>2594</v>
      </c>
      <c r="D616" s="273" t="s">
        <v>1583</v>
      </c>
      <c r="E616" s="273" t="s">
        <v>1583</v>
      </c>
      <c r="F616" s="67"/>
      <c r="G616" s="67"/>
      <c r="H616" s="67"/>
      <c r="I616" s="67"/>
      <c r="J616" s="67"/>
      <c r="K616" s="67"/>
      <c r="L616" s="67"/>
      <c r="M616" s="67"/>
      <c r="N616" s="67"/>
      <c r="O616" s="67"/>
      <c r="P616" s="67"/>
      <c r="Q616" s="67"/>
    </row>
    <row r="617" spans="1:17" ht="29">
      <c r="A617" s="153" t="s">
        <v>220</v>
      </c>
      <c r="B617" s="141" t="s">
        <v>2618</v>
      </c>
      <c r="C617" s="141" t="s">
        <v>2594</v>
      </c>
      <c r="D617" s="273" t="s">
        <v>1583</v>
      </c>
      <c r="E617" s="273" t="s">
        <v>1583</v>
      </c>
      <c r="F617" s="67"/>
      <c r="G617" s="67"/>
      <c r="H617" s="67"/>
      <c r="I617" s="67"/>
      <c r="J617" s="67"/>
      <c r="K617" s="67"/>
      <c r="L617" s="67"/>
      <c r="M617" s="67"/>
      <c r="N617" s="67"/>
      <c r="O617" s="67"/>
      <c r="P617" s="67"/>
      <c r="Q617" s="67"/>
    </row>
    <row r="618" spans="1:17" ht="29">
      <c r="A618" s="153" t="s">
        <v>220</v>
      </c>
      <c r="B618" s="141" t="s">
        <v>2619</v>
      </c>
      <c r="C618" s="141" t="s">
        <v>2594</v>
      </c>
      <c r="D618" s="273" t="s">
        <v>1583</v>
      </c>
      <c r="E618" s="273" t="s">
        <v>1583</v>
      </c>
      <c r="F618" s="67"/>
      <c r="G618" s="67"/>
      <c r="H618" s="67"/>
      <c r="I618" s="67"/>
      <c r="J618" s="67"/>
      <c r="K618" s="67"/>
      <c r="L618" s="67"/>
      <c r="M618" s="67"/>
      <c r="N618" s="67"/>
      <c r="O618" s="67"/>
      <c r="P618" s="67"/>
      <c r="Q618" s="67"/>
    </row>
    <row r="619" spans="1:17" ht="29">
      <c r="A619" s="153" t="s">
        <v>220</v>
      </c>
      <c r="B619" s="141" t="s">
        <v>2620</v>
      </c>
      <c r="C619" s="141" t="s">
        <v>2594</v>
      </c>
      <c r="D619" s="273" t="s">
        <v>1583</v>
      </c>
      <c r="E619" s="273" t="s">
        <v>1583</v>
      </c>
      <c r="F619" s="67"/>
      <c r="G619" s="67"/>
      <c r="H619" s="67"/>
      <c r="I619" s="67"/>
      <c r="J619" s="67"/>
      <c r="K619" s="67"/>
      <c r="L619" s="67"/>
      <c r="M619" s="67"/>
      <c r="N619" s="67"/>
      <c r="O619" s="67"/>
      <c r="P619" s="67"/>
      <c r="Q619" s="67"/>
    </row>
    <row r="620" spans="1:17" ht="29">
      <c r="A620" s="153" t="s">
        <v>220</v>
      </c>
      <c r="B620" s="141" t="s">
        <v>2621</v>
      </c>
      <c r="C620" s="141" t="s">
        <v>2594</v>
      </c>
      <c r="D620" s="273" t="s">
        <v>1583</v>
      </c>
      <c r="E620" s="273" t="s">
        <v>1583</v>
      </c>
      <c r="F620" s="67"/>
      <c r="G620" s="67"/>
      <c r="H620" s="67"/>
      <c r="I620" s="67"/>
      <c r="J620" s="67"/>
      <c r="K620" s="67"/>
      <c r="L620" s="67"/>
      <c r="M620" s="67"/>
      <c r="N620" s="67"/>
      <c r="O620" s="67"/>
      <c r="P620" s="67"/>
      <c r="Q620" s="67"/>
    </row>
    <row r="621" spans="1:17" ht="29">
      <c r="A621" s="153" t="s">
        <v>220</v>
      </c>
      <c r="B621" s="141" t="s">
        <v>2622</v>
      </c>
      <c r="C621" s="141" t="s">
        <v>2594</v>
      </c>
      <c r="D621" s="273" t="s">
        <v>1583</v>
      </c>
      <c r="E621" s="273" t="s">
        <v>1583</v>
      </c>
      <c r="F621" s="67"/>
      <c r="G621" s="67"/>
      <c r="H621" s="67"/>
      <c r="I621" s="67"/>
      <c r="J621" s="67"/>
      <c r="K621" s="67"/>
      <c r="L621" s="67"/>
      <c r="M621" s="67"/>
      <c r="N621" s="67"/>
      <c r="O621" s="67"/>
      <c r="P621" s="67"/>
      <c r="Q621" s="67"/>
    </row>
    <row r="622" spans="1:17" ht="29">
      <c r="A622" s="153" t="s">
        <v>220</v>
      </c>
      <c r="B622" s="141" t="s">
        <v>2623</v>
      </c>
      <c r="C622" s="141" t="s">
        <v>2594</v>
      </c>
      <c r="D622" s="273" t="s">
        <v>1583</v>
      </c>
      <c r="E622" s="273" t="s">
        <v>1583</v>
      </c>
      <c r="F622" s="67"/>
      <c r="G622" s="67"/>
      <c r="H622" s="67"/>
      <c r="I622" s="67"/>
      <c r="J622" s="67"/>
      <c r="K622" s="67"/>
      <c r="L622" s="67"/>
      <c r="M622" s="67"/>
      <c r="N622" s="67"/>
      <c r="O622" s="67"/>
      <c r="P622" s="67"/>
      <c r="Q622" s="67"/>
    </row>
    <row r="623" spans="1:17" ht="43.5">
      <c r="A623" s="153" t="s">
        <v>220</v>
      </c>
      <c r="B623" s="141" t="s">
        <v>2624</v>
      </c>
      <c r="C623" s="141" t="s">
        <v>2594</v>
      </c>
      <c r="D623" s="273" t="s">
        <v>1583</v>
      </c>
      <c r="E623" s="273" t="s">
        <v>1583</v>
      </c>
      <c r="F623" s="67"/>
      <c r="G623" s="67"/>
      <c r="H623" s="67"/>
      <c r="I623" s="67"/>
      <c r="J623" s="67"/>
      <c r="K623" s="67"/>
      <c r="L623" s="67"/>
      <c r="M623" s="67"/>
      <c r="N623" s="67"/>
      <c r="O623" s="67"/>
      <c r="P623" s="67"/>
      <c r="Q623" s="67"/>
    </row>
    <row r="624" spans="1:17" ht="29">
      <c r="A624" s="153" t="s">
        <v>220</v>
      </c>
      <c r="B624" s="141" t="s">
        <v>2625</v>
      </c>
      <c r="C624" s="141" t="s">
        <v>2594</v>
      </c>
      <c r="D624" s="273" t="s">
        <v>1583</v>
      </c>
      <c r="E624" s="273" t="s">
        <v>1583</v>
      </c>
      <c r="F624" s="67"/>
      <c r="G624" s="67"/>
      <c r="H624" s="67"/>
      <c r="I624" s="67"/>
      <c r="J624" s="67"/>
      <c r="K624" s="67"/>
      <c r="L624" s="67"/>
      <c r="M624" s="67"/>
      <c r="N624" s="67"/>
      <c r="O624" s="67"/>
      <c r="P624" s="67"/>
      <c r="Q624" s="67"/>
    </row>
    <row r="625" spans="1:17">
      <c r="A625" s="153" t="s">
        <v>220</v>
      </c>
      <c r="B625" s="141" t="s">
        <v>2626</v>
      </c>
      <c r="C625" s="141" t="s">
        <v>2594</v>
      </c>
      <c r="D625" s="273" t="s">
        <v>1583</v>
      </c>
      <c r="E625" s="273" t="s">
        <v>1583</v>
      </c>
      <c r="F625" s="67"/>
      <c r="G625" s="67"/>
      <c r="H625" s="67"/>
      <c r="I625" s="67"/>
      <c r="J625" s="67"/>
      <c r="K625" s="67"/>
      <c r="L625" s="67"/>
      <c r="M625" s="67"/>
      <c r="N625" s="67"/>
      <c r="O625" s="67"/>
      <c r="P625" s="67"/>
      <c r="Q625" s="67"/>
    </row>
    <row r="626" spans="1:17" ht="29">
      <c r="A626" s="153" t="s">
        <v>220</v>
      </c>
      <c r="B626" s="141" t="s">
        <v>2627</v>
      </c>
      <c r="C626" s="141" t="s">
        <v>2594</v>
      </c>
      <c r="D626" s="273" t="s">
        <v>1583</v>
      </c>
      <c r="E626" s="273" t="s">
        <v>1583</v>
      </c>
      <c r="F626" s="67"/>
      <c r="G626" s="67"/>
      <c r="H626" s="67"/>
      <c r="I626" s="67"/>
      <c r="J626" s="67"/>
      <c r="K626" s="67"/>
      <c r="L626" s="67"/>
      <c r="M626" s="67"/>
      <c r="N626" s="67"/>
      <c r="O626" s="67"/>
      <c r="P626" s="67"/>
      <c r="Q626" s="67"/>
    </row>
    <row r="627" spans="1:17" ht="29">
      <c r="A627" s="153" t="s">
        <v>220</v>
      </c>
      <c r="B627" s="141" t="s">
        <v>2628</v>
      </c>
      <c r="C627" s="141" t="s">
        <v>2594</v>
      </c>
      <c r="D627" s="273" t="s">
        <v>1583</v>
      </c>
      <c r="E627" s="273" t="s">
        <v>1583</v>
      </c>
      <c r="F627" s="67"/>
      <c r="G627" s="67"/>
      <c r="H627" s="67"/>
      <c r="I627" s="67"/>
      <c r="J627" s="67"/>
      <c r="K627" s="67"/>
      <c r="L627" s="67"/>
      <c r="M627" s="67"/>
      <c r="N627" s="67"/>
      <c r="O627" s="67"/>
      <c r="P627" s="67"/>
      <c r="Q627" s="67"/>
    </row>
    <row r="628" spans="1:17" ht="29" hidden="1">
      <c r="A628" s="153" t="s">
        <v>266</v>
      </c>
      <c r="B628" s="141" t="s">
        <v>2629</v>
      </c>
      <c r="C628" s="141" t="s">
        <v>2594</v>
      </c>
      <c r="D628" s="273" t="s">
        <v>1583</v>
      </c>
      <c r="E628" s="273" t="s">
        <v>1583</v>
      </c>
      <c r="F628" s="67"/>
      <c r="G628" s="67"/>
      <c r="H628" s="67"/>
      <c r="I628" s="67"/>
      <c r="J628" s="67"/>
      <c r="K628" s="67"/>
      <c r="L628" s="67"/>
      <c r="M628" s="67"/>
      <c r="N628" s="67"/>
      <c r="O628" s="67"/>
      <c r="P628" s="67"/>
      <c r="Q628" s="67"/>
    </row>
    <row r="629" spans="1:17" ht="29" hidden="1">
      <c r="A629" s="153" t="s">
        <v>266</v>
      </c>
      <c r="B629" s="141" t="s">
        <v>2630</v>
      </c>
      <c r="C629" s="141" t="s">
        <v>2594</v>
      </c>
      <c r="D629" s="273" t="s">
        <v>1583</v>
      </c>
      <c r="E629" s="273" t="s">
        <v>1583</v>
      </c>
      <c r="F629" s="67"/>
      <c r="G629" s="67"/>
      <c r="H629" s="67"/>
      <c r="I629" s="67"/>
      <c r="J629" s="67"/>
      <c r="K629" s="67"/>
      <c r="L629" s="67"/>
      <c r="M629" s="67"/>
      <c r="N629" s="67"/>
      <c r="O629" s="67"/>
      <c r="P629" s="67"/>
      <c r="Q629" s="67"/>
    </row>
    <row r="630" spans="1:17" ht="29" hidden="1">
      <c r="A630" s="153" t="s">
        <v>266</v>
      </c>
      <c r="B630" s="141" t="s">
        <v>2631</v>
      </c>
      <c r="C630" s="141" t="s">
        <v>2594</v>
      </c>
      <c r="D630" s="273" t="s">
        <v>1583</v>
      </c>
      <c r="E630" s="273" t="s">
        <v>1583</v>
      </c>
      <c r="F630" s="67"/>
      <c r="G630" s="67"/>
      <c r="H630" s="67"/>
      <c r="I630" s="67"/>
      <c r="J630" s="67"/>
      <c r="K630" s="67"/>
      <c r="L630" s="67"/>
      <c r="M630" s="67"/>
      <c r="N630" s="67"/>
      <c r="O630" s="67"/>
      <c r="P630" s="67"/>
      <c r="Q630" s="67"/>
    </row>
    <row r="631" spans="1:17" ht="43.5" hidden="1">
      <c r="A631" s="153" t="s">
        <v>266</v>
      </c>
      <c r="B631" s="141" t="s">
        <v>2632</v>
      </c>
      <c r="C631" s="141" t="s">
        <v>2594</v>
      </c>
      <c r="D631" s="273" t="s">
        <v>1583</v>
      </c>
      <c r="E631" s="273" t="s">
        <v>1583</v>
      </c>
      <c r="F631" s="67"/>
      <c r="G631" s="67"/>
      <c r="H631" s="67"/>
      <c r="I631" s="67"/>
      <c r="J631" s="67"/>
      <c r="K631" s="67"/>
      <c r="L631" s="67"/>
      <c r="M631" s="67"/>
      <c r="N631" s="67"/>
      <c r="O631" s="67"/>
      <c r="P631" s="67"/>
      <c r="Q631" s="67"/>
    </row>
    <row r="632" spans="1:17" ht="29" hidden="1">
      <c r="A632" s="153" t="s">
        <v>266</v>
      </c>
      <c r="B632" s="141" t="s">
        <v>2633</v>
      </c>
      <c r="C632" s="141" t="s">
        <v>2594</v>
      </c>
      <c r="D632" s="273" t="s">
        <v>1583</v>
      </c>
      <c r="E632" s="273" t="s">
        <v>1583</v>
      </c>
      <c r="F632" s="67"/>
      <c r="G632" s="67"/>
      <c r="H632" s="67"/>
      <c r="I632" s="67"/>
      <c r="J632" s="67"/>
      <c r="K632" s="67"/>
      <c r="L632" s="67"/>
      <c r="M632" s="67"/>
      <c r="N632" s="67"/>
      <c r="O632" s="67"/>
      <c r="P632" s="67"/>
      <c r="Q632" s="67"/>
    </row>
    <row r="633" spans="1:17" ht="29" hidden="1">
      <c r="A633" s="153" t="s">
        <v>2135</v>
      </c>
      <c r="B633" s="141" t="s">
        <v>2634</v>
      </c>
      <c r="C633" s="141" t="s">
        <v>2594</v>
      </c>
      <c r="D633" s="273" t="s">
        <v>1583</v>
      </c>
      <c r="E633" s="273" t="s">
        <v>1583</v>
      </c>
      <c r="F633" s="67"/>
      <c r="G633" s="67"/>
      <c r="H633" s="67"/>
      <c r="I633" s="67"/>
      <c r="J633" s="67"/>
      <c r="K633" s="67"/>
      <c r="L633" s="67"/>
      <c r="M633" s="67"/>
      <c r="N633" s="67"/>
      <c r="O633" s="67"/>
      <c r="P633" s="67"/>
      <c r="Q633" s="67"/>
    </row>
    <row r="634" spans="1:17" ht="29" hidden="1">
      <c r="A634" s="153" t="s">
        <v>266</v>
      </c>
      <c r="B634" s="141" t="s">
        <v>2635</v>
      </c>
      <c r="C634" s="141" t="s">
        <v>2594</v>
      </c>
      <c r="D634" s="273" t="s">
        <v>1583</v>
      </c>
      <c r="E634" s="273" t="s">
        <v>1583</v>
      </c>
      <c r="F634" s="67"/>
      <c r="G634" s="67"/>
      <c r="H634" s="67"/>
      <c r="I634" s="67"/>
      <c r="J634" s="67"/>
      <c r="K634" s="67"/>
      <c r="L634" s="67"/>
      <c r="M634" s="67"/>
      <c r="N634" s="67"/>
      <c r="O634" s="67"/>
      <c r="P634" s="67"/>
      <c r="Q634" s="67"/>
    </row>
    <row r="635" spans="1:17" ht="29" hidden="1">
      <c r="A635" s="153" t="s">
        <v>266</v>
      </c>
      <c r="B635" s="141" t="s">
        <v>2636</v>
      </c>
      <c r="C635" s="141" t="s">
        <v>2594</v>
      </c>
      <c r="D635" s="273" t="s">
        <v>1583</v>
      </c>
      <c r="E635" s="273" t="s">
        <v>1583</v>
      </c>
      <c r="F635" s="67"/>
      <c r="G635" s="67"/>
      <c r="H635" s="67"/>
      <c r="I635" s="67"/>
      <c r="J635" s="67"/>
      <c r="K635" s="67"/>
      <c r="L635" s="67"/>
      <c r="M635" s="67"/>
      <c r="N635" s="67"/>
      <c r="O635" s="67"/>
      <c r="P635" s="67"/>
      <c r="Q635" s="67"/>
    </row>
    <row r="636" spans="1:17" ht="29" hidden="1">
      <c r="A636" s="153" t="s">
        <v>266</v>
      </c>
      <c r="B636" s="141" t="s">
        <v>2637</v>
      </c>
      <c r="C636" s="141" t="s">
        <v>2594</v>
      </c>
      <c r="D636" s="273" t="s">
        <v>1583</v>
      </c>
      <c r="E636" s="273" t="s">
        <v>1583</v>
      </c>
      <c r="F636" s="67"/>
      <c r="G636" s="67"/>
      <c r="H636" s="67"/>
      <c r="I636" s="67"/>
      <c r="J636" s="67"/>
      <c r="K636" s="67"/>
      <c r="L636" s="67"/>
      <c r="M636" s="67"/>
      <c r="N636" s="67"/>
      <c r="O636" s="67"/>
      <c r="P636" s="67"/>
      <c r="Q636" s="67"/>
    </row>
    <row r="637" spans="1:17" ht="29" hidden="1">
      <c r="A637" s="153" t="s">
        <v>266</v>
      </c>
      <c r="B637" s="141" t="s">
        <v>2638</v>
      </c>
      <c r="C637" s="141" t="s">
        <v>2594</v>
      </c>
      <c r="D637" s="273" t="s">
        <v>1583</v>
      </c>
      <c r="E637" s="273" t="s">
        <v>1583</v>
      </c>
      <c r="F637" s="67"/>
      <c r="G637" s="67"/>
      <c r="H637" s="67"/>
      <c r="I637" s="67"/>
      <c r="J637" s="67"/>
      <c r="K637" s="67"/>
      <c r="L637" s="67"/>
      <c r="M637" s="67"/>
      <c r="N637" s="67"/>
      <c r="O637" s="67"/>
      <c r="P637" s="67"/>
      <c r="Q637" s="67"/>
    </row>
    <row r="638" spans="1:17" ht="29" hidden="1">
      <c r="A638" s="153" t="s">
        <v>266</v>
      </c>
      <c r="B638" s="141" t="s">
        <v>2639</v>
      </c>
      <c r="C638" s="141" t="s">
        <v>2594</v>
      </c>
      <c r="D638" s="273" t="s">
        <v>1583</v>
      </c>
      <c r="E638" s="273" t="s">
        <v>1583</v>
      </c>
      <c r="F638" s="67"/>
      <c r="G638" s="67"/>
      <c r="H638" s="67"/>
      <c r="I638" s="67"/>
      <c r="J638" s="67"/>
      <c r="K638" s="67"/>
      <c r="L638" s="67"/>
      <c r="M638" s="67"/>
      <c r="N638" s="67"/>
      <c r="O638" s="67"/>
      <c r="P638" s="67"/>
      <c r="Q638" s="67"/>
    </row>
    <row r="639" spans="1:17" ht="29" hidden="1">
      <c r="A639" s="153" t="s">
        <v>266</v>
      </c>
      <c r="B639" s="141" t="s">
        <v>2640</v>
      </c>
      <c r="C639" s="141" t="s">
        <v>2594</v>
      </c>
      <c r="D639" s="273" t="s">
        <v>1583</v>
      </c>
      <c r="E639" s="273" t="s">
        <v>1583</v>
      </c>
      <c r="F639" s="67"/>
      <c r="G639" s="67"/>
      <c r="H639" s="67"/>
      <c r="I639" s="67"/>
      <c r="J639" s="67"/>
      <c r="K639" s="67"/>
      <c r="L639" s="67"/>
      <c r="M639" s="67"/>
      <c r="N639" s="67"/>
      <c r="O639" s="67"/>
      <c r="P639" s="67"/>
      <c r="Q639" s="67"/>
    </row>
    <row r="640" spans="1:17" ht="29" hidden="1">
      <c r="A640" s="153" t="s">
        <v>266</v>
      </c>
      <c r="B640" s="141" t="s">
        <v>2641</v>
      </c>
      <c r="C640" s="141" t="s">
        <v>2594</v>
      </c>
      <c r="D640" s="273" t="s">
        <v>1583</v>
      </c>
      <c r="E640" s="273" t="s">
        <v>1583</v>
      </c>
      <c r="F640" s="67"/>
      <c r="G640" s="67"/>
      <c r="H640" s="67"/>
      <c r="I640" s="67"/>
      <c r="J640" s="67"/>
      <c r="K640" s="67"/>
      <c r="L640" s="67"/>
      <c r="M640" s="67"/>
      <c r="N640" s="67"/>
      <c r="O640" s="67"/>
      <c r="P640" s="67"/>
      <c r="Q640" s="67"/>
    </row>
    <row r="641" spans="1:17" ht="29" hidden="1">
      <c r="A641" s="153" t="s">
        <v>266</v>
      </c>
      <c r="B641" s="141" t="s">
        <v>2642</v>
      </c>
      <c r="C641" s="141" t="s">
        <v>2594</v>
      </c>
      <c r="D641" s="273" t="s">
        <v>1583</v>
      </c>
      <c r="E641" s="273" t="s">
        <v>1583</v>
      </c>
      <c r="F641" s="67"/>
      <c r="G641" s="67"/>
      <c r="H641" s="67"/>
      <c r="I641" s="67"/>
      <c r="J641" s="67"/>
      <c r="K641" s="67"/>
      <c r="L641" s="67"/>
      <c r="M641" s="67"/>
      <c r="N641" s="67"/>
      <c r="O641" s="67"/>
      <c r="P641" s="67"/>
      <c r="Q641" s="67"/>
    </row>
    <row r="642" spans="1:17" ht="29" hidden="1">
      <c r="A642" s="153" t="s">
        <v>300</v>
      </c>
      <c r="B642" s="141" t="s">
        <v>2643</v>
      </c>
      <c r="C642" s="201" t="s">
        <v>2594</v>
      </c>
      <c r="D642" s="274" t="s">
        <v>1583</v>
      </c>
      <c r="E642" s="273" t="s">
        <v>1583</v>
      </c>
      <c r="F642" s="67"/>
      <c r="G642" s="67"/>
      <c r="H642" s="67"/>
      <c r="I642" s="67"/>
      <c r="J642" s="67"/>
      <c r="K642" s="67"/>
      <c r="L642" s="67"/>
      <c r="M642" s="67"/>
      <c r="N642" s="67"/>
      <c r="O642" s="67"/>
      <c r="P642" s="67"/>
      <c r="Q642" s="67"/>
    </row>
    <row r="643" spans="1:17" ht="43.5" hidden="1">
      <c r="A643" s="153" t="s">
        <v>376</v>
      </c>
      <c r="B643" s="141" t="s">
        <v>2644</v>
      </c>
      <c r="C643" s="141" t="s">
        <v>2594</v>
      </c>
      <c r="D643" s="273" t="s">
        <v>1583</v>
      </c>
      <c r="E643" s="273" t="s">
        <v>1583</v>
      </c>
      <c r="F643" s="67"/>
      <c r="G643" s="67"/>
      <c r="H643" s="67"/>
      <c r="I643" s="67"/>
      <c r="J643" s="67"/>
      <c r="K643" s="67"/>
      <c r="L643" s="67"/>
      <c r="M643" s="67"/>
      <c r="N643" s="67"/>
      <c r="O643" s="67"/>
      <c r="P643" s="67"/>
      <c r="Q643" s="67"/>
    </row>
    <row r="644" spans="1:17" ht="29" hidden="1">
      <c r="A644" s="153" t="s">
        <v>376</v>
      </c>
      <c r="B644" s="141" t="s">
        <v>2645</v>
      </c>
      <c r="C644" s="141" t="s">
        <v>2594</v>
      </c>
      <c r="D644" s="273" t="s">
        <v>1583</v>
      </c>
      <c r="E644" s="273" t="s">
        <v>1583</v>
      </c>
      <c r="F644" s="67"/>
      <c r="G644" s="67"/>
      <c r="H644" s="67"/>
      <c r="I644" s="67"/>
      <c r="J644" s="67"/>
      <c r="K644" s="67"/>
      <c r="L644" s="67"/>
      <c r="M644" s="67"/>
      <c r="N644" s="67"/>
      <c r="O644" s="67"/>
      <c r="P644" s="67"/>
      <c r="Q644" s="67"/>
    </row>
    <row r="645" spans="1:17" ht="29" hidden="1">
      <c r="A645" s="153" t="s">
        <v>402</v>
      </c>
      <c r="B645" s="141" t="s">
        <v>2646</v>
      </c>
      <c r="C645" s="141" t="s">
        <v>2594</v>
      </c>
      <c r="D645" s="273" t="s">
        <v>1583</v>
      </c>
      <c r="E645" s="273" t="s">
        <v>1583</v>
      </c>
      <c r="F645" s="67"/>
      <c r="G645" s="67"/>
      <c r="H645" s="67"/>
      <c r="I645" s="67"/>
      <c r="J645" s="67"/>
      <c r="K645" s="67"/>
      <c r="L645" s="67"/>
      <c r="M645" s="67"/>
      <c r="N645" s="67"/>
      <c r="O645" s="67"/>
      <c r="P645" s="67"/>
      <c r="Q645" s="67"/>
    </row>
    <row r="646" spans="1:17" ht="29" hidden="1">
      <c r="A646" s="153" t="s">
        <v>402</v>
      </c>
      <c r="B646" s="141" t="s">
        <v>2647</v>
      </c>
      <c r="C646" s="141" t="s">
        <v>2594</v>
      </c>
      <c r="D646" s="273" t="s">
        <v>1583</v>
      </c>
      <c r="E646" s="273" t="s">
        <v>1583</v>
      </c>
      <c r="F646" s="67"/>
      <c r="G646" s="67"/>
      <c r="H646" s="67"/>
      <c r="I646" s="67"/>
      <c r="J646" s="67"/>
      <c r="K646" s="67"/>
      <c r="L646" s="67"/>
      <c r="M646" s="67"/>
      <c r="N646" s="67"/>
      <c r="O646" s="67"/>
      <c r="P646" s="67"/>
      <c r="Q646" s="67"/>
    </row>
    <row r="647" spans="1:17" ht="29" hidden="1">
      <c r="A647" s="155" t="s">
        <v>443</v>
      </c>
      <c r="B647" s="141" t="s">
        <v>2648</v>
      </c>
      <c r="C647" s="201" t="s">
        <v>2594</v>
      </c>
      <c r="D647" s="274" t="s">
        <v>1583</v>
      </c>
      <c r="E647" s="273" t="s">
        <v>1583</v>
      </c>
      <c r="F647" s="67"/>
      <c r="G647" s="67"/>
      <c r="H647" s="67"/>
      <c r="I647" s="67"/>
      <c r="J647" s="67"/>
      <c r="K647" s="67"/>
      <c r="L647" s="67"/>
      <c r="M647" s="67"/>
      <c r="N647" s="67"/>
      <c r="O647" s="67"/>
      <c r="P647" s="67"/>
      <c r="Q647" s="67"/>
    </row>
    <row r="648" spans="1:17" ht="29" hidden="1">
      <c r="A648" s="155" t="s">
        <v>437</v>
      </c>
      <c r="B648" s="141" t="s">
        <v>2649</v>
      </c>
      <c r="C648" s="201" t="s">
        <v>2594</v>
      </c>
      <c r="D648" s="274" t="s">
        <v>1583</v>
      </c>
      <c r="E648" s="273" t="s">
        <v>1583</v>
      </c>
      <c r="F648" s="67"/>
      <c r="G648" s="67"/>
      <c r="H648" s="67"/>
      <c r="I648" s="67"/>
      <c r="J648" s="67"/>
      <c r="K648" s="67"/>
      <c r="L648" s="67"/>
      <c r="M648" s="67"/>
      <c r="N648" s="67"/>
      <c r="O648" s="67"/>
      <c r="P648" s="67"/>
      <c r="Q648" s="67"/>
    </row>
    <row r="649" spans="1:17" ht="43.5" hidden="1">
      <c r="A649" s="155" t="s">
        <v>449</v>
      </c>
      <c r="B649" s="141" t="s">
        <v>2650</v>
      </c>
      <c r="C649" s="201" t="s">
        <v>2594</v>
      </c>
      <c r="D649" s="274" t="s">
        <v>1583</v>
      </c>
      <c r="E649" s="273" t="s">
        <v>1583</v>
      </c>
      <c r="F649" s="67"/>
      <c r="G649" s="67"/>
      <c r="H649" s="67"/>
      <c r="I649" s="67"/>
      <c r="J649" s="67"/>
      <c r="K649" s="67"/>
      <c r="L649" s="67"/>
      <c r="M649" s="67"/>
      <c r="N649" s="67"/>
      <c r="O649" s="67"/>
      <c r="P649" s="67"/>
      <c r="Q649" s="67"/>
    </row>
    <row r="650" spans="1:17" ht="29" hidden="1">
      <c r="A650" s="155" t="s">
        <v>437</v>
      </c>
      <c r="B650" s="141" t="s">
        <v>2651</v>
      </c>
      <c r="C650" s="201" t="s">
        <v>2594</v>
      </c>
      <c r="D650" s="274" t="s">
        <v>1583</v>
      </c>
      <c r="E650" s="273" t="s">
        <v>1583</v>
      </c>
      <c r="F650" s="67"/>
      <c r="G650" s="67"/>
      <c r="H650" s="67"/>
      <c r="I650" s="67"/>
      <c r="J650" s="67"/>
      <c r="K650" s="67"/>
      <c r="L650" s="67"/>
      <c r="M650" s="67"/>
      <c r="N650" s="67"/>
      <c r="O650" s="67"/>
      <c r="P650" s="67"/>
      <c r="Q650" s="67"/>
    </row>
    <row r="651" spans="1:17" ht="29" hidden="1">
      <c r="A651" s="155" t="s">
        <v>502</v>
      </c>
      <c r="B651" s="141" t="s">
        <v>2652</v>
      </c>
      <c r="C651" s="141" t="s">
        <v>2594</v>
      </c>
      <c r="D651" s="274" t="s">
        <v>1583</v>
      </c>
      <c r="E651" s="273" t="s">
        <v>1583</v>
      </c>
      <c r="F651" s="67"/>
      <c r="G651" s="67"/>
      <c r="H651" s="67"/>
      <c r="I651" s="67"/>
      <c r="J651" s="67"/>
      <c r="K651" s="67"/>
      <c r="L651" s="67"/>
      <c r="M651" s="67"/>
      <c r="N651" s="67"/>
      <c r="O651" s="67"/>
      <c r="P651" s="67"/>
      <c r="Q651" s="67"/>
    </row>
    <row r="652" spans="1:17" ht="29" hidden="1">
      <c r="A652" s="155" t="s">
        <v>502</v>
      </c>
      <c r="B652" s="141" t="s">
        <v>2653</v>
      </c>
      <c r="C652" s="141" t="s">
        <v>2594</v>
      </c>
      <c r="D652" s="274" t="s">
        <v>1583</v>
      </c>
      <c r="E652" s="273" t="s">
        <v>1583</v>
      </c>
      <c r="F652" s="67"/>
      <c r="G652" s="67"/>
      <c r="H652" s="67"/>
      <c r="I652" s="67"/>
      <c r="J652" s="67"/>
      <c r="K652" s="67"/>
      <c r="L652" s="67"/>
      <c r="M652" s="67"/>
      <c r="N652" s="67"/>
      <c r="O652" s="67"/>
      <c r="P652" s="67"/>
      <c r="Q652" s="67"/>
    </row>
    <row r="653" spans="1:17" ht="29" hidden="1">
      <c r="A653" s="155" t="s">
        <v>502</v>
      </c>
      <c r="B653" s="141" t="s">
        <v>2654</v>
      </c>
      <c r="C653" s="141" t="s">
        <v>2594</v>
      </c>
      <c r="D653" s="274" t="s">
        <v>1583</v>
      </c>
      <c r="E653" s="273" t="s">
        <v>1583</v>
      </c>
      <c r="F653" s="67"/>
      <c r="G653" s="67"/>
      <c r="H653" s="67"/>
      <c r="I653" s="67"/>
      <c r="J653" s="67"/>
      <c r="K653" s="67"/>
      <c r="L653" s="67"/>
      <c r="M653" s="67"/>
      <c r="N653" s="67"/>
      <c r="O653" s="67"/>
      <c r="P653" s="67"/>
      <c r="Q653" s="67"/>
    </row>
    <row r="654" spans="1:17" ht="43.5" hidden="1">
      <c r="A654" s="155" t="s">
        <v>502</v>
      </c>
      <c r="B654" s="141" t="s">
        <v>2655</v>
      </c>
      <c r="C654" s="141" t="s">
        <v>2594</v>
      </c>
      <c r="D654" s="274" t="s">
        <v>1583</v>
      </c>
      <c r="E654" s="273" t="s">
        <v>1583</v>
      </c>
      <c r="F654" s="67"/>
      <c r="G654" s="67"/>
      <c r="H654" s="67"/>
      <c r="I654" s="67"/>
      <c r="J654" s="67"/>
      <c r="K654" s="67"/>
      <c r="L654" s="67"/>
      <c r="M654" s="67"/>
      <c r="N654" s="67"/>
      <c r="O654" s="67"/>
      <c r="P654" s="67"/>
      <c r="Q654" s="67"/>
    </row>
    <row r="655" spans="1:17" ht="29" hidden="1">
      <c r="A655" s="155" t="s">
        <v>502</v>
      </c>
      <c r="B655" s="141" t="s">
        <v>2656</v>
      </c>
      <c r="C655" s="141" t="s">
        <v>2594</v>
      </c>
      <c r="D655" s="274" t="s">
        <v>1583</v>
      </c>
      <c r="E655" s="273" t="s">
        <v>1583</v>
      </c>
      <c r="F655" s="67"/>
      <c r="G655" s="67"/>
      <c r="H655" s="67"/>
      <c r="I655" s="67"/>
      <c r="J655" s="67"/>
      <c r="K655" s="67"/>
      <c r="L655" s="67"/>
      <c r="M655" s="67"/>
      <c r="N655" s="67"/>
      <c r="O655" s="67"/>
      <c r="P655" s="67"/>
      <c r="Q655" s="67"/>
    </row>
    <row r="656" spans="1:17" ht="29" hidden="1">
      <c r="A656" s="155" t="s">
        <v>502</v>
      </c>
      <c r="B656" s="141" t="s">
        <v>2657</v>
      </c>
      <c r="C656" s="141" t="s">
        <v>2594</v>
      </c>
      <c r="D656" s="274" t="s">
        <v>1583</v>
      </c>
      <c r="E656" s="273" t="s">
        <v>1583</v>
      </c>
      <c r="F656" s="67"/>
      <c r="G656" s="67"/>
      <c r="H656" s="67"/>
      <c r="I656" s="67"/>
      <c r="J656" s="67"/>
      <c r="K656" s="67"/>
      <c r="L656" s="67"/>
      <c r="M656" s="67"/>
      <c r="N656" s="67"/>
      <c r="O656" s="67"/>
      <c r="P656" s="67"/>
      <c r="Q656" s="67"/>
    </row>
    <row r="657" spans="1:17" ht="29" hidden="1">
      <c r="A657" s="155" t="s">
        <v>502</v>
      </c>
      <c r="B657" s="141" t="s">
        <v>2658</v>
      </c>
      <c r="C657" s="141" t="s">
        <v>2594</v>
      </c>
      <c r="D657" s="274" t="s">
        <v>1583</v>
      </c>
      <c r="E657" s="273" t="s">
        <v>1583</v>
      </c>
      <c r="F657" s="67"/>
      <c r="G657" s="67"/>
      <c r="H657" s="67"/>
      <c r="I657" s="67"/>
      <c r="J657" s="67"/>
      <c r="K657" s="67"/>
      <c r="L657" s="67"/>
      <c r="M657" s="67"/>
      <c r="N657" s="67"/>
      <c r="O657" s="67"/>
      <c r="P657" s="67"/>
      <c r="Q657" s="67"/>
    </row>
    <row r="658" spans="1:17" ht="29" hidden="1">
      <c r="A658" s="155" t="s">
        <v>533</v>
      </c>
      <c r="B658" s="141" t="s">
        <v>2659</v>
      </c>
      <c r="C658" s="141" t="s">
        <v>2594</v>
      </c>
      <c r="D658" s="273" t="s">
        <v>1583</v>
      </c>
      <c r="E658" s="273" t="s">
        <v>1583</v>
      </c>
      <c r="F658" s="67"/>
      <c r="G658" s="67"/>
      <c r="H658" s="67"/>
      <c r="I658" s="67"/>
      <c r="J658" s="67"/>
      <c r="K658" s="67"/>
      <c r="L658" s="67"/>
      <c r="M658" s="67"/>
      <c r="N658" s="67"/>
      <c r="O658" s="67"/>
      <c r="P658" s="67"/>
      <c r="Q658" s="67"/>
    </row>
    <row r="659" spans="1:17" ht="29" hidden="1">
      <c r="A659" s="155" t="s">
        <v>533</v>
      </c>
      <c r="B659" s="141" t="s">
        <v>2660</v>
      </c>
      <c r="C659" s="141" t="s">
        <v>2594</v>
      </c>
      <c r="D659" s="273" t="s">
        <v>1583</v>
      </c>
      <c r="E659" s="273" t="s">
        <v>1583</v>
      </c>
      <c r="F659" s="67"/>
      <c r="G659" s="67"/>
      <c r="H659" s="67"/>
      <c r="I659" s="67"/>
      <c r="J659" s="67"/>
      <c r="K659" s="67"/>
      <c r="L659" s="67"/>
      <c r="M659" s="67"/>
      <c r="N659" s="67"/>
      <c r="O659" s="67"/>
      <c r="P659" s="67"/>
      <c r="Q659" s="67"/>
    </row>
    <row r="660" spans="1:17" ht="29" hidden="1">
      <c r="A660" s="155" t="s">
        <v>533</v>
      </c>
      <c r="B660" s="141" t="s">
        <v>2661</v>
      </c>
      <c r="C660" s="141" t="s">
        <v>2594</v>
      </c>
      <c r="D660" s="273" t="s">
        <v>1583</v>
      </c>
      <c r="E660" s="273" t="s">
        <v>1583</v>
      </c>
      <c r="F660" s="67"/>
      <c r="G660" s="67"/>
      <c r="H660" s="67"/>
      <c r="I660" s="67"/>
      <c r="J660" s="67"/>
      <c r="K660" s="67"/>
      <c r="L660" s="67"/>
      <c r="M660" s="67"/>
      <c r="N660" s="67"/>
      <c r="O660" s="67"/>
      <c r="P660" s="67"/>
      <c r="Q660" s="67"/>
    </row>
    <row r="661" spans="1:17" ht="29" hidden="1">
      <c r="A661" s="155" t="s">
        <v>533</v>
      </c>
      <c r="B661" s="141" t="s">
        <v>2662</v>
      </c>
      <c r="C661" s="141" t="s">
        <v>2594</v>
      </c>
      <c r="D661" s="273" t="s">
        <v>1583</v>
      </c>
      <c r="E661" s="273" t="s">
        <v>1583</v>
      </c>
      <c r="F661" s="67"/>
      <c r="G661" s="67"/>
      <c r="H661" s="67"/>
      <c r="I661" s="67"/>
      <c r="J661" s="67"/>
      <c r="K661" s="67"/>
      <c r="L661" s="67"/>
      <c r="M661" s="67"/>
      <c r="N661" s="67"/>
      <c r="O661" s="67"/>
      <c r="P661" s="67"/>
      <c r="Q661" s="67"/>
    </row>
    <row r="662" spans="1:17" ht="29" hidden="1">
      <c r="A662" s="155" t="s">
        <v>533</v>
      </c>
      <c r="B662" s="141" t="s">
        <v>2663</v>
      </c>
      <c r="C662" s="141" t="s">
        <v>2594</v>
      </c>
      <c r="D662" s="273" t="s">
        <v>1583</v>
      </c>
      <c r="E662" s="273" t="s">
        <v>1583</v>
      </c>
      <c r="F662" s="67"/>
      <c r="G662" s="67"/>
      <c r="H662" s="67"/>
      <c r="I662" s="67"/>
      <c r="J662" s="67"/>
      <c r="K662" s="67"/>
      <c r="L662" s="67"/>
      <c r="M662" s="67"/>
      <c r="N662" s="67"/>
      <c r="O662" s="67"/>
      <c r="P662" s="67"/>
      <c r="Q662" s="67"/>
    </row>
    <row r="663" spans="1:17" ht="29" hidden="1">
      <c r="A663" s="155" t="s">
        <v>533</v>
      </c>
      <c r="B663" s="141" t="s">
        <v>2664</v>
      </c>
      <c r="C663" s="141" t="s">
        <v>2594</v>
      </c>
      <c r="D663" s="273" t="s">
        <v>1583</v>
      </c>
      <c r="E663" s="273" t="s">
        <v>1583</v>
      </c>
      <c r="F663" s="67"/>
      <c r="G663" s="67"/>
      <c r="H663" s="67"/>
      <c r="I663" s="67"/>
      <c r="J663" s="67"/>
      <c r="K663" s="67"/>
      <c r="L663" s="67"/>
      <c r="M663" s="67"/>
      <c r="N663" s="67"/>
      <c r="O663" s="67"/>
      <c r="P663" s="67"/>
      <c r="Q663" s="67"/>
    </row>
    <row r="664" spans="1:17" ht="29" hidden="1">
      <c r="A664" s="155" t="s">
        <v>2386</v>
      </c>
      <c r="B664" s="141" t="s">
        <v>2665</v>
      </c>
      <c r="C664" s="141" t="s">
        <v>2594</v>
      </c>
      <c r="D664" s="273" t="s">
        <v>1583</v>
      </c>
      <c r="E664" s="273" t="s">
        <v>1583</v>
      </c>
      <c r="F664" s="67"/>
      <c r="G664" s="67"/>
      <c r="H664" s="67"/>
      <c r="I664" s="67"/>
      <c r="J664" s="67"/>
      <c r="K664" s="67"/>
      <c r="L664" s="67"/>
      <c r="M664" s="67"/>
      <c r="N664" s="67"/>
      <c r="O664" s="67"/>
      <c r="P664" s="67"/>
      <c r="Q664" s="67"/>
    </row>
    <row r="665" spans="1:17" ht="29" hidden="1">
      <c r="A665" s="155" t="s">
        <v>533</v>
      </c>
      <c r="B665" s="141" t="s">
        <v>2666</v>
      </c>
      <c r="C665" s="141" t="s">
        <v>2594</v>
      </c>
      <c r="D665" s="273" t="s">
        <v>1583</v>
      </c>
      <c r="E665" s="273" t="s">
        <v>1583</v>
      </c>
      <c r="F665" s="67"/>
      <c r="G665" s="67"/>
      <c r="H665" s="67"/>
      <c r="I665" s="67"/>
      <c r="J665" s="67"/>
      <c r="K665" s="67"/>
      <c r="L665" s="67"/>
      <c r="M665" s="67"/>
      <c r="N665" s="67"/>
      <c r="O665" s="67"/>
      <c r="P665" s="67"/>
      <c r="Q665" s="67"/>
    </row>
    <row r="666" spans="1:17" ht="43.5" hidden="1">
      <c r="A666" s="155" t="s">
        <v>533</v>
      </c>
      <c r="B666" s="141" t="s">
        <v>2667</v>
      </c>
      <c r="C666" s="141" t="s">
        <v>2594</v>
      </c>
      <c r="D666" s="273" t="s">
        <v>1583</v>
      </c>
      <c r="E666" s="273" t="s">
        <v>1583</v>
      </c>
      <c r="F666" s="67"/>
      <c r="G666" s="67"/>
      <c r="H666" s="67"/>
      <c r="I666" s="67"/>
      <c r="J666" s="67"/>
      <c r="K666" s="67"/>
      <c r="L666" s="67"/>
      <c r="M666" s="67"/>
      <c r="N666" s="67"/>
      <c r="O666" s="67"/>
      <c r="P666" s="67"/>
      <c r="Q666" s="67"/>
    </row>
    <row r="667" spans="1:17" ht="43.5" hidden="1">
      <c r="A667" s="155" t="s">
        <v>533</v>
      </c>
      <c r="B667" s="141" t="s">
        <v>2668</v>
      </c>
      <c r="C667" s="141" t="s">
        <v>2594</v>
      </c>
      <c r="D667" s="273" t="s">
        <v>1583</v>
      </c>
      <c r="E667" s="273" t="s">
        <v>1583</v>
      </c>
      <c r="F667" s="67"/>
      <c r="G667" s="67"/>
      <c r="H667" s="67"/>
      <c r="I667" s="67"/>
      <c r="J667" s="67"/>
      <c r="K667" s="67"/>
      <c r="L667" s="67"/>
      <c r="M667" s="67"/>
      <c r="N667" s="67"/>
      <c r="O667" s="67"/>
      <c r="P667" s="67"/>
      <c r="Q667" s="67"/>
    </row>
    <row r="668" spans="1:17" ht="29" hidden="1">
      <c r="A668" s="155" t="s">
        <v>2386</v>
      </c>
      <c r="B668" s="141" t="s">
        <v>2669</v>
      </c>
      <c r="C668" s="141" t="s">
        <v>2594</v>
      </c>
      <c r="D668" s="273" t="s">
        <v>1583</v>
      </c>
      <c r="E668" s="273" t="s">
        <v>1583</v>
      </c>
      <c r="F668" s="67"/>
      <c r="G668" s="67"/>
      <c r="H668" s="67"/>
      <c r="I668" s="67"/>
      <c r="J668" s="67"/>
      <c r="K668" s="67"/>
      <c r="L668" s="67"/>
      <c r="M668" s="67"/>
      <c r="N668" s="67"/>
      <c r="O668" s="67"/>
      <c r="P668" s="67"/>
      <c r="Q668" s="67"/>
    </row>
    <row r="669" spans="1:17" hidden="1">
      <c r="A669" s="155" t="s">
        <v>609</v>
      </c>
      <c r="B669" s="141" t="s">
        <v>2670</v>
      </c>
      <c r="C669" s="141" t="s">
        <v>2594</v>
      </c>
      <c r="D669" s="273" t="s">
        <v>1583</v>
      </c>
      <c r="E669" s="273" t="s">
        <v>1583</v>
      </c>
      <c r="F669" s="67"/>
      <c r="G669" s="67"/>
      <c r="H669" s="67"/>
      <c r="I669" s="67"/>
      <c r="J669" s="67"/>
      <c r="K669" s="67"/>
      <c r="L669" s="67"/>
      <c r="M669" s="67"/>
      <c r="N669" s="67"/>
      <c r="O669" s="67"/>
      <c r="P669" s="67"/>
      <c r="Q669" s="67"/>
    </row>
    <row r="670" spans="1:17" ht="43.5" hidden="1">
      <c r="A670" s="155" t="s">
        <v>713</v>
      </c>
      <c r="B670" s="141" t="s">
        <v>2671</v>
      </c>
      <c r="C670" s="141" t="s">
        <v>2594</v>
      </c>
      <c r="D670" s="273" t="s">
        <v>1583</v>
      </c>
      <c r="E670" s="273" t="s">
        <v>1583</v>
      </c>
      <c r="F670" s="67"/>
      <c r="G670" s="67"/>
      <c r="H670" s="67"/>
      <c r="I670" s="67"/>
      <c r="J670" s="67"/>
      <c r="K670" s="67"/>
      <c r="L670" s="67"/>
      <c r="M670" s="67"/>
      <c r="N670" s="67"/>
      <c r="O670" s="67"/>
      <c r="P670" s="67"/>
      <c r="Q670" s="67"/>
    </row>
    <row r="671" spans="1:17" ht="43.5" hidden="1">
      <c r="A671" s="155" t="s">
        <v>643</v>
      </c>
      <c r="B671" s="141" t="s">
        <v>2672</v>
      </c>
      <c r="C671" s="141" t="s">
        <v>2594</v>
      </c>
      <c r="D671" s="273" t="s">
        <v>1583</v>
      </c>
      <c r="E671" s="273" t="s">
        <v>1583</v>
      </c>
      <c r="F671" s="67"/>
      <c r="G671" s="67"/>
      <c r="H671" s="67"/>
      <c r="I671" s="67"/>
      <c r="J671" s="67"/>
      <c r="K671" s="67"/>
      <c r="L671" s="67"/>
      <c r="M671" s="67"/>
      <c r="N671" s="67"/>
      <c r="O671" s="67"/>
      <c r="P671" s="67"/>
      <c r="Q671" s="67"/>
    </row>
    <row r="672" spans="1:17" ht="58" hidden="1">
      <c r="A672" s="155" t="s">
        <v>643</v>
      </c>
      <c r="B672" s="141" t="s">
        <v>2673</v>
      </c>
      <c r="C672" s="141" t="s">
        <v>2594</v>
      </c>
      <c r="D672" s="273" t="s">
        <v>1583</v>
      </c>
      <c r="E672" s="273" t="s">
        <v>2055</v>
      </c>
      <c r="F672" s="67"/>
      <c r="G672" s="67"/>
      <c r="H672" s="67"/>
      <c r="I672" s="67"/>
      <c r="J672" s="67"/>
      <c r="K672" s="67"/>
      <c r="L672" s="67"/>
      <c r="M672" s="67"/>
      <c r="N672" s="67"/>
      <c r="O672" s="67"/>
      <c r="P672" s="67"/>
      <c r="Q672" s="67"/>
    </row>
    <row r="673" spans="1:17" ht="29" hidden="1">
      <c r="A673" s="153" t="s">
        <v>300</v>
      </c>
      <c r="B673" s="141" t="s">
        <v>2674</v>
      </c>
      <c r="C673" s="141" t="s">
        <v>2675</v>
      </c>
      <c r="D673" s="274" t="s">
        <v>1583</v>
      </c>
      <c r="E673" s="273" t="s">
        <v>1583</v>
      </c>
      <c r="F673" s="67"/>
      <c r="G673" s="67"/>
      <c r="H673" s="67"/>
      <c r="I673" s="67"/>
      <c r="J673" s="67"/>
      <c r="K673" s="67"/>
      <c r="L673" s="67"/>
      <c r="M673" s="67"/>
      <c r="N673" s="67"/>
      <c r="O673" s="67"/>
      <c r="P673" s="67"/>
      <c r="Q673" s="67"/>
    </row>
    <row r="674" spans="1:17" ht="29" hidden="1">
      <c r="A674" s="153" t="s">
        <v>300</v>
      </c>
      <c r="B674" s="141" t="s">
        <v>2676</v>
      </c>
      <c r="C674" s="141" t="s">
        <v>2675</v>
      </c>
      <c r="D674" s="274" t="s">
        <v>1583</v>
      </c>
      <c r="E674" s="273" t="s">
        <v>1583</v>
      </c>
      <c r="F674" s="67"/>
      <c r="G674" s="67"/>
      <c r="H674" s="67"/>
      <c r="I674" s="67"/>
      <c r="J674" s="67"/>
      <c r="K674" s="67"/>
      <c r="L674" s="67"/>
      <c r="M674" s="67"/>
      <c r="N674" s="67"/>
      <c r="O674" s="67"/>
      <c r="P674" s="67"/>
      <c r="Q674" s="67"/>
    </row>
    <row r="675" spans="1:17" ht="29" hidden="1">
      <c r="A675" s="153" t="s">
        <v>300</v>
      </c>
      <c r="B675" s="141" t="s">
        <v>2677</v>
      </c>
      <c r="C675" s="141" t="s">
        <v>2675</v>
      </c>
      <c r="D675" s="274" t="s">
        <v>1583</v>
      </c>
      <c r="E675" s="273" t="s">
        <v>1583</v>
      </c>
      <c r="F675" s="67"/>
      <c r="G675" s="67"/>
      <c r="H675" s="67"/>
      <c r="I675" s="67"/>
      <c r="J675" s="67"/>
      <c r="K675" s="67"/>
      <c r="L675" s="67"/>
      <c r="M675" s="67"/>
      <c r="N675" s="67"/>
      <c r="O675" s="67"/>
      <c r="P675" s="67"/>
      <c r="Q675" s="67"/>
    </row>
    <row r="676" spans="1:17" ht="29" hidden="1">
      <c r="A676" s="153" t="s">
        <v>300</v>
      </c>
      <c r="B676" s="141" t="s">
        <v>2678</v>
      </c>
      <c r="C676" s="141" t="s">
        <v>2675</v>
      </c>
      <c r="D676" s="274" t="s">
        <v>1583</v>
      </c>
      <c r="E676" s="273" t="s">
        <v>1583</v>
      </c>
      <c r="F676" s="67"/>
      <c r="G676" s="67"/>
      <c r="H676" s="67"/>
      <c r="I676" s="67"/>
      <c r="J676" s="67"/>
      <c r="K676" s="67"/>
      <c r="L676" s="67"/>
      <c r="M676" s="67"/>
      <c r="N676" s="67"/>
      <c r="O676" s="67"/>
      <c r="P676" s="67"/>
      <c r="Q676" s="67"/>
    </row>
    <row r="677" spans="1:17" ht="29" hidden="1">
      <c r="A677" s="153" t="s">
        <v>300</v>
      </c>
      <c r="B677" s="141" t="s">
        <v>2679</v>
      </c>
      <c r="C677" s="141" t="s">
        <v>2675</v>
      </c>
      <c r="D677" s="274" t="s">
        <v>1583</v>
      </c>
      <c r="E677" s="273" t="s">
        <v>1583</v>
      </c>
      <c r="F677" s="67"/>
      <c r="G677" s="67"/>
      <c r="H677" s="67"/>
      <c r="I677" s="67"/>
      <c r="J677" s="67"/>
      <c r="K677" s="67"/>
      <c r="L677" s="67"/>
      <c r="M677" s="67"/>
      <c r="N677" s="67"/>
      <c r="O677" s="67"/>
      <c r="P677" s="67"/>
      <c r="Q677" s="67"/>
    </row>
    <row r="678" spans="1:17" ht="58" hidden="1">
      <c r="A678" s="153" t="s">
        <v>1297</v>
      </c>
      <c r="B678" s="141" t="s">
        <v>2680</v>
      </c>
      <c r="C678" s="141" t="s">
        <v>2675</v>
      </c>
      <c r="D678" s="272" t="s">
        <v>1583</v>
      </c>
      <c r="E678" s="273" t="s">
        <v>1583</v>
      </c>
      <c r="F678" s="67"/>
      <c r="G678" s="67"/>
      <c r="H678" s="67"/>
      <c r="I678" s="67"/>
      <c r="J678" s="67"/>
      <c r="K678" s="67"/>
      <c r="L678" s="67"/>
      <c r="M678" s="67"/>
      <c r="N678" s="67"/>
      <c r="O678" s="67"/>
      <c r="P678" s="67"/>
      <c r="Q678" s="67"/>
    </row>
    <row r="679" spans="1:17" ht="43.5" hidden="1">
      <c r="A679" s="153" t="s">
        <v>1297</v>
      </c>
      <c r="B679" s="141" t="s">
        <v>2681</v>
      </c>
      <c r="C679" s="141" t="s">
        <v>2675</v>
      </c>
      <c r="D679" s="272" t="s">
        <v>1583</v>
      </c>
      <c r="E679" s="273" t="s">
        <v>1583</v>
      </c>
      <c r="F679" s="67"/>
      <c r="G679" s="67"/>
      <c r="H679" s="67"/>
      <c r="I679" s="67"/>
      <c r="J679" s="67"/>
      <c r="K679" s="67"/>
      <c r="L679" s="67"/>
      <c r="M679" s="67"/>
      <c r="N679" s="67"/>
      <c r="O679" s="67"/>
      <c r="P679" s="67"/>
      <c r="Q679" s="67"/>
    </row>
    <row r="680" spans="1:17" ht="43.5" hidden="1">
      <c r="A680" s="153" t="s">
        <v>1297</v>
      </c>
      <c r="B680" s="141" t="s">
        <v>2682</v>
      </c>
      <c r="C680" s="141" t="s">
        <v>2675</v>
      </c>
      <c r="D680" s="272" t="s">
        <v>1583</v>
      </c>
      <c r="E680" s="273" t="s">
        <v>1583</v>
      </c>
      <c r="F680" s="67"/>
      <c r="G680" s="67"/>
      <c r="H680" s="67"/>
      <c r="I680" s="67"/>
      <c r="J680" s="67"/>
      <c r="K680" s="67"/>
      <c r="L680" s="67"/>
      <c r="M680" s="67"/>
      <c r="N680" s="67"/>
      <c r="O680" s="67"/>
      <c r="P680" s="67"/>
      <c r="Q680" s="67"/>
    </row>
    <row r="681" spans="1:17" ht="58" hidden="1">
      <c r="A681" s="153" t="s">
        <v>1297</v>
      </c>
      <c r="B681" s="141" t="s">
        <v>2683</v>
      </c>
      <c r="C681" s="141" t="s">
        <v>2675</v>
      </c>
      <c r="D681" s="272" t="s">
        <v>1583</v>
      </c>
      <c r="E681" s="273" t="s">
        <v>1583</v>
      </c>
      <c r="F681" s="67"/>
      <c r="G681" s="67"/>
      <c r="H681" s="67"/>
      <c r="I681" s="67"/>
      <c r="J681" s="67"/>
      <c r="K681" s="67"/>
      <c r="L681" s="67"/>
      <c r="M681" s="67"/>
      <c r="N681" s="67"/>
      <c r="O681" s="67"/>
      <c r="P681" s="67"/>
      <c r="Q681" s="67"/>
    </row>
    <row r="682" spans="1:17" ht="43.5" hidden="1">
      <c r="A682" s="153" t="s">
        <v>1297</v>
      </c>
      <c r="B682" s="141" t="s">
        <v>2684</v>
      </c>
      <c r="C682" s="141" t="s">
        <v>2675</v>
      </c>
      <c r="D682" s="272" t="s">
        <v>1583</v>
      </c>
      <c r="E682" s="273" t="s">
        <v>1583</v>
      </c>
      <c r="F682" s="67"/>
      <c r="G682" s="67"/>
      <c r="H682" s="67"/>
      <c r="I682" s="67"/>
      <c r="J682" s="67"/>
      <c r="K682" s="67"/>
      <c r="L682" s="67"/>
      <c r="M682" s="67"/>
      <c r="N682" s="67"/>
      <c r="O682" s="67"/>
      <c r="P682" s="67"/>
      <c r="Q682" s="67"/>
    </row>
    <row r="683" spans="1:17" ht="43.5">
      <c r="A683" s="153" t="s">
        <v>220</v>
      </c>
      <c r="B683" s="141" t="s">
        <v>2685</v>
      </c>
      <c r="C683" s="141" t="s">
        <v>2675</v>
      </c>
      <c r="D683" s="273" t="s">
        <v>1583</v>
      </c>
      <c r="E683" s="273" t="s">
        <v>1583</v>
      </c>
      <c r="F683" s="67"/>
      <c r="G683" s="67"/>
      <c r="H683" s="67"/>
      <c r="I683" s="67"/>
      <c r="J683" s="67"/>
      <c r="K683" s="67"/>
      <c r="L683" s="67"/>
      <c r="M683" s="67"/>
      <c r="N683" s="67"/>
      <c r="O683" s="67"/>
      <c r="P683" s="67"/>
      <c r="Q683" s="67"/>
    </row>
    <row r="684" spans="1:17" ht="43.5">
      <c r="A684" s="153" t="s">
        <v>220</v>
      </c>
      <c r="B684" s="141" t="s">
        <v>2686</v>
      </c>
      <c r="C684" s="141" t="s">
        <v>2675</v>
      </c>
      <c r="D684" s="273" t="s">
        <v>1583</v>
      </c>
      <c r="E684" s="273" t="s">
        <v>1583</v>
      </c>
      <c r="F684" s="67"/>
      <c r="G684" s="67"/>
      <c r="H684" s="67"/>
      <c r="I684" s="67"/>
      <c r="J684" s="67"/>
      <c r="K684" s="67"/>
      <c r="L684" s="67"/>
      <c r="M684" s="67"/>
      <c r="N684" s="67"/>
      <c r="O684" s="67"/>
      <c r="P684" s="67"/>
      <c r="Q684" s="67"/>
    </row>
    <row r="685" spans="1:17" ht="43.5">
      <c r="A685" s="153" t="s">
        <v>220</v>
      </c>
      <c r="B685" s="141" t="s">
        <v>2687</v>
      </c>
      <c r="C685" s="141" t="s">
        <v>2675</v>
      </c>
      <c r="D685" s="273" t="s">
        <v>1583</v>
      </c>
      <c r="E685" s="273" t="s">
        <v>1583</v>
      </c>
      <c r="F685" s="67"/>
      <c r="G685" s="67"/>
      <c r="H685" s="67"/>
      <c r="I685" s="67"/>
      <c r="J685" s="67"/>
      <c r="K685" s="67"/>
      <c r="L685" s="67"/>
      <c r="M685" s="67"/>
      <c r="N685" s="67"/>
      <c r="O685" s="67"/>
      <c r="P685" s="67"/>
      <c r="Q685" s="67"/>
    </row>
    <row r="686" spans="1:17" ht="58">
      <c r="A686" s="153" t="s">
        <v>220</v>
      </c>
      <c r="B686" s="141" t="s">
        <v>2688</v>
      </c>
      <c r="C686" s="141" t="s">
        <v>2675</v>
      </c>
      <c r="D686" s="273" t="s">
        <v>1583</v>
      </c>
      <c r="E686" s="273" t="s">
        <v>1583</v>
      </c>
      <c r="F686" s="67"/>
      <c r="G686" s="67"/>
      <c r="H686" s="67"/>
      <c r="I686" s="67"/>
      <c r="J686" s="67"/>
      <c r="K686" s="67"/>
      <c r="L686" s="67"/>
      <c r="M686" s="67"/>
      <c r="N686" s="67"/>
      <c r="O686" s="67"/>
      <c r="P686" s="67"/>
      <c r="Q686" s="67"/>
    </row>
    <row r="687" spans="1:17" ht="43.5" hidden="1">
      <c r="A687" s="153" t="s">
        <v>238</v>
      </c>
      <c r="B687" s="141" t="s">
        <v>2689</v>
      </c>
      <c r="C687" s="141" t="s">
        <v>2675</v>
      </c>
      <c r="D687" s="273" t="s">
        <v>1583</v>
      </c>
      <c r="E687" s="273" t="s">
        <v>1583</v>
      </c>
      <c r="F687" s="67"/>
      <c r="G687" s="67"/>
      <c r="H687" s="67"/>
      <c r="I687" s="67"/>
      <c r="J687" s="67"/>
      <c r="K687" s="67"/>
      <c r="L687" s="67"/>
      <c r="M687" s="67"/>
      <c r="N687" s="67"/>
      <c r="O687" s="67"/>
      <c r="P687" s="67"/>
      <c r="Q687" s="67"/>
    </row>
    <row r="688" spans="1:17" ht="43.5" hidden="1">
      <c r="A688" s="153" t="s">
        <v>222</v>
      </c>
      <c r="B688" s="141" t="s">
        <v>2690</v>
      </c>
      <c r="C688" s="141" t="s">
        <v>2675</v>
      </c>
      <c r="D688" s="273" t="s">
        <v>1583</v>
      </c>
      <c r="E688" s="273" t="s">
        <v>1583</v>
      </c>
      <c r="F688" s="67"/>
      <c r="G688" s="67"/>
      <c r="H688" s="67"/>
      <c r="I688" s="67"/>
      <c r="J688" s="67"/>
      <c r="K688" s="67"/>
      <c r="L688" s="67"/>
      <c r="M688" s="67"/>
      <c r="N688" s="67"/>
      <c r="O688" s="67"/>
      <c r="P688" s="67"/>
      <c r="Q688" s="67"/>
    </row>
    <row r="689" spans="1:17" ht="43.5" hidden="1">
      <c r="A689" s="153" t="s">
        <v>266</v>
      </c>
      <c r="B689" s="141" t="s">
        <v>2691</v>
      </c>
      <c r="C689" s="141" t="s">
        <v>2675</v>
      </c>
      <c r="D689" s="273" t="s">
        <v>1583</v>
      </c>
      <c r="E689" s="273" t="s">
        <v>1583</v>
      </c>
      <c r="F689" s="67"/>
      <c r="G689" s="67"/>
      <c r="H689" s="67"/>
      <c r="I689" s="67"/>
      <c r="J689" s="67"/>
      <c r="K689" s="67"/>
      <c r="L689" s="67"/>
      <c r="M689" s="67"/>
      <c r="N689" s="67"/>
      <c r="O689" s="67"/>
      <c r="P689" s="67"/>
      <c r="Q689" s="67"/>
    </row>
    <row r="690" spans="1:17" ht="43.5" hidden="1">
      <c r="A690" s="153" t="s">
        <v>266</v>
      </c>
      <c r="B690" s="141" t="s">
        <v>2692</v>
      </c>
      <c r="C690" s="141" t="s">
        <v>2675</v>
      </c>
      <c r="D690" s="273" t="s">
        <v>1583</v>
      </c>
      <c r="E690" s="273" t="s">
        <v>1583</v>
      </c>
      <c r="F690" s="67"/>
      <c r="G690" s="67"/>
      <c r="H690" s="67"/>
      <c r="I690" s="67"/>
      <c r="J690" s="67"/>
      <c r="K690" s="67"/>
      <c r="L690" s="67"/>
      <c r="M690" s="67"/>
      <c r="N690" s="67"/>
      <c r="O690" s="67"/>
      <c r="P690" s="67"/>
      <c r="Q690" s="67"/>
    </row>
    <row r="691" spans="1:17" ht="43.5" hidden="1">
      <c r="A691" s="153" t="s">
        <v>266</v>
      </c>
      <c r="B691" s="141" t="s">
        <v>2693</v>
      </c>
      <c r="C691" s="141" t="s">
        <v>2675</v>
      </c>
      <c r="D691" s="273" t="s">
        <v>1583</v>
      </c>
      <c r="E691" s="273" t="s">
        <v>1583</v>
      </c>
      <c r="F691" s="67"/>
      <c r="G691" s="67"/>
      <c r="H691" s="67"/>
      <c r="I691" s="67"/>
      <c r="J691" s="67"/>
      <c r="K691" s="67"/>
      <c r="L691" s="67"/>
      <c r="M691" s="67"/>
      <c r="N691" s="67"/>
      <c r="O691" s="67"/>
      <c r="P691" s="67"/>
      <c r="Q691" s="67"/>
    </row>
    <row r="692" spans="1:17" ht="72.5" hidden="1">
      <c r="A692" s="153" t="s">
        <v>296</v>
      </c>
      <c r="B692" s="141" t="s">
        <v>2694</v>
      </c>
      <c r="C692" s="141" t="s">
        <v>2675</v>
      </c>
      <c r="D692" s="273" t="s">
        <v>1583</v>
      </c>
      <c r="E692" s="273" t="s">
        <v>1583</v>
      </c>
      <c r="F692" s="67"/>
      <c r="G692" s="67"/>
      <c r="H692" s="67"/>
      <c r="I692" s="67"/>
      <c r="J692" s="67"/>
      <c r="K692" s="67"/>
      <c r="L692" s="67"/>
      <c r="M692" s="67"/>
      <c r="N692" s="67"/>
      <c r="O692" s="67"/>
      <c r="P692" s="67"/>
      <c r="Q692" s="67"/>
    </row>
    <row r="693" spans="1:17" ht="43.5" hidden="1">
      <c r="A693" s="153" t="s">
        <v>266</v>
      </c>
      <c r="B693" s="141" t="s">
        <v>2695</v>
      </c>
      <c r="C693" s="141" t="s">
        <v>2675</v>
      </c>
      <c r="D693" s="273" t="s">
        <v>1583</v>
      </c>
      <c r="E693" s="273" t="s">
        <v>1583</v>
      </c>
      <c r="F693" s="67"/>
      <c r="G693" s="67"/>
      <c r="H693" s="67"/>
      <c r="I693" s="67"/>
      <c r="J693" s="67"/>
      <c r="K693" s="67"/>
      <c r="L693" s="67"/>
      <c r="M693" s="67"/>
      <c r="N693" s="67"/>
      <c r="O693" s="67"/>
      <c r="P693" s="67"/>
      <c r="Q693" s="67"/>
    </row>
    <row r="694" spans="1:17" ht="43.5" hidden="1">
      <c r="A694" s="153" t="s">
        <v>266</v>
      </c>
      <c r="B694" s="141" t="s">
        <v>2696</v>
      </c>
      <c r="C694" s="141" t="s">
        <v>2675</v>
      </c>
      <c r="D694" s="273" t="s">
        <v>1583</v>
      </c>
      <c r="E694" s="273" t="s">
        <v>1583</v>
      </c>
      <c r="F694" s="67"/>
      <c r="G694" s="67"/>
      <c r="H694" s="67"/>
      <c r="I694" s="67"/>
      <c r="J694" s="67"/>
      <c r="K694" s="67"/>
      <c r="L694" s="67"/>
      <c r="M694" s="67"/>
      <c r="N694" s="67"/>
      <c r="O694" s="67"/>
      <c r="P694" s="67"/>
      <c r="Q694" s="67"/>
    </row>
    <row r="695" spans="1:17" ht="43.5" hidden="1">
      <c r="A695" s="153" t="s">
        <v>266</v>
      </c>
      <c r="B695" s="141" t="s">
        <v>2697</v>
      </c>
      <c r="C695" s="141" t="s">
        <v>2675</v>
      </c>
      <c r="D695" s="273" t="s">
        <v>1583</v>
      </c>
      <c r="E695" s="273" t="s">
        <v>1583</v>
      </c>
      <c r="F695" s="67"/>
      <c r="G695" s="67"/>
      <c r="H695" s="67"/>
      <c r="I695" s="67"/>
      <c r="J695" s="67"/>
      <c r="K695" s="67"/>
      <c r="L695" s="67"/>
      <c r="M695" s="67"/>
      <c r="N695" s="67"/>
      <c r="O695" s="67"/>
      <c r="P695" s="67"/>
      <c r="Q695" s="67"/>
    </row>
    <row r="696" spans="1:17" ht="43.5" hidden="1">
      <c r="A696" s="153" t="s">
        <v>266</v>
      </c>
      <c r="B696" s="141" t="s">
        <v>2698</v>
      </c>
      <c r="C696" s="141" t="s">
        <v>2675</v>
      </c>
      <c r="D696" s="273" t="s">
        <v>1583</v>
      </c>
      <c r="E696" s="273" t="s">
        <v>1583</v>
      </c>
      <c r="F696" s="67"/>
      <c r="G696" s="67"/>
      <c r="H696" s="67"/>
      <c r="I696" s="67"/>
      <c r="J696" s="67"/>
      <c r="K696" s="67"/>
      <c r="L696" s="67"/>
      <c r="M696" s="67"/>
      <c r="N696" s="67"/>
      <c r="O696" s="67"/>
      <c r="P696" s="67"/>
      <c r="Q696" s="67"/>
    </row>
    <row r="697" spans="1:17" ht="43.5" hidden="1">
      <c r="A697" s="153" t="s">
        <v>266</v>
      </c>
      <c r="B697" s="141" t="s">
        <v>2699</v>
      </c>
      <c r="C697" s="141" t="s">
        <v>2675</v>
      </c>
      <c r="D697" s="273" t="s">
        <v>1583</v>
      </c>
      <c r="E697" s="273" t="s">
        <v>1583</v>
      </c>
      <c r="F697" s="67"/>
      <c r="G697" s="67"/>
      <c r="H697" s="67"/>
      <c r="I697" s="67"/>
      <c r="J697" s="67"/>
      <c r="K697" s="67"/>
      <c r="L697" s="67"/>
      <c r="M697" s="67"/>
      <c r="N697" s="67"/>
      <c r="O697" s="67"/>
      <c r="P697" s="67"/>
      <c r="Q697" s="67"/>
    </row>
    <row r="698" spans="1:17" ht="58" hidden="1">
      <c r="A698" s="153" t="s">
        <v>266</v>
      </c>
      <c r="B698" s="141" t="s">
        <v>2700</v>
      </c>
      <c r="C698" s="141" t="s">
        <v>2675</v>
      </c>
      <c r="D698" s="273" t="s">
        <v>1583</v>
      </c>
      <c r="E698" s="273" t="s">
        <v>1583</v>
      </c>
      <c r="F698" s="67"/>
      <c r="G698" s="67"/>
      <c r="H698" s="67"/>
      <c r="I698" s="67"/>
      <c r="J698" s="67"/>
      <c r="K698" s="67"/>
      <c r="L698" s="67"/>
      <c r="M698" s="67"/>
      <c r="N698" s="67"/>
      <c r="O698" s="67"/>
      <c r="P698" s="67"/>
      <c r="Q698" s="67"/>
    </row>
    <row r="699" spans="1:17" ht="43.5" hidden="1">
      <c r="A699" s="153" t="s">
        <v>266</v>
      </c>
      <c r="B699" s="141" t="s">
        <v>2701</v>
      </c>
      <c r="C699" s="141" t="s">
        <v>2675</v>
      </c>
      <c r="D699" s="273" t="s">
        <v>1583</v>
      </c>
      <c r="E699" s="273" t="s">
        <v>1583</v>
      </c>
      <c r="F699" s="67"/>
      <c r="G699" s="67"/>
      <c r="H699" s="67"/>
      <c r="I699" s="67"/>
      <c r="J699" s="67"/>
      <c r="K699" s="67"/>
      <c r="L699" s="67"/>
      <c r="M699" s="67"/>
      <c r="N699" s="67"/>
      <c r="O699" s="67"/>
      <c r="P699" s="67"/>
      <c r="Q699" s="67"/>
    </row>
    <row r="700" spans="1:17" ht="29" hidden="1">
      <c r="A700" s="153" t="s">
        <v>266</v>
      </c>
      <c r="B700" s="141" t="s">
        <v>2702</v>
      </c>
      <c r="C700" s="141" t="s">
        <v>2675</v>
      </c>
      <c r="D700" s="273" t="s">
        <v>1583</v>
      </c>
      <c r="E700" s="273" t="s">
        <v>1583</v>
      </c>
      <c r="F700" s="67"/>
      <c r="G700" s="67"/>
      <c r="H700" s="67"/>
      <c r="I700" s="67"/>
      <c r="J700" s="67"/>
      <c r="K700" s="67"/>
      <c r="L700" s="67"/>
      <c r="M700" s="67"/>
      <c r="N700" s="67"/>
      <c r="O700" s="67"/>
      <c r="P700" s="67"/>
      <c r="Q700" s="67"/>
    </row>
    <row r="701" spans="1:17" ht="43.5" hidden="1">
      <c r="A701" s="153" t="s">
        <v>266</v>
      </c>
      <c r="B701" s="141" t="s">
        <v>2703</v>
      </c>
      <c r="C701" s="141" t="s">
        <v>2675</v>
      </c>
      <c r="D701" s="273" t="s">
        <v>1583</v>
      </c>
      <c r="E701" s="273" t="s">
        <v>1583</v>
      </c>
      <c r="F701" s="67"/>
      <c r="G701" s="67"/>
      <c r="H701" s="67"/>
      <c r="I701" s="67"/>
      <c r="J701" s="67"/>
      <c r="K701" s="67"/>
      <c r="L701" s="67"/>
      <c r="M701" s="67"/>
      <c r="N701" s="67"/>
      <c r="O701" s="67"/>
      <c r="P701" s="67"/>
      <c r="Q701" s="67"/>
    </row>
    <row r="702" spans="1:17" ht="43.5" hidden="1">
      <c r="A702" s="153" t="s">
        <v>266</v>
      </c>
      <c r="B702" s="141" t="s">
        <v>2704</v>
      </c>
      <c r="C702" s="141" t="s">
        <v>2675</v>
      </c>
      <c r="D702" s="273" t="s">
        <v>1583</v>
      </c>
      <c r="E702" s="273" t="s">
        <v>1583</v>
      </c>
      <c r="F702" s="67"/>
      <c r="G702" s="67"/>
      <c r="H702" s="67"/>
      <c r="I702" s="67"/>
      <c r="J702" s="67"/>
      <c r="K702" s="67"/>
      <c r="L702" s="67"/>
      <c r="M702" s="67"/>
      <c r="N702" s="67"/>
      <c r="O702" s="67"/>
      <c r="P702" s="67"/>
      <c r="Q702" s="67"/>
    </row>
    <row r="703" spans="1:17" ht="43.5" hidden="1">
      <c r="A703" s="153" t="s">
        <v>2705</v>
      </c>
      <c r="B703" s="141" t="s">
        <v>2706</v>
      </c>
      <c r="C703" s="141" t="s">
        <v>2675</v>
      </c>
      <c r="D703" s="273" t="s">
        <v>1583</v>
      </c>
      <c r="E703" s="273" t="s">
        <v>1583</v>
      </c>
      <c r="F703" s="67"/>
      <c r="G703" s="67"/>
      <c r="H703" s="67"/>
      <c r="I703" s="67"/>
      <c r="J703" s="67"/>
      <c r="K703" s="67"/>
      <c r="L703" s="67"/>
      <c r="M703" s="67"/>
      <c r="N703" s="67"/>
      <c r="O703" s="67"/>
      <c r="P703" s="67"/>
      <c r="Q703" s="67"/>
    </row>
    <row r="704" spans="1:17" ht="58" hidden="1">
      <c r="A704" s="153" t="s">
        <v>266</v>
      </c>
      <c r="B704" s="141" t="s">
        <v>2707</v>
      </c>
      <c r="C704" s="141" t="s">
        <v>2675</v>
      </c>
      <c r="D704" s="273" t="s">
        <v>1583</v>
      </c>
      <c r="E704" s="273" t="s">
        <v>1583</v>
      </c>
      <c r="F704" s="67"/>
      <c r="G704" s="67"/>
      <c r="H704" s="67"/>
      <c r="I704" s="67"/>
      <c r="J704" s="67"/>
      <c r="K704" s="67"/>
      <c r="L704" s="67"/>
      <c r="M704" s="67"/>
      <c r="N704" s="67"/>
      <c r="O704" s="67"/>
      <c r="P704" s="67"/>
      <c r="Q704" s="67"/>
    </row>
    <row r="705" spans="1:17" ht="43.5" hidden="1">
      <c r="A705" s="153" t="s">
        <v>266</v>
      </c>
      <c r="B705" s="141" t="s">
        <v>2708</v>
      </c>
      <c r="C705" s="141" t="s">
        <v>2675</v>
      </c>
      <c r="D705" s="273" t="s">
        <v>1583</v>
      </c>
      <c r="E705" s="273" t="s">
        <v>1583</v>
      </c>
      <c r="F705" s="67"/>
      <c r="G705" s="67"/>
      <c r="H705" s="67"/>
      <c r="I705" s="67"/>
      <c r="J705" s="67"/>
      <c r="K705" s="67"/>
      <c r="L705" s="67"/>
      <c r="M705" s="67"/>
      <c r="N705" s="67"/>
      <c r="O705" s="67"/>
      <c r="P705" s="67"/>
      <c r="Q705" s="67"/>
    </row>
    <row r="706" spans="1:17" ht="58" hidden="1">
      <c r="A706" s="153" t="s">
        <v>266</v>
      </c>
      <c r="B706" s="141" t="s">
        <v>2709</v>
      </c>
      <c r="C706" s="141" t="s">
        <v>2675</v>
      </c>
      <c r="D706" s="273" t="s">
        <v>1583</v>
      </c>
      <c r="E706" s="273" t="s">
        <v>1583</v>
      </c>
      <c r="F706" s="67"/>
      <c r="G706" s="67"/>
      <c r="H706" s="67"/>
      <c r="I706" s="67"/>
      <c r="J706" s="67"/>
      <c r="K706" s="67"/>
      <c r="L706" s="67"/>
      <c r="M706" s="67"/>
      <c r="N706" s="67"/>
      <c r="O706" s="67"/>
      <c r="P706" s="67"/>
      <c r="Q706" s="67"/>
    </row>
    <row r="707" spans="1:17" ht="43.5" hidden="1">
      <c r="A707" s="155" t="s">
        <v>470</v>
      </c>
      <c r="B707" s="141" t="s">
        <v>2710</v>
      </c>
      <c r="C707" s="141" t="s">
        <v>2675</v>
      </c>
      <c r="D707" s="273" t="s">
        <v>1583</v>
      </c>
      <c r="E707" s="273" t="s">
        <v>1583</v>
      </c>
      <c r="F707" s="67"/>
      <c r="G707" s="67"/>
      <c r="H707" s="67"/>
      <c r="I707" s="67"/>
      <c r="J707" s="67"/>
      <c r="K707" s="67"/>
      <c r="L707" s="67"/>
      <c r="M707" s="67"/>
      <c r="N707" s="67"/>
      <c r="O707" s="67"/>
      <c r="P707" s="67"/>
      <c r="Q707" s="67"/>
    </row>
    <row r="708" spans="1:17" ht="72.5" hidden="1">
      <c r="A708" s="155" t="s">
        <v>470</v>
      </c>
      <c r="B708" s="141" t="s">
        <v>2711</v>
      </c>
      <c r="C708" s="141" t="s">
        <v>2675</v>
      </c>
      <c r="D708" s="274" t="s">
        <v>1583</v>
      </c>
      <c r="E708" s="273" t="s">
        <v>1583</v>
      </c>
      <c r="F708" s="67"/>
      <c r="G708" s="67"/>
      <c r="H708" s="67"/>
      <c r="I708" s="67"/>
      <c r="J708" s="67"/>
      <c r="K708" s="67"/>
      <c r="L708" s="67"/>
      <c r="M708" s="67"/>
      <c r="N708" s="67"/>
      <c r="O708" s="67"/>
      <c r="P708" s="67"/>
      <c r="Q708" s="67"/>
    </row>
    <row r="709" spans="1:17" ht="145" hidden="1">
      <c r="A709" s="155" t="s">
        <v>470</v>
      </c>
      <c r="B709" s="141" t="s">
        <v>2712</v>
      </c>
      <c r="C709" s="141" t="s">
        <v>2675</v>
      </c>
      <c r="D709" s="274" t="s">
        <v>1583</v>
      </c>
      <c r="E709" s="273" t="s">
        <v>1583</v>
      </c>
      <c r="F709" s="67"/>
      <c r="G709" s="67"/>
      <c r="H709" s="67"/>
      <c r="I709" s="67"/>
      <c r="J709" s="67"/>
      <c r="K709" s="67"/>
      <c r="L709" s="67"/>
      <c r="M709" s="67"/>
      <c r="N709" s="67"/>
      <c r="O709" s="67"/>
      <c r="P709" s="67"/>
      <c r="Q709" s="67"/>
    </row>
    <row r="710" spans="1:17" ht="43.5" hidden="1">
      <c r="A710" s="155" t="s">
        <v>502</v>
      </c>
      <c r="B710" s="141" t="s">
        <v>2713</v>
      </c>
      <c r="C710" s="141" t="s">
        <v>2675</v>
      </c>
      <c r="D710" s="274" t="s">
        <v>1583</v>
      </c>
      <c r="E710" s="273" t="s">
        <v>1583</v>
      </c>
      <c r="F710" s="67"/>
      <c r="G710" s="67"/>
      <c r="H710" s="67"/>
      <c r="I710" s="67"/>
      <c r="J710" s="67"/>
      <c r="K710" s="67"/>
      <c r="L710" s="67"/>
      <c r="M710" s="67"/>
      <c r="N710" s="67"/>
      <c r="O710" s="67"/>
      <c r="P710" s="67"/>
      <c r="Q710" s="67"/>
    </row>
    <row r="711" spans="1:17" ht="43.5" hidden="1">
      <c r="A711" s="155" t="s">
        <v>512</v>
      </c>
      <c r="B711" s="141" t="s">
        <v>2714</v>
      </c>
      <c r="C711" s="141" t="s">
        <v>2675</v>
      </c>
      <c r="D711" s="274" t="s">
        <v>1583</v>
      </c>
      <c r="E711" s="273" t="s">
        <v>1583</v>
      </c>
      <c r="F711" s="67"/>
      <c r="G711" s="67"/>
      <c r="H711" s="67"/>
      <c r="I711" s="67"/>
      <c r="J711" s="67"/>
      <c r="K711" s="67"/>
      <c r="L711" s="67"/>
      <c r="M711" s="67"/>
      <c r="N711" s="67"/>
      <c r="O711" s="67"/>
      <c r="P711" s="67"/>
      <c r="Q711" s="67"/>
    </row>
    <row r="712" spans="1:17" ht="29" hidden="1">
      <c r="A712" s="155" t="s">
        <v>502</v>
      </c>
      <c r="B712" s="141" t="s">
        <v>2715</v>
      </c>
      <c r="C712" s="141" t="s">
        <v>2675</v>
      </c>
      <c r="D712" s="274" t="s">
        <v>1583</v>
      </c>
      <c r="E712" s="273" t="s">
        <v>1583</v>
      </c>
      <c r="F712" s="67"/>
      <c r="G712" s="67"/>
      <c r="H712" s="67"/>
      <c r="I712" s="67"/>
      <c r="J712" s="67"/>
      <c r="K712" s="67"/>
      <c r="L712" s="67"/>
      <c r="M712" s="67"/>
      <c r="N712" s="67"/>
      <c r="O712" s="67"/>
      <c r="P712" s="67"/>
      <c r="Q712" s="67"/>
    </row>
    <row r="713" spans="1:17" ht="29" hidden="1">
      <c r="A713" s="155" t="s">
        <v>502</v>
      </c>
      <c r="B713" s="141" t="s">
        <v>2716</v>
      </c>
      <c r="C713" s="141" t="s">
        <v>2675</v>
      </c>
      <c r="D713" s="274" t="s">
        <v>1583</v>
      </c>
      <c r="E713" s="273" t="s">
        <v>1583</v>
      </c>
      <c r="F713" s="67"/>
      <c r="G713" s="67"/>
      <c r="H713" s="67"/>
      <c r="I713" s="67"/>
      <c r="J713" s="67"/>
      <c r="K713" s="67"/>
      <c r="L713" s="67"/>
      <c r="M713" s="67"/>
      <c r="N713" s="67"/>
      <c r="O713" s="67"/>
      <c r="P713" s="67"/>
      <c r="Q713" s="67"/>
    </row>
    <row r="714" spans="1:17" ht="29" hidden="1">
      <c r="A714" s="155" t="s">
        <v>502</v>
      </c>
      <c r="B714" s="141" t="s">
        <v>2717</v>
      </c>
      <c r="C714" s="141" t="s">
        <v>2675</v>
      </c>
      <c r="D714" s="274" t="s">
        <v>1583</v>
      </c>
      <c r="E714" s="273" t="s">
        <v>1583</v>
      </c>
      <c r="F714" s="67"/>
      <c r="G714" s="67"/>
      <c r="H714" s="67"/>
      <c r="I714" s="67"/>
      <c r="J714" s="67"/>
      <c r="K714" s="67"/>
      <c r="L714" s="67"/>
      <c r="M714" s="67"/>
      <c r="N714" s="67"/>
      <c r="O714" s="67"/>
      <c r="P714" s="67"/>
      <c r="Q714" s="67"/>
    </row>
    <row r="715" spans="1:17" ht="29" hidden="1">
      <c r="A715" s="155" t="s">
        <v>502</v>
      </c>
      <c r="B715" s="141" t="s">
        <v>2718</v>
      </c>
      <c r="C715" s="141" t="s">
        <v>2675</v>
      </c>
      <c r="D715" s="274" t="s">
        <v>1583</v>
      </c>
      <c r="E715" s="273" t="s">
        <v>1583</v>
      </c>
      <c r="F715" s="67"/>
      <c r="G715" s="67"/>
      <c r="H715" s="67"/>
      <c r="I715" s="67"/>
      <c r="J715" s="67"/>
      <c r="K715" s="67"/>
      <c r="L715" s="67"/>
      <c r="M715" s="67"/>
      <c r="N715" s="67"/>
      <c r="O715" s="67"/>
      <c r="P715" s="67"/>
      <c r="Q715" s="67"/>
    </row>
    <row r="716" spans="1:17" ht="29" hidden="1">
      <c r="A716" s="155" t="s">
        <v>502</v>
      </c>
      <c r="B716" s="141" t="s">
        <v>2719</v>
      </c>
      <c r="C716" s="141" t="s">
        <v>2675</v>
      </c>
      <c r="D716" s="274" t="s">
        <v>1583</v>
      </c>
      <c r="E716" s="273" t="s">
        <v>1583</v>
      </c>
      <c r="F716" s="67"/>
      <c r="G716" s="67"/>
      <c r="H716" s="67"/>
      <c r="I716" s="67"/>
      <c r="J716" s="67"/>
      <c r="K716" s="67"/>
      <c r="L716" s="67"/>
      <c r="M716" s="67"/>
      <c r="N716" s="67"/>
      <c r="O716" s="67"/>
      <c r="P716" s="67"/>
      <c r="Q716" s="67"/>
    </row>
    <row r="717" spans="1:17" ht="58" hidden="1">
      <c r="A717" s="155" t="s">
        <v>502</v>
      </c>
      <c r="B717" s="141" t="s">
        <v>2720</v>
      </c>
      <c r="C717" s="141" t="s">
        <v>2675</v>
      </c>
      <c r="D717" s="274" t="s">
        <v>1583</v>
      </c>
      <c r="E717" s="273" t="s">
        <v>1583</v>
      </c>
      <c r="F717" s="67"/>
      <c r="G717" s="67"/>
      <c r="H717" s="67"/>
      <c r="I717" s="67"/>
      <c r="J717" s="67"/>
      <c r="K717" s="67"/>
      <c r="L717" s="67"/>
      <c r="M717" s="67"/>
      <c r="N717" s="67"/>
      <c r="O717" s="67"/>
      <c r="P717" s="67"/>
      <c r="Q717" s="67"/>
    </row>
    <row r="718" spans="1:17" ht="43.5" hidden="1">
      <c r="A718" s="155" t="s">
        <v>502</v>
      </c>
      <c r="B718" s="141" t="s">
        <v>2721</v>
      </c>
      <c r="C718" s="141" t="s">
        <v>2675</v>
      </c>
      <c r="D718" s="274" t="s">
        <v>1583</v>
      </c>
      <c r="E718" s="273" t="s">
        <v>1583</v>
      </c>
      <c r="F718" s="67"/>
      <c r="G718" s="67"/>
      <c r="H718" s="67"/>
      <c r="I718" s="67"/>
      <c r="J718" s="67"/>
      <c r="K718" s="67"/>
      <c r="L718" s="67"/>
      <c r="M718" s="67"/>
      <c r="N718" s="67"/>
      <c r="O718" s="67"/>
      <c r="P718" s="67"/>
      <c r="Q718" s="67"/>
    </row>
    <row r="719" spans="1:17" ht="58" hidden="1">
      <c r="A719" s="155" t="s">
        <v>502</v>
      </c>
      <c r="B719" s="141" t="s">
        <v>2722</v>
      </c>
      <c r="C719" s="141" t="s">
        <v>2675</v>
      </c>
      <c r="D719" s="274" t="s">
        <v>1583</v>
      </c>
      <c r="E719" s="273" t="s">
        <v>1583</v>
      </c>
      <c r="F719" s="67"/>
      <c r="G719" s="67"/>
      <c r="H719" s="67"/>
      <c r="I719" s="67"/>
      <c r="J719" s="67"/>
      <c r="K719" s="67"/>
      <c r="L719" s="67"/>
      <c r="M719" s="67"/>
      <c r="N719" s="67"/>
      <c r="O719" s="67"/>
      <c r="P719" s="67"/>
      <c r="Q719" s="67"/>
    </row>
    <row r="720" spans="1:17" ht="43.5" hidden="1">
      <c r="A720" s="155" t="s">
        <v>558</v>
      </c>
      <c r="B720" s="141" t="s">
        <v>2723</v>
      </c>
      <c r="C720" s="141" t="s">
        <v>2675</v>
      </c>
      <c r="D720" s="273" t="s">
        <v>1583</v>
      </c>
      <c r="E720" s="273" t="s">
        <v>1583</v>
      </c>
      <c r="F720" s="67"/>
      <c r="G720" s="67"/>
      <c r="H720" s="67"/>
      <c r="I720" s="67"/>
      <c r="J720" s="67"/>
      <c r="K720" s="67"/>
      <c r="L720" s="67"/>
      <c r="M720" s="67"/>
      <c r="N720" s="67"/>
      <c r="O720" s="67"/>
      <c r="P720" s="67"/>
      <c r="Q720" s="67"/>
    </row>
    <row r="721" spans="1:17" ht="101.5" hidden="1">
      <c r="A721" s="155" t="s">
        <v>1233</v>
      </c>
      <c r="B721" s="141" t="s">
        <v>2724</v>
      </c>
      <c r="C721" s="141" t="s">
        <v>2675</v>
      </c>
      <c r="D721" s="273" t="s">
        <v>1583</v>
      </c>
      <c r="E721" s="273" t="s">
        <v>1583</v>
      </c>
      <c r="F721" s="67"/>
      <c r="G721" s="67"/>
      <c r="H721" s="67"/>
      <c r="I721" s="67"/>
      <c r="J721" s="67"/>
      <c r="K721" s="67"/>
      <c r="L721" s="67"/>
      <c r="M721" s="67"/>
      <c r="N721" s="67"/>
      <c r="O721" s="67"/>
      <c r="P721" s="67"/>
      <c r="Q721" s="67"/>
    </row>
    <row r="722" spans="1:17" ht="72.5" hidden="1">
      <c r="A722" s="155" t="s">
        <v>558</v>
      </c>
      <c r="B722" s="141" t="s">
        <v>2725</v>
      </c>
      <c r="C722" s="141" t="s">
        <v>2675</v>
      </c>
      <c r="D722" s="273" t="s">
        <v>1583</v>
      </c>
      <c r="E722" s="273" t="s">
        <v>1583</v>
      </c>
      <c r="F722" s="67"/>
      <c r="G722" s="67"/>
      <c r="H722" s="67"/>
      <c r="I722" s="67"/>
      <c r="J722" s="67"/>
      <c r="K722" s="67"/>
      <c r="L722" s="67"/>
      <c r="M722" s="67"/>
      <c r="N722" s="67"/>
      <c r="O722" s="67"/>
      <c r="P722" s="67"/>
      <c r="Q722" s="67"/>
    </row>
    <row r="723" spans="1:17" ht="58" hidden="1">
      <c r="A723" s="155" t="s">
        <v>558</v>
      </c>
      <c r="B723" s="141" t="s">
        <v>2726</v>
      </c>
      <c r="C723" s="141" t="s">
        <v>2675</v>
      </c>
      <c r="D723" s="273" t="s">
        <v>1583</v>
      </c>
      <c r="E723" s="273" t="s">
        <v>1583</v>
      </c>
      <c r="F723" s="67"/>
      <c r="G723" s="67"/>
      <c r="H723" s="67"/>
      <c r="I723" s="67"/>
      <c r="J723" s="67"/>
      <c r="K723" s="67"/>
      <c r="L723" s="67"/>
      <c r="M723" s="67"/>
      <c r="N723" s="67"/>
      <c r="O723" s="67"/>
      <c r="P723" s="67"/>
      <c r="Q723" s="67"/>
    </row>
    <row r="724" spans="1:17" ht="58" hidden="1">
      <c r="A724" s="155" t="s">
        <v>558</v>
      </c>
      <c r="B724" s="141" t="s">
        <v>2727</v>
      </c>
      <c r="C724" s="141" t="s">
        <v>2675</v>
      </c>
      <c r="D724" s="273" t="s">
        <v>1583</v>
      </c>
      <c r="E724" s="273" t="s">
        <v>1583</v>
      </c>
      <c r="F724" s="67"/>
      <c r="G724" s="67"/>
      <c r="H724" s="67"/>
      <c r="I724" s="67"/>
      <c r="J724" s="67"/>
      <c r="K724" s="67"/>
      <c r="L724" s="67"/>
      <c r="M724" s="67"/>
      <c r="N724" s="67"/>
      <c r="O724" s="67"/>
      <c r="P724" s="67"/>
      <c r="Q724" s="67"/>
    </row>
    <row r="725" spans="1:17" ht="43.5" hidden="1">
      <c r="A725" s="155" t="s">
        <v>558</v>
      </c>
      <c r="B725" s="141" t="s">
        <v>2728</v>
      </c>
      <c r="C725" s="141" t="s">
        <v>2675</v>
      </c>
      <c r="D725" s="273" t="s">
        <v>1583</v>
      </c>
      <c r="E725" s="273" t="s">
        <v>1583</v>
      </c>
      <c r="F725" s="67"/>
      <c r="G725" s="67"/>
      <c r="H725" s="67"/>
      <c r="I725" s="67"/>
      <c r="J725" s="67"/>
      <c r="K725" s="67"/>
      <c r="L725" s="67"/>
      <c r="M725" s="67"/>
      <c r="N725" s="67"/>
      <c r="O725" s="67"/>
      <c r="P725" s="67"/>
      <c r="Q725" s="67"/>
    </row>
    <row r="726" spans="1:17" ht="43.5" hidden="1">
      <c r="A726" s="155" t="s">
        <v>558</v>
      </c>
      <c r="B726" s="141" t="s">
        <v>2729</v>
      </c>
      <c r="C726" s="141" t="s">
        <v>2675</v>
      </c>
      <c r="D726" s="273" t="s">
        <v>1583</v>
      </c>
      <c r="E726" s="273" t="s">
        <v>1583</v>
      </c>
      <c r="F726" s="67"/>
      <c r="G726" s="67"/>
      <c r="H726" s="67"/>
      <c r="I726" s="67"/>
      <c r="J726" s="67"/>
      <c r="K726" s="67"/>
      <c r="L726" s="67"/>
      <c r="M726" s="67"/>
      <c r="N726" s="67"/>
      <c r="O726" s="67"/>
      <c r="P726" s="67"/>
      <c r="Q726" s="67"/>
    </row>
    <row r="727" spans="1:17" ht="58" hidden="1">
      <c r="A727" s="155" t="s">
        <v>558</v>
      </c>
      <c r="B727" s="141" t="s">
        <v>2730</v>
      </c>
      <c r="C727" s="141" t="s">
        <v>2675</v>
      </c>
      <c r="D727" s="273" t="s">
        <v>1583</v>
      </c>
      <c r="E727" s="273" t="s">
        <v>1583</v>
      </c>
      <c r="F727" s="67"/>
      <c r="G727" s="67"/>
      <c r="H727" s="67"/>
      <c r="I727" s="67"/>
      <c r="J727" s="67"/>
      <c r="K727" s="67"/>
      <c r="L727" s="67"/>
      <c r="M727" s="67"/>
      <c r="N727" s="67"/>
      <c r="O727" s="67"/>
      <c r="P727" s="67"/>
      <c r="Q727" s="67"/>
    </row>
    <row r="728" spans="1:17" ht="58" hidden="1">
      <c r="A728" s="155" t="s">
        <v>558</v>
      </c>
      <c r="B728" s="141" t="s">
        <v>2731</v>
      </c>
      <c r="C728" s="141" t="s">
        <v>2675</v>
      </c>
      <c r="D728" s="273" t="s">
        <v>1583</v>
      </c>
      <c r="E728" s="273" t="s">
        <v>1583</v>
      </c>
      <c r="F728" s="67"/>
      <c r="G728" s="67"/>
      <c r="H728" s="67"/>
      <c r="I728" s="67"/>
      <c r="J728" s="67"/>
      <c r="K728" s="67"/>
      <c r="L728" s="67"/>
      <c r="M728" s="67"/>
      <c r="N728" s="67"/>
      <c r="O728" s="67"/>
      <c r="P728" s="67"/>
      <c r="Q728" s="67"/>
    </row>
    <row r="729" spans="1:17" ht="72.5" hidden="1">
      <c r="A729" s="155" t="s">
        <v>558</v>
      </c>
      <c r="B729" s="141" t="s">
        <v>2732</v>
      </c>
      <c r="C729" s="141" t="s">
        <v>2675</v>
      </c>
      <c r="D729" s="273" t="s">
        <v>1583</v>
      </c>
      <c r="E729" s="273" t="s">
        <v>1583</v>
      </c>
      <c r="F729" s="67"/>
      <c r="G729" s="67"/>
      <c r="H729" s="67"/>
      <c r="I729" s="67"/>
      <c r="J729" s="67"/>
      <c r="K729" s="67"/>
      <c r="L729" s="67"/>
      <c r="M729" s="67"/>
      <c r="N729" s="67"/>
      <c r="O729" s="67"/>
      <c r="P729" s="67"/>
      <c r="Q729" s="67"/>
    </row>
    <row r="730" spans="1:17" ht="87" hidden="1">
      <c r="A730" s="155" t="s">
        <v>901</v>
      </c>
      <c r="B730" s="141" t="s">
        <v>2733</v>
      </c>
      <c r="C730" s="141" t="s">
        <v>2675</v>
      </c>
      <c r="D730" s="274" t="s">
        <v>1583</v>
      </c>
      <c r="E730" s="273" t="s">
        <v>1583</v>
      </c>
      <c r="F730" s="67"/>
      <c r="G730" s="67"/>
      <c r="H730" s="67"/>
      <c r="I730" s="67"/>
      <c r="J730" s="67"/>
      <c r="K730" s="67"/>
      <c r="L730" s="67"/>
      <c r="M730" s="67"/>
      <c r="N730" s="67"/>
      <c r="O730" s="67"/>
      <c r="P730" s="67"/>
      <c r="Q730" s="67"/>
    </row>
    <row r="731" spans="1:17" ht="101.5" hidden="1">
      <c r="A731" s="155" t="s">
        <v>901</v>
      </c>
      <c r="B731" s="141" t="s">
        <v>2734</v>
      </c>
      <c r="C731" s="141" t="s">
        <v>2675</v>
      </c>
      <c r="D731" s="274" t="s">
        <v>1583</v>
      </c>
      <c r="E731" s="273" t="s">
        <v>1583</v>
      </c>
      <c r="F731" s="67"/>
      <c r="G731" s="67"/>
      <c r="H731" s="67"/>
      <c r="I731" s="67"/>
      <c r="J731" s="67"/>
      <c r="K731" s="67"/>
      <c r="L731" s="67"/>
      <c r="M731" s="67"/>
      <c r="N731" s="67"/>
      <c r="O731" s="67"/>
      <c r="P731" s="67"/>
      <c r="Q731" s="67"/>
    </row>
    <row r="732" spans="1:17" ht="43.5" hidden="1">
      <c r="A732" s="155" t="s">
        <v>643</v>
      </c>
      <c r="B732" s="141" t="s">
        <v>2735</v>
      </c>
      <c r="C732" s="141" t="s">
        <v>2675</v>
      </c>
      <c r="D732" s="273" t="s">
        <v>1583</v>
      </c>
      <c r="E732" s="273" t="s">
        <v>2055</v>
      </c>
      <c r="F732" s="67"/>
      <c r="G732" s="67"/>
      <c r="H732" s="67"/>
      <c r="I732" s="67"/>
      <c r="J732" s="67"/>
      <c r="K732" s="67"/>
      <c r="L732" s="67"/>
      <c r="M732" s="67"/>
      <c r="N732" s="67"/>
      <c r="O732" s="67"/>
      <c r="P732" s="67"/>
      <c r="Q732" s="67"/>
    </row>
    <row r="733" spans="1:17" ht="43.5" hidden="1">
      <c r="A733" s="155" t="s">
        <v>643</v>
      </c>
      <c r="B733" s="141" t="s">
        <v>2736</v>
      </c>
      <c r="C733" s="141" t="s">
        <v>2675</v>
      </c>
      <c r="D733" s="273" t="s">
        <v>1583</v>
      </c>
      <c r="E733" s="273" t="s">
        <v>2055</v>
      </c>
      <c r="F733" s="67"/>
      <c r="G733" s="67"/>
      <c r="H733" s="67"/>
      <c r="I733" s="67"/>
      <c r="J733" s="67"/>
      <c r="K733" s="67"/>
      <c r="L733" s="67"/>
      <c r="M733" s="67"/>
      <c r="N733" s="67"/>
      <c r="O733" s="67"/>
      <c r="P733" s="67"/>
      <c r="Q733" s="67"/>
    </row>
    <row r="734" spans="1:17" ht="43.5" hidden="1">
      <c r="A734" s="155" t="s">
        <v>643</v>
      </c>
      <c r="B734" s="141" t="s">
        <v>2737</v>
      </c>
      <c r="C734" s="141" t="s">
        <v>2675</v>
      </c>
      <c r="D734" s="273" t="s">
        <v>1583</v>
      </c>
      <c r="E734" s="273" t="s">
        <v>2055</v>
      </c>
      <c r="F734" s="67"/>
      <c r="G734" s="67"/>
      <c r="H734" s="67"/>
      <c r="I734" s="67"/>
      <c r="J734" s="67"/>
      <c r="K734" s="67"/>
      <c r="L734" s="67"/>
      <c r="M734" s="67"/>
      <c r="N734" s="67"/>
      <c r="O734" s="67"/>
      <c r="P734" s="67"/>
      <c r="Q734" s="67"/>
    </row>
    <row r="735" spans="1:17" ht="43.5" hidden="1">
      <c r="A735" s="155" t="s">
        <v>643</v>
      </c>
      <c r="B735" s="141" t="s">
        <v>2738</v>
      </c>
      <c r="C735" s="141" t="s">
        <v>2675</v>
      </c>
      <c r="D735" s="273" t="s">
        <v>1583</v>
      </c>
      <c r="E735" s="273" t="s">
        <v>2055</v>
      </c>
      <c r="F735" s="67"/>
      <c r="G735" s="67"/>
      <c r="H735" s="67"/>
      <c r="I735" s="67"/>
      <c r="J735" s="67"/>
      <c r="K735" s="67"/>
      <c r="L735" s="67"/>
      <c r="M735" s="67"/>
      <c r="N735" s="67"/>
      <c r="O735" s="67"/>
      <c r="P735" s="67"/>
      <c r="Q735" s="67"/>
    </row>
    <row r="736" spans="1:17" ht="29" hidden="1">
      <c r="A736" s="155" t="s">
        <v>643</v>
      </c>
      <c r="B736" s="141" t="s">
        <v>2739</v>
      </c>
      <c r="C736" s="141" t="s">
        <v>2675</v>
      </c>
      <c r="D736" s="273" t="s">
        <v>1583</v>
      </c>
      <c r="E736" s="273" t="s">
        <v>2055</v>
      </c>
      <c r="F736" s="67"/>
      <c r="G736" s="67"/>
      <c r="H736" s="67"/>
      <c r="I736" s="67"/>
      <c r="J736" s="67"/>
      <c r="K736" s="67"/>
      <c r="L736" s="67"/>
      <c r="M736" s="67"/>
      <c r="N736" s="67"/>
      <c r="O736" s="67"/>
      <c r="P736" s="67"/>
      <c r="Q736" s="67"/>
    </row>
    <row r="737" spans="1:17" ht="43.5" hidden="1">
      <c r="A737" s="155" t="s">
        <v>643</v>
      </c>
      <c r="B737" s="141" t="s">
        <v>2740</v>
      </c>
      <c r="C737" s="141" t="s">
        <v>2675</v>
      </c>
      <c r="D737" s="273" t="s">
        <v>1583</v>
      </c>
      <c r="E737" s="273" t="s">
        <v>2055</v>
      </c>
      <c r="F737" s="67"/>
      <c r="G737" s="67"/>
      <c r="H737" s="67"/>
      <c r="I737" s="67"/>
      <c r="J737" s="67"/>
      <c r="K737" s="67"/>
      <c r="L737" s="67"/>
      <c r="M737" s="67"/>
      <c r="N737" s="67"/>
      <c r="O737" s="67"/>
      <c r="P737" s="67"/>
      <c r="Q737" s="67"/>
    </row>
    <row r="738" spans="1:17" ht="29" hidden="1">
      <c r="A738" s="155" t="s">
        <v>643</v>
      </c>
      <c r="B738" s="141" t="s">
        <v>2741</v>
      </c>
      <c r="C738" s="141" t="s">
        <v>2675</v>
      </c>
      <c r="D738" s="273" t="s">
        <v>1583</v>
      </c>
      <c r="E738" s="273" t="s">
        <v>2055</v>
      </c>
      <c r="F738" s="67"/>
      <c r="G738" s="67"/>
      <c r="H738" s="67"/>
      <c r="I738" s="67"/>
      <c r="J738" s="67"/>
      <c r="K738" s="67"/>
      <c r="L738" s="67"/>
      <c r="M738" s="67"/>
      <c r="N738" s="67"/>
      <c r="O738" s="67"/>
      <c r="P738" s="67"/>
      <c r="Q738" s="67"/>
    </row>
    <row r="739" spans="1:17" ht="43.5" hidden="1">
      <c r="A739" s="155" t="s">
        <v>643</v>
      </c>
      <c r="B739" s="141" t="s">
        <v>2742</v>
      </c>
      <c r="C739" s="141" t="s">
        <v>2675</v>
      </c>
      <c r="D739" s="273" t="s">
        <v>1583</v>
      </c>
      <c r="E739" s="273" t="s">
        <v>2055</v>
      </c>
      <c r="F739" s="67"/>
      <c r="G739" s="67"/>
      <c r="H739" s="67"/>
      <c r="I739" s="67"/>
      <c r="J739" s="67"/>
      <c r="K739" s="67"/>
      <c r="L739" s="67"/>
      <c r="M739" s="67"/>
      <c r="N739" s="67"/>
      <c r="O739" s="67"/>
      <c r="P739" s="67"/>
      <c r="Q739" s="67"/>
    </row>
    <row r="740" spans="1:17" ht="43.5" hidden="1">
      <c r="A740" s="155" t="s">
        <v>643</v>
      </c>
      <c r="B740" s="141" t="s">
        <v>2743</v>
      </c>
      <c r="C740" s="141" t="s">
        <v>2675</v>
      </c>
      <c r="D740" s="273" t="s">
        <v>1583</v>
      </c>
      <c r="E740" s="273" t="s">
        <v>2055</v>
      </c>
      <c r="F740" s="67"/>
      <c r="G740" s="67"/>
      <c r="H740" s="67"/>
      <c r="I740" s="67"/>
      <c r="J740" s="67"/>
      <c r="K740" s="67"/>
      <c r="L740" s="67"/>
      <c r="M740" s="67"/>
      <c r="N740" s="67"/>
      <c r="O740" s="67"/>
      <c r="P740" s="67"/>
      <c r="Q740" s="67"/>
    </row>
    <row r="741" spans="1:17" ht="43.5" hidden="1">
      <c r="A741" s="155" t="s">
        <v>643</v>
      </c>
      <c r="B741" s="141" t="s">
        <v>2744</v>
      </c>
      <c r="C741" s="141" t="s">
        <v>2675</v>
      </c>
      <c r="D741" s="273" t="s">
        <v>1583</v>
      </c>
      <c r="E741" s="273" t="s">
        <v>2055</v>
      </c>
      <c r="F741" s="67"/>
      <c r="G741" s="67"/>
      <c r="H741" s="67"/>
      <c r="I741" s="67"/>
      <c r="J741" s="67"/>
      <c r="K741" s="67"/>
      <c r="L741" s="67"/>
      <c r="M741" s="67"/>
      <c r="N741" s="67"/>
      <c r="O741" s="67"/>
      <c r="P741" s="67"/>
      <c r="Q741" s="67"/>
    </row>
    <row r="742" spans="1:17" ht="58" hidden="1">
      <c r="A742" s="155" t="s">
        <v>713</v>
      </c>
      <c r="B742" s="141" t="s">
        <v>2745</v>
      </c>
      <c r="C742" s="141" t="s">
        <v>2746</v>
      </c>
      <c r="D742" s="273" t="s">
        <v>1583</v>
      </c>
      <c r="E742" s="273" t="s">
        <v>1583</v>
      </c>
      <c r="F742" s="67"/>
      <c r="G742" s="67"/>
      <c r="H742" s="67"/>
      <c r="I742" s="67"/>
      <c r="J742" s="67"/>
      <c r="K742" s="67"/>
      <c r="L742" s="67"/>
      <c r="M742" s="67"/>
      <c r="N742" s="67"/>
      <c r="O742" s="67"/>
      <c r="P742" s="67"/>
      <c r="Q742" s="67"/>
    </row>
    <row r="743" spans="1:17" ht="29" hidden="1">
      <c r="A743" s="155" t="s">
        <v>470</v>
      </c>
      <c r="B743" s="141" t="s">
        <v>2747</v>
      </c>
      <c r="C743" s="141" t="s">
        <v>2748</v>
      </c>
      <c r="D743" s="273" t="s">
        <v>1583</v>
      </c>
      <c r="E743" s="273" t="s">
        <v>1583</v>
      </c>
      <c r="F743" s="67"/>
      <c r="G743" s="67"/>
      <c r="H743" s="67"/>
      <c r="I743" s="67"/>
      <c r="J743" s="67"/>
      <c r="K743" s="67"/>
      <c r="L743" s="67"/>
      <c r="M743" s="67"/>
      <c r="N743" s="67"/>
      <c r="O743" s="67"/>
      <c r="P743" s="67"/>
      <c r="Q743" s="67"/>
    </row>
    <row r="744" spans="1:17" ht="43.5" hidden="1">
      <c r="A744" s="153" t="s">
        <v>376</v>
      </c>
      <c r="B744" s="141" t="s">
        <v>2749</v>
      </c>
      <c r="C744" s="141" t="s">
        <v>2750</v>
      </c>
      <c r="D744" s="273" t="s">
        <v>1583</v>
      </c>
      <c r="E744" s="273" t="s">
        <v>1583</v>
      </c>
      <c r="F744" s="67"/>
      <c r="G744" s="67"/>
      <c r="H744" s="67"/>
      <c r="I744" s="67"/>
      <c r="J744" s="67"/>
      <c r="K744" s="67"/>
      <c r="L744" s="67"/>
      <c r="M744" s="67"/>
      <c r="N744" s="67"/>
      <c r="O744" s="67"/>
      <c r="P744" s="67"/>
      <c r="Q744" s="67"/>
    </row>
    <row r="745" spans="1:17" ht="43.5" hidden="1">
      <c r="A745" s="153" t="s">
        <v>376</v>
      </c>
      <c r="B745" s="141" t="s">
        <v>2751</v>
      </c>
      <c r="C745" s="141" t="s">
        <v>2750</v>
      </c>
      <c r="D745" s="273" t="s">
        <v>1583</v>
      </c>
      <c r="E745" s="273" t="s">
        <v>1583</v>
      </c>
      <c r="F745" s="67"/>
      <c r="G745" s="67"/>
      <c r="H745" s="67"/>
      <c r="I745" s="67"/>
      <c r="J745" s="67"/>
      <c r="K745" s="67"/>
      <c r="L745" s="67"/>
      <c r="M745" s="67"/>
      <c r="N745" s="67"/>
      <c r="O745" s="67"/>
      <c r="P745" s="67"/>
      <c r="Q745" s="67"/>
    </row>
    <row r="746" spans="1:17" ht="29" hidden="1">
      <c r="A746" s="155" t="s">
        <v>502</v>
      </c>
      <c r="B746" s="141" t="s">
        <v>2752</v>
      </c>
      <c r="C746" s="141" t="s">
        <v>2753</v>
      </c>
      <c r="D746" s="274" t="s">
        <v>1583</v>
      </c>
      <c r="E746" s="273" t="s">
        <v>1583</v>
      </c>
      <c r="F746" s="67"/>
      <c r="G746" s="67"/>
      <c r="H746" s="67"/>
      <c r="I746" s="67"/>
      <c r="J746" s="67"/>
      <c r="K746" s="67"/>
      <c r="L746" s="67"/>
      <c r="M746" s="67"/>
      <c r="N746" s="67"/>
      <c r="O746" s="67"/>
      <c r="P746" s="67"/>
      <c r="Q746" s="67"/>
    </row>
    <row r="747" spans="1:17" ht="58" hidden="1">
      <c r="A747" s="153" t="s">
        <v>2754</v>
      </c>
      <c r="B747" s="141" t="s">
        <v>2755</v>
      </c>
      <c r="C747" s="141" t="s">
        <v>2756</v>
      </c>
      <c r="D747" s="272" t="s">
        <v>1583</v>
      </c>
      <c r="E747" s="273" t="s">
        <v>1583</v>
      </c>
      <c r="F747" s="67"/>
      <c r="G747" s="67"/>
      <c r="H747" s="67"/>
      <c r="I747" s="67"/>
      <c r="J747" s="67"/>
      <c r="K747" s="67"/>
      <c r="L747" s="67"/>
      <c r="M747" s="67"/>
      <c r="N747" s="67"/>
      <c r="O747" s="67"/>
      <c r="P747" s="67"/>
      <c r="Q747" s="67"/>
    </row>
    <row r="748" spans="1:17" ht="43.5" hidden="1">
      <c r="A748" s="153" t="s">
        <v>376</v>
      </c>
      <c r="B748" s="141" t="s">
        <v>2757</v>
      </c>
      <c r="C748" s="141" t="s">
        <v>2758</v>
      </c>
      <c r="D748" s="273" t="s">
        <v>1583</v>
      </c>
      <c r="E748" s="273" t="s">
        <v>1583</v>
      </c>
      <c r="F748" s="67"/>
      <c r="G748" s="67"/>
      <c r="H748" s="67"/>
      <c r="I748" s="67"/>
      <c r="J748" s="67"/>
      <c r="K748" s="67"/>
      <c r="L748" s="67"/>
      <c r="M748" s="67"/>
      <c r="N748" s="67"/>
      <c r="O748" s="67"/>
      <c r="P748" s="67"/>
      <c r="Q748" s="67"/>
    </row>
    <row r="749" spans="1:17" ht="29" hidden="1">
      <c r="A749" s="153" t="s">
        <v>376</v>
      </c>
      <c r="B749" s="141" t="s">
        <v>2759</v>
      </c>
      <c r="C749" s="141" t="s">
        <v>2758</v>
      </c>
      <c r="D749" s="273" t="s">
        <v>1583</v>
      </c>
      <c r="E749" s="273" t="s">
        <v>1583</v>
      </c>
      <c r="F749" s="67"/>
      <c r="G749" s="67"/>
      <c r="H749" s="67"/>
      <c r="I749" s="67"/>
      <c r="J749" s="67"/>
      <c r="K749" s="67"/>
      <c r="L749" s="67"/>
      <c r="M749" s="67"/>
      <c r="N749" s="67"/>
      <c r="O749" s="67"/>
      <c r="P749" s="67"/>
      <c r="Q749" s="67"/>
    </row>
    <row r="750" spans="1:17" ht="43.5" hidden="1">
      <c r="A750" s="153" t="s">
        <v>858</v>
      </c>
      <c r="B750" s="141" t="s">
        <v>2760</v>
      </c>
      <c r="C750" s="141" t="s">
        <v>2761</v>
      </c>
      <c r="D750" s="274" t="s">
        <v>1583</v>
      </c>
      <c r="E750" s="273" t="s">
        <v>1583</v>
      </c>
      <c r="F750" s="67"/>
      <c r="G750" s="67"/>
      <c r="H750" s="67"/>
      <c r="I750" s="67"/>
      <c r="J750" s="67"/>
      <c r="K750" s="67"/>
      <c r="L750" s="67"/>
      <c r="M750" s="67"/>
      <c r="N750" s="67"/>
      <c r="O750" s="67"/>
      <c r="P750" s="67"/>
      <c r="Q750" s="67"/>
    </row>
    <row r="751" spans="1:17" ht="43.5">
      <c r="A751" s="153" t="s">
        <v>220</v>
      </c>
      <c r="B751" s="141" t="s">
        <v>2762</v>
      </c>
      <c r="C751" s="141" t="s">
        <v>2761</v>
      </c>
      <c r="D751" s="273" t="s">
        <v>1583</v>
      </c>
      <c r="E751" s="273" t="s">
        <v>1583</v>
      </c>
      <c r="F751" s="67"/>
      <c r="G751" s="67"/>
      <c r="H751" s="67"/>
      <c r="I751" s="67"/>
      <c r="J751" s="67"/>
      <c r="K751" s="67"/>
      <c r="L751" s="67"/>
      <c r="M751" s="67"/>
      <c r="N751" s="67"/>
      <c r="O751" s="67"/>
      <c r="P751" s="67"/>
      <c r="Q751" s="67"/>
    </row>
    <row r="752" spans="1:17" ht="101.5">
      <c r="A752" s="153" t="s">
        <v>220</v>
      </c>
      <c r="B752" s="141" t="s">
        <v>2763</v>
      </c>
      <c r="C752" s="141" t="s">
        <v>2761</v>
      </c>
      <c r="D752" s="273" t="s">
        <v>1583</v>
      </c>
      <c r="E752" s="273" t="s">
        <v>1583</v>
      </c>
      <c r="F752" s="67"/>
      <c r="G752" s="67"/>
      <c r="H752" s="67"/>
      <c r="I752" s="67"/>
      <c r="J752" s="67"/>
      <c r="K752" s="67"/>
      <c r="L752" s="67"/>
      <c r="M752" s="67"/>
      <c r="N752" s="67"/>
      <c r="O752" s="67"/>
      <c r="P752" s="67"/>
      <c r="Q752" s="67"/>
    </row>
    <row r="753" spans="1:17" ht="43.5" hidden="1">
      <c r="A753" s="153" t="s">
        <v>266</v>
      </c>
      <c r="B753" s="141" t="s">
        <v>2764</v>
      </c>
      <c r="C753" s="141" t="s">
        <v>2761</v>
      </c>
      <c r="D753" s="273" t="s">
        <v>1583</v>
      </c>
      <c r="E753" s="273" t="s">
        <v>1583</v>
      </c>
      <c r="F753" s="67"/>
      <c r="G753" s="67"/>
      <c r="H753" s="67"/>
      <c r="I753" s="67"/>
      <c r="J753" s="67"/>
      <c r="K753" s="67"/>
      <c r="L753" s="67"/>
      <c r="M753" s="67"/>
      <c r="N753" s="67"/>
      <c r="O753" s="67"/>
      <c r="P753" s="67"/>
      <c r="Q753" s="67"/>
    </row>
    <row r="754" spans="1:17" ht="58" hidden="1">
      <c r="A754" s="153" t="s">
        <v>376</v>
      </c>
      <c r="B754" s="141" t="s">
        <v>2765</v>
      </c>
      <c r="C754" s="141" t="s">
        <v>2761</v>
      </c>
      <c r="D754" s="273" t="s">
        <v>1583</v>
      </c>
      <c r="E754" s="273" t="s">
        <v>1583</v>
      </c>
      <c r="F754" s="67"/>
      <c r="G754" s="67"/>
      <c r="H754" s="67"/>
      <c r="I754" s="67"/>
      <c r="J754" s="67"/>
      <c r="K754" s="67"/>
      <c r="L754" s="67"/>
      <c r="M754" s="67"/>
      <c r="N754" s="67"/>
      <c r="O754" s="67"/>
      <c r="P754" s="67"/>
      <c r="Q754" s="67"/>
    </row>
  </sheetData>
  <autoFilter ref="A3:E754" xr:uid="{D4EA6FAE-9D88-4859-AEF8-FBC96F70AD28}">
    <filterColumn colId="0">
      <filters>
        <filter val="KARP"/>
      </filters>
    </filterColumn>
  </autoFilter>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8FC0F-9B62-4DA0-A66B-04752193513D}">
  <dimension ref="A1:Q2454"/>
  <sheetViews>
    <sheetView workbookViewId="0">
      <selection activeCell="E824" sqref="E824"/>
    </sheetView>
  </sheetViews>
  <sheetFormatPr defaultColWidth="7.58203125" defaultRowHeight="14.5"/>
  <cols>
    <col min="1" max="1" width="7.33203125" style="117" customWidth="1"/>
    <col min="2" max="2" width="88.33203125" style="115" customWidth="1"/>
    <col min="3" max="3" width="17.58203125" style="148" customWidth="1"/>
    <col min="4" max="4" width="15.5" style="177" customWidth="1"/>
    <col min="5" max="5" width="23.83203125" style="156" customWidth="1"/>
    <col min="6" max="16384" width="7.58203125" style="115"/>
  </cols>
  <sheetData>
    <row r="1" spans="1:17">
      <c r="A1" s="120" t="s">
        <v>2766</v>
      </c>
    </row>
    <row r="2" spans="1:17">
      <c r="B2" s="114"/>
      <c r="C2" s="172"/>
      <c r="D2" s="178"/>
      <c r="E2" s="117"/>
    </row>
    <row r="3" spans="1:17" ht="29">
      <c r="A3" s="168" t="s">
        <v>204</v>
      </c>
      <c r="B3" s="195" t="s">
        <v>2767</v>
      </c>
      <c r="C3" s="169" t="s">
        <v>205</v>
      </c>
      <c r="D3" s="169" t="s">
        <v>2768</v>
      </c>
      <c r="E3" s="168" t="s">
        <v>207</v>
      </c>
      <c r="F3" s="139"/>
      <c r="G3" s="139"/>
      <c r="H3" s="139"/>
      <c r="I3" s="139"/>
      <c r="J3" s="139"/>
      <c r="K3" s="139"/>
      <c r="L3" s="139"/>
      <c r="M3" s="139"/>
      <c r="N3" s="139"/>
      <c r="O3" s="139"/>
      <c r="P3" s="139"/>
      <c r="Q3" s="139"/>
    </row>
    <row r="4" spans="1:17" s="118" customFormat="1" ht="43.5">
      <c r="A4" s="153" t="s">
        <v>220</v>
      </c>
      <c r="B4" s="140" t="s">
        <v>2769</v>
      </c>
      <c r="C4" s="150" t="s">
        <v>210</v>
      </c>
      <c r="D4" s="150" t="s">
        <v>215</v>
      </c>
      <c r="E4" s="140" t="s">
        <v>1583</v>
      </c>
      <c r="F4" s="138"/>
      <c r="G4" s="138"/>
      <c r="H4" s="138"/>
      <c r="I4" s="138"/>
      <c r="J4" s="138"/>
      <c r="K4" s="138"/>
      <c r="L4" s="138"/>
      <c r="M4" s="138"/>
      <c r="N4" s="138"/>
      <c r="O4" s="138"/>
      <c r="P4" s="138"/>
      <c r="Q4" s="138"/>
    </row>
    <row r="5" spans="1:17" ht="29">
      <c r="A5" s="153" t="s">
        <v>220</v>
      </c>
      <c r="B5" s="140" t="s">
        <v>2770</v>
      </c>
      <c r="C5" s="150" t="s">
        <v>210</v>
      </c>
      <c r="D5" s="150" t="s">
        <v>228</v>
      </c>
      <c r="E5" s="140" t="s">
        <v>1583</v>
      </c>
      <c r="F5" s="138"/>
      <c r="G5" s="138"/>
      <c r="H5" s="138"/>
      <c r="I5" s="138"/>
      <c r="J5" s="138"/>
      <c r="K5" s="138"/>
      <c r="L5" s="138"/>
      <c r="M5" s="138"/>
      <c r="N5" s="138"/>
      <c r="O5" s="138"/>
      <c r="P5" s="138"/>
      <c r="Q5" s="138"/>
    </row>
    <row r="6" spans="1:17" ht="58">
      <c r="A6" s="153" t="s">
        <v>220</v>
      </c>
      <c r="B6" s="140" t="s">
        <v>2771</v>
      </c>
      <c r="C6" s="150" t="s">
        <v>210</v>
      </c>
      <c r="D6" s="150" t="s">
        <v>215</v>
      </c>
      <c r="E6" s="140" t="s">
        <v>1583</v>
      </c>
      <c r="F6" s="138"/>
      <c r="G6" s="138"/>
      <c r="H6" s="138"/>
      <c r="I6" s="138"/>
      <c r="J6" s="138"/>
      <c r="K6" s="138"/>
      <c r="L6" s="138"/>
      <c r="M6" s="138"/>
      <c r="N6" s="138"/>
      <c r="O6" s="138"/>
      <c r="P6" s="138"/>
      <c r="Q6" s="138"/>
    </row>
    <row r="7" spans="1:17" ht="43.5">
      <c r="A7" s="153" t="s">
        <v>220</v>
      </c>
      <c r="B7" s="140" t="s">
        <v>2772</v>
      </c>
      <c r="C7" s="150" t="s">
        <v>210</v>
      </c>
      <c r="D7" s="150" t="s">
        <v>228</v>
      </c>
      <c r="E7" s="140" t="s">
        <v>1583</v>
      </c>
      <c r="F7" s="138"/>
      <c r="G7" s="138"/>
      <c r="H7" s="138"/>
      <c r="I7" s="138"/>
      <c r="J7" s="138"/>
      <c r="K7" s="138"/>
      <c r="L7" s="138"/>
      <c r="M7" s="138"/>
      <c r="N7" s="138"/>
      <c r="O7" s="138"/>
      <c r="P7" s="138"/>
      <c r="Q7" s="138"/>
    </row>
    <row r="8" spans="1:17" ht="29">
      <c r="A8" s="153" t="s">
        <v>220</v>
      </c>
      <c r="B8" s="140" t="s">
        <v>2773</v>
      </c>
      <c r="C8" s="150" t="s">
        <v>210</v>
      </c>
      <c r="D8" s="150" t="s">
        <v>217</v>
      </c>
      <c r="E8" s="140" t="s">
        <v>1583</v>
      </c>
      <c r="F8" s="138"/>
      <c r="G8" s="138"/>
      <c r="H8" s="138"/>
      <c r="I8" s="138"/>
      <c r="J8" s="138"/>
      <c r="K8" s="138"/>
      <c r="L8" s="138"/>
      <c r="M8" s="138"/>
      <c r="N8" s="138"/>
      <c r="O8" s="138"/>
      <c r="P8" s="138"/>
      <c r="Q8" s="138"/>
    </row>
    <row r="9" spans="1:17" ht="43.5">
      <c r="A9" s="153" t="s">
        <v>220</v>
      </c>
      <c r="B9" s="140" t="s">
        <v>2774</v>
      </c>
      <c r="C9" s="150" t="s">
        <v>210</v>
      </c>
      <c r="D9" s="152" t="s">
        <v>217</v>
      </c>
      <c r="E9" s="140" t="s">
        <v>1583</v>
      </c>
      <c r="F9" s="138"/>
      <c r="G9" s="138"/>
      <c r="H9" s="138"/>
      <c r="I9" s="138"/>
      <c r="J9" s="138"/>
      <c r="K9" s="138"/>
      <c r="L9" s="138"/>
      <c r="M9" s="138"/>
      <c r="N9" s="138"/>
      <c r="O9" s="138"/>
      <c r="P9" s="138"/>
      <c r="Q9" s="138"/>
    </row>
    <row r="10" spans="1:17" ht="43.5">
      <c r="A10" s="153" t="s">
        <v>2097</v>
      </c>
      <c r="B10" s="140" t="s">
        <v>2775</v>
      </c>
      <c r="C10" s="150" t="s">
        <v>210</v>
      </c>
      <c r="D10" s="152" t="s">
        <v>215</v>
      </c>
      <c r="E10" s="140" t="s">
        <v>1583</v>
      </c>
      <c r="F10" s="138"/>
      <c r="G10" s="138"/>
      <c r="H10" s="138"/>
      <c r="I10" s="138"/>
      <c r="J10" s="138"/>
      <c r="K10" s="138"/>
      <c r="L10" s="138"/>
      <c r="M10" s="138"/>
      <c r="N10" s="138"/>
      <c r="O10" s="138"/>
      <c r="P10" s="138"/>
      <c r="Q10" s="138"/>
    </row>
    <row r="11" spans="1:17" ht="43.5">
      <c r="A11" s="153" t="s">
        <v>2776</v>
      </c>
      <c r="B11" s="140" t="s">
        <v>2777</v>
      </c>
      <c r="C11" s="150" t="s">
        <v>210</v>
      </c>
      <c r="D11" s="152" t="s">
        <v>211</v>
      </c>
      <c r="E11" s="140" t="s">
        <v>1583</v>
      </c>
      <c r="F11" s="138"/>
      <c r="G11" s="138"/>
      <c r="H11" s="138"/>
      <c r="I11" s="138"/>
      <c r="J11" s="138"/>
      <c r="K11" s="138"/>
      <c r="L11" s="138"/>
      <c r="M11" s="138"/>
      <c r="N11" s="138"/>
      <c r="O11" s="138"/>
      <c r="P11" s="138"/>
      <c r="Q11" s="138"/>
    </row>
    <row r="12" spans="1:17" ht="43.5">
      <c r="A12" s="153" t="s">
        <v>220</v>
      </c>
      <c r="B12" s="140" t="s">
        <v>2778</v>
      </c>
      <c r="C12" s="150" t="s">
        <v>210</v>
      </c>
      <c r="D12" s="152" t="s">
        <v>228</v>
      </c>
      <c r="E12" s="140" t="s">
        <v>1583</v>
      </c>
      <c r="F12" s="138"/>
      <c r="G12" s="138"/>
      <c r="H12" s="138"/>
      <c r="I12" s="138"/>
      <c r="J12" s="138"/>
      <c r="K12" s="138"/>
      <c r="L12" s="138"/>
      <c r="M12" s="138"/>
      <c r="N12" s="138"/>
      <c r="O12" s="138"/>
      <c r="P12" s="138"/>
      <c r="Q12" s="138"/>
    </row>
    <row r="13" spans="1:17" ht="43.5">
      <c r="A13" s="153" t="s">
        <v>220</v>
      </c>
      <c r="B13" s="140" t="s">
        <v>2779</v>
      </c>
      <c r="C13" s="150" t="s">
        <v>210</v>
      </c>
      <c r="D13" s="152" t="s">
        <v>217</v>
      </c>
      <c r="E13" s="140" t="s">
        <v>1583</v>
      </c>
      <c r="F13" s="138"/>
      <c r="G13" s="138"/>
      <c r="H13" s="138"/>
      <c r="I13" s="138"/>
      <c r="J13" s="138"/>
      <c r="K13" s="138"/>
      <c r="L13" s="138"/>
      <c r="M13" s="138"/>
      <c r="N13" s="138"/>
      <c r="O13" s="138"/>
      <c r="P13" s="138"/>
      <c r="Q13" s="138"/>
    </row>
    <row r="14" spans="1:17" ht="58">
      <c r="A14" s="153" t="s">
        <v>220</v>
      </c>
      <c r="B14" s="140" t="s">
        <v>2780</v>
      </c>
      <c r="C14" s="150" t="s">
        <v>210</v>
      </c>
      <c r="D14" s="152" t="s">
        <v>217</v>
      </c>
      <c r="E14" s="140" t="s">
        <v>1583</v>
      </c>
      <c r="F14" s="138"/>
      <c r="G14" s="138"/>
      <c r="H14" s="138"/>
      <c r="I14" s="138"/>
      <c r="J14" s="138"/>
      <c r="K14" s="138"/>
      <c r="L14" s="138"/>
      <c r="M14" s="138"/>
      <c r="N14" s="138"/>
      <c r="O14" s="138"/>
      <c r="P14" s="138"/>
      <c r="Q14" s="138"/>
    </row>
    <row r="15" spans="1:17" ht="43.5">
      <c r="A15" s="153" t="s">
        <v>2781</v>
      </c>
      <c r="B15" s="140" t="s">
        <v>2782</v>
      </c>
      <c r="C15" s="150" t="s">
        <v>210</v>
      </c>
      <c r="D15" s="152" t="s">
        <v>215</v>
      </c>
      <c r="E15" s="140" t="s">
        <v>1583</v>
      </c>
      <c r="F15" s="138"/>
      <c r="G15" s="138"/>
      <c r="H15" s="138"/>
      <c r="I15" s="138"/>
      <c r="J15" s="138"/>
      <c r="K15" s="138"/>
      <c r="L15" s="138"/>
      <c r="M15" s="138"/>
      <c r="N15" s="138"/>
      <c r="O15" s="138"/>
      <c r="P15" s="138"/>
      <c r="Q15" s="138"/>
    </row>
    <row r="16" spans="1:17" ht="43.5">
      <c r="A16" s="153" t="s">
        <v>220</v>
      </c>
      <c r="B16" s="140" t="s">
        <v>2783</v>
      </c>
      <c r="C16" s="150" t="s">
        <v>210</v>
      </c>
      <c r="D16" s="152" t="s">
        <v>211</v>
      </c>
      <c r="E16" s="140" t="s">
        <v>1583</v>
      </c>
      <c r="F16" s="138"/>
      <c r="G16" s="138"/>
      <c r="H16" s="138"/>
      <c r="I16" s="138"/>
      <c r="J16" s="138"/>
      <c r="K16" s="138"/>
      <c r="L16" s="138"/>
      <c r="M16" s="138"/>
      <c r="N16" s="138"/>
      <c r="O16" s="138"/>
      <c r="P16" s="138"/>
      <c r="Q16" s="138"/>
    </row>
    <row r="17" spans="1:17" ht="43.5">
      <c r="A17" s="153" t="s">
        <v>220</v>
      </c>
      <c r="B17" s="140" t="s">
        <v>2784</v>
      </c>
      <c r="C17" s="150" t="s">
        <v>210</v>
      </c>
      <c r="D17" s="152" t="s">
        <v>228</v>
      </c>
      <c r="E17" s="140" t="s">
        <v>1583</v>
      </c>
      <c r="F17" s="138"/>
      <c r="G17" s="138"/>
      <c r="H17" s="138"/>
      <c r="I17" s="138"/>
      <c r="J17" s="138"/>
      <c r="K17" s="138"/>
      <c r="L17" s="138"/>
      <c r="M17" s="138"/>
      <c r="N17" s="138"/>
      <c r="O17" s="138"/>
      <c r="P17" s="138"/>
      <c r="Q17" s="138"/>
    </row>
    <row r="18" spans="1:17" ht="43.5">
      <c r="A18" s="153" t="s">
        <v>220</v>
      </c>
      <c r="B18" s="140" t="s">
        <v>2785</v>
      </c>
      <c r="C18" s="150" t="s">
        <v>210</v>
      </c>
      <c r="D18" s="152" t="s">
        <v>215</v>
      </c>
      <c r="E18" s="140" t="s">
        <v>1583</v>
      </c>
      <c r="F18" s="138"/>
      <c r="G18" s="138"/>
      <c r="H18" s="138"/>
      <c r="I18" s="138"/>
      <c r="J18" s="138"/>
      <c r="K18" s="138"/>
      <c r="L18" s="138"/>
      <c r="M18" s="138"/>
      <c r="N18" s="138"/>
      <c r="O18" s="138"/>
      <c r="P18" s="138"/>
      <c r="Q18" s="138"/>
    </row>
    <row r="19" spans="1:17" ht="43.5">
      <c r="A19" s="153" t="s">
        <v>2786</v>
      </c>
      <c r="B19" s="140" t="s">
        <v>2787</v>
      </c>
      <c r="C19" s="150" t="s">
        <v>210</v>
      </c>
      <c r="D19" s="152" t="s">
        <v>215</v>
      </c>
      <c r="E19" s="140" t="s">
        <v>1583</v>
      </c>
      <c r="F19" s="138"/>
      <c r="G19" s="138"/>
      <c r="H19" s="138"/>
      <c r="I19" s="138"/>
      <c r="J19" s="138"/>
      <c r="K19" s="138"/>
      <c r="L19" s="138"/>
      <c r="M19" s="138"/>
      <c r="N19" s="138"/>
      <c r="O19" s="138"/>
      <c r="P19" s="138"/>
      <c r="Q19" s="138"/>
    </row>
    <row r="20" spans="1:17" ht="87">
      <c r="A20" s="153" t="s">
        <v>220</v>
      </c>
      <c r="B20" s="140" t="s">
        <v>2788</v>
      </c>
      <c r="C20" s="150" t="s">
        <v>210</v>
      </c>
      <c r="D20" s="152" t="s">
        <v>228</v>
      </c>
      <c r="E20" s="140" t="s">
        <v>1583</v>
      </c>
      <c r="F20" s="138"/>
      <c r="G20" s="138"/>
      <c r="H20" s="138"/>
      <c r="I20" s="138"/>
      <c r="J20" s="138"/>
      <c r="K20" s="138"/>
      <c r="L20" s="138"/>
      <c r="M20" s="138"/>
      <c r="N20" s="138"/>
      <c r="O20" s="138"/>
      <c r="P20" s="138"/>
      <c r="Q20" s="138"/>
    </row>
    <row r="21" spans="1:17" ht="58">
      <c r="A21" s="153" t="s">
        <v>220</v>
      </c>
      <c r="B21" s="140" t="s">
        <v>2789</v>
      </c>
      <c r="C21" s="150" t="s">
        <v>210</v>
      </c>
      <c r="D21" s="152" t="s">
        <v>215</v>
      </c>
      <c r="E21" s="140" t="s">
        <v>1583</v>
      </c>
      <c r="F21" s="138"/>
      <c r="G21" s="138"/>
      <c r="H21" s="138"/>
      <c r="I21" s="138"/>
      <c r="J21" s="138"/>
      <c r="K21" s="138"/>
      <c r="L21" s="138"/>
      <c r="M21" s="138"/>
      <c r="N21" s="138"/>
      <c r="O21" s="138"/>
      <c r="P21" s="138"/>
      <c r="Q21" s="138"/>
    </row>
    <row r="22" spans="1:17" ht="87">
      <c r="A22" s="153" t="s">
        <v>220</v>
      </c>
      <c r="B22" s="140" t="s">
        <v>2790</v>
      </c>
      <c r="C22" s="150" t="s">
        <v>210</v>
      </c>
      <c r="D22" s="152" t="s">
        <v>235</v>
      </c>
      <c r="E22" s="140" t="s">
        <v>1583</v>
      </c>
      <c r="F22" s="138"/>
      <c r="G22" s="138"/>
      <c r="H22" s="138"/>
      <c r="I22" s="138"/>
      <c r="J22" s="138"/>
      <c r="K22" s="138"/>
      <c r="L22" s="138"/>
      <c r="M22" s="138"/>
      <c r="N22" s="138"/>
      <c r="O22" s="138"/>
      <c r="P22" s="138"/>
      <c r="Q22" s="138"/>
    </row>
    <row r="23" spans="1:17" ht="58">
      <c r="A23" s="153" t="s">
        <v>220</v>
      </c>
      <c r="B23" s="140" t="s">
        <v>2791</v>
      </c>
      <c r="C23" s="150" t="s">
        <v>210</v>
      </c>
      <c r="D23" s="152" t="s">
        <v>228</v>
      </c>
      <c r="E23" s="140" t="s">
        <v>1583</v>
      </c>
      <c r="F23" s="138"/>
      <c r="G23" s="138"/>
      <c r="H23" s="138"/>
      <c r="I23" s="138"/>
      <c r="J23" s="138"/>
      <c r="K23" s="138"/>
      <c r="L23" s="138"/>
      <c r="M23" s="138"/>
      <c r="N23" s="138"/>
      <c r="O23" s="138"/>
      <c r="P23" s="138"/>
      <c r="Q23" s="138"/>
    </row>
    <row r="24" spans="1:17" ht="43.5">
      <c r="A24" s="153" t="s">
        <v>2104</v>
      </c>
      <c r="B24" s="140" t="s">
        <v>2792</v>
      </c>
      <c r="C24" s="150" t="s">
        <v>210</v>
      </c>
      <c r="D24" s="152" t="s">
        <v>215</v>
      </c>
      <c r="E24" s="140" t="s">
        <v>1583</v>
      </c>
      <c r="F24" s="138"/>
      <c r="G24" s="138"/>
      <c r="H24" s="138"/>
      <c r="I24" s="138"/>
      <c r="J24" s="138"/>
      <c r="K24" s="138"/>
      <c r="L24" s="138"/>
      <c r="M24" s="138"/>
      <c r="N24" s="138"/>
      <c r="O24" s="138"/>
      <c r="P24" s="138"/>
      <c r="Q24" s="138"/>
    </row>
    <row r="25" spans="1:17" ht="43.5">
      <c r="A25" s="153" t="s">
        <v>220</v>
      </c>
      <c r="B25" s="140" t="s">
        <v>2793</v>
      </c>
      <c r="C25" s="150" t="s">
        <v>210</v>
      </c>
      <c r="D25" s="152" t="s">
        <v>211</v>
      </c>
      <c r="E25" s="140" t="s">
        <v>1583</v>
      </c>
      <c r="F25" s="138"/>
      <c r="G25" s="138"/>
      <c r="H25" s="138"/>
      <c r="I25" s="138"/>
      <c r="J25" s="138"/>
      <c r="K25" s="138"/>
      <c r="L25" s="138"/>
      <c r="M25" s="138"/>
      <c r="N25" s="138"/>
      <c r="O25" s="138"/>
      <c r="P25" s="138"/>
      <c r="Q25" s="138"/>
    </row>
    <row r="26" spans="1:17" ht="43.5">
      <c r="A26" s="153" t="s">
        <v>220</v>
      </c>
      <c r="B26" s="140" t="s">
        <v>2794</v>
      </c>
      <c r="C26" s="150" t="s">
        <v>210</v>
      </c>
      <c r="D26" s="152" t="s">
        <v>215</v>
      </c>
      <c r="E26" s="140" t="s">
        <v>1583</v>
      </c>
      <c r="F26" s="138"/>
      <c r="G26" s="138"/>
      <c r="H26" s="138"/>
      <c r="I26" s="138"/>
      <c r="J26" s="138"/>
      <c r="K26" s="138"/>
      <c r="L26" s="138"/>
      <c r="M26" s="138"/>
      <c r="N26" s="138"/>
      <c r="O26" s="138"/>
      <c r="P26" s="138"/>
      <c r="Q26" s="138"/>
    </row>
    <row r="27" spans="1:17" ht="43.5">
      <c r="A27" s="153" t="s">
        <v>220</v>
      </c>
      <c r="B27" s="140" t="s">
        <v>2795</v>
      </c>
      <c r="C27" s="150" t="s">
        <v>210</v>
      </c>
      <c r="D27" s="152" t="s">
        <v>228</v>
      </c>
      <c r="E27" s="140" t="s">
        <v>1583</v>
      </c>
      <c r="F27" s="138"/>
      <c r="G27" s="138"/>
      <c r="H27" s="138"/>
      <c r="I27" s="138"/>
      <c r="J27" s="138"/>
      <c r="K27" s="138"/>
      <c r="L27" s="138"/>
      <c r="M27" s="138"/>
      <c r="N27" s="138"/>
      <c r="O27" s="138"/>
      <c r="P27" s="138"/>
      <c r="Q27" s="138"/>
    </row>
    <row r="28" spans="1:17" ht="101.5">
      <c r="A28" s="153" t="s">
        <v>220</v>
      </c>
      <c r="B28" s="140" t="s">
        <v>2796</v>
      </c>
      <c r="C28" s="150" t="s">
        <v>210</v>
      </c>
      <c r="D28" s="152" t="s">
        <v>228</v>
      </c>
      <c r="E28" s="140" t="s">
        <v>1583</v>
      </c>
      <c r="F28" s="138"/>
      <c r="G28" s="138"/>
      <c r="H28" s="138"/>
      <c r="I28" s="138"/>
      <c r="J28" s="138"/>
      <c r="K28" s="138"/>
      <c r="L28" s="138"/>
      <c r="M28" s="138"/>
      <c r="N28" s="138"/>
      <c r="O28" s="138"/>
      <c r="P28" s="138"/>
      <c r="Q28" s="138"/>
    </row>
    <row r="29" spans="1:17" ht="29">
      <c r="A29" s="153" t="s">
        <v>222</v>
      </c>
      <c r="B29" s="140" t="s">
        <v>2797</v>
      </c>
      <c r="C29" s="150" t="s">
        <v>210</v>
      </c>
      <c r="D29" s="152" t="s">
        <v>215</v>
      </c>
      <c r="E29" s="140" t="s">
        <v>1583</v>
      </c>
      <c r="F29" s="138"/>
      <c r="G29" s="138"/>
      <c r="H29" s="138"/>
      <c r="I29" s="138"/>
      <c r="J29" s="138"/>
      <c r="K29" s="138"/>
      <c r="L29" s="138"/>
      <c r="M29" s="138"/>
      <c r="N29" s="138"/>
      <c r="O29" s="138"/>
      <c r="P29" s="138"/>
      <c r="Q29" s="138"/>
    </row>
    <row r="30" spans="1:17" ht="43.5">
      <c r="A30" s="154" t="s">
        <v>2798</v>
      </c>
      <c r="B30" s="140" t="s">
        <v>2799</v>
      </c>
      <c r="C30" s="150" t="s">
        <v>210</v>
      </c>
      <c r="D30" s="152" t="s">
        <v>211</v>
      </c>
      <c r="E30" s="140" t="s">
        <v>2800</v>
      </c>
      <c r="F30" s="138"/>
      <c r="G30" s="138"/>
      <c r="H30" s="138"/>
      <c r="I30" s="138"/>
      <c r="J30" s="138"/>
      <c r="K30" s="138"/>
      <c r="L30" s="138"/>
      <c r="M30" s="138"/>
      <c r="N30" s="138"/>
      <c r="O30" s="138"/>
      <c r="P30" s="138"/>
      <c r="Q30" s="138"/>
    </row>
    <row r="31" spans="1:17" ht="43.5">
      <c r="A31" s="153" t="s">
        <v>220</v>
      </c>
      <c r="B31" s="140" t="s">
        <v>2801</v>
      </c>
      <c r="C31" s="150" t="s">
        <v>210</v>
      </c>
      <c r="D31" s="152" t="s">
        <v>215</v>
      </c>
      <c r="E31" s="140" t="s">
        <v>1583</v>
      </c>
      <c r="F31" s="138"/>
      <c r="G31" s="138"/>
      <c r="H31" s="138"/>
      <c r="I31" s="138"/>
      <c r="J31" s="138"/>
      <c r="K31" s="138"/>
      <c r="L31" s="138"/>
      <c r="M31" s="138"/>
      <c r="N31" s="138"/>
      <c r="O31" s="138"/>
      <c r="P31" s="138"/>
      <c r="Q31" s="138"/>
    </row>
    <row r="32" spans="1:17" ht="43.5">
      <c r="A32" s="153" t="s">
        <v>220</v>
      </c>
      <c r="B32" s="140" t="s">
        <v>2802</v>
      </c>
      <c r="C32" s="150" t="s">
        <v>210</v>
      </c>
      <c r="D32" s="152" t="s">
        <v>217</v>
      </c>
      <c r="E32" s="140" t="s">
        <v>1583</v>
      </c>
      <c r="F32" s="138"/>
      <c r="G32" s="138"/>
      <c r="H32" s="138"/>
      <c r="I32" s="138"/>
      <c r="J32" s="138"/>
      <c r="K32" s="138"/>
      <c r="L32" s="138"/>
      <c r="M32" s="138"/>
      <c r="N32" s="138"/>
      <c r="O32" s="138"/>
      <c r="P32" s="138"/>
      <c r="Q32" s="138"/>
    </row>
    <row r="33" spans="1:17" ht="43.5">
      <c r="A33" s="153" t="s">
        <v>220</v>
      </c>
      <c r="B33" s="140" t="s">
        <v>2803</v>
      </c>
      <c r="C33" s="150" t="s">
        <v>210</v>
      </c>
      <c r="D33" s="152" t="s">
        <v>217</v>
      </c>
      <c r="E33" s="140" t="s">
        <v>1583</v>
      </c>
      <c r="F33" s="138"/>
      <c r="G33" s="138"/>
      <c r="H33" s="138"/>
      <c r="I33" s="138"/>
      <c r="J33" s="138"/>
      <c r="K33" s="138"/>
      <c r="L33" s="138"/>
      <c r="M33" s="138"/>
      <c r="N33" s="138"/>
      <c r="O33" s="138"/>
      <c r="P33" s="138"/>
      <c r="Q33" s="138"/>
    </row>
    <row r="34" spans="1:17" ht="29">
      <c r="A34" s="153" t="s">
        <v>220</v>
      </c>
      <c r="B34" s="140" t="s">
        <v>2804</v>
      </c>
      <c r="C34" s="150" t="s">
        <v>715</v>
      </c>
      <c r="D34" s="150" t="s">
        <v>1583</v>
      </c>
      <c r="E34" s="140" t="s">
        <v>1583</v>
      </c>
      <c r="F34" s="138"/>
      <c r="G34" s="138"/>
      <c r="H34" s="138"/>
      <c r="I34" s="138"/>
      <c r="J34" s="138"/>
      <c r="K34" s="138"/>
      <c r="L34" s="138"/>
      <c r="M34" s="138"/>
      <c r="N34" s="138"/>
      <c r="O34" s="138"/>
      <c r="P34" s="138"/>
      <c r="Q34" s="138"/>
    </row>
    <row r="35" spans="1:17" ht="29">
      <c r="A35" s="153" t="s">
        <v>220</v>
      </c>
      <c r="B35" s="140" t="s">
        <v>2805</v>
      </c>
      <c r="C35" s="150" t="s">
        <v>715</v>
      </c>
      <c r="D35" s="150" t="s">
        <v>1583</v>
      </c>
      <c r="E35" s="140" t="s">
        <v>1583</v>
      </c>
      <c r="F35" s="138"/>
      <c r="G35" s="138"/>
      <c r="H35" s="138"/>
      <c r="I35" s="138"/>
      <c r="J35" s="138"/>
      <c r="K35" s="138"/>
      <c r="L35" s="138"/>
      <c r="M35" s="138"/>
      <c r="N35" s="138"/>
      <c r="O35" s="138"/>
      <c r="P35" s="138"/>
      <c r="Q35" s="138"/>
    </row>
    <row r="36" spans="1:17" ht="43.5">
      <c r="A36" s="153" t="s">
        <v>220</v>
      </c>
      <c r="B36" s="140" t="s">
        <v>2806</v>
      </c>
      <c r="C36" s="150" t="s">
        <v>702</v>
      </c>
      <c r="D36" s="150" t="s">
        <v>1583</v>
      </c>
      <c r="E36" s="140" t="s">
        <v>1583</v>
      </c>
      <c r="F36" s="138"/>
      <c r="G36" s="138"/>
      <c r="H36" s="138"/>
      <c r="I36" s="138"/>
      <c r="J36" s="138"/>
      <c r="K36" s="138"/>
      <c r="L36" s="138"/>
      <c r="M36" s="138"/>
      <c r="N36" s="138"/>
      <c r="O36" s="138"/>
      <c r="P36" s="138"/>
      <c r="Q36" s="138"/>
    </row>
    <row r="37" spans="1:17" ht="43.5">
      <c r="A37" s="153" t="s">
        <v>2807</v>
      </c>
      <c r="B37" s="140" t="s">
        <v>2808</v>
      </c>
      <c r="C37" s="150" t="s">
        <v>738</v>
      </c>
      <c r="D37" s="150" t="s">
        <v>1583</v>
      </c>
      <c r="E37" s="140" t="s">
        <v>1583</v>
      </c>
      <c r="F37" s="138"/>
      <c r="G37" s="138"/>
      <c r="H37" s="138"/>
      <c r="I37" s="138"/>
      <c r="J37" s="138"/>
      <c r="K37" s="138"/>
      <c r="L37" s="138"/>
      <c r="M37" s="138"/>
      <c r="N37" s="138"/>
      <c r="O37" s="138"/>
      <c r="P37" s="138"/>
      <c r="Q37" s="138"/>
    </row>
    <row r="38" spans="1:17" ht="72.5">
      <c r="A38" s="153" t="s">
        <v>2809</v>
      </c>
      <c r="B38" s="140" t="s">
        <v>2810</v>
      </c>
      <c r="C38" s="150" t="s">
        <v>738</v>
      </c>
      <c r="D38" s="150" t="s">
        <v>1583</v>
      </c>
      <c r="E38" s="140" t="s">
        <v>1583</v>
      </c>
      <c r="F38" s="138"/>
      <c r="G38" s="138"/>
      <c r="H38" s="138"/>
      <c r="I38" s="138"/>
      <c r="J38" s="138"/>
      <c r="K38" s="138"/>
      <c r="L38" s="138"/>
      <c r="M38" s="138"/>
      <c r="N38" s="138"/>
      <c r="O38" s="138"/>
      <c r="P38" s="138"/>
      <c r="Q38" s="138"/>
    </row>
    <row r="39" spans="1:17" ht="43.5">
      <c r="A39" s="153" t="s">
        <v>220</v>
      </c>
      <c r="B39" s="140" t="s">
        <v>2811</v>
      </c>
      <c r="C39" s="150" t="s">
        <v>738</v>
      </c>
      <c r="D39" s="150" t="s">
        <v>1583</v>
      </c>
      <c r="E39" s="140" t="s">
        <v>1583</v>
      </c>
      <c r="F39" s="138"/>
      <c r="G39" s="138"/>
      <c r="H39" s="138"/>
      <c r="I39" s="138"/>
      <c r="J39" s="138"/>
      <c r="K39" s="138"/>
      <c r="L39" s="138"/>
      <c r="M39" s="138"/>
      <c r="N39" s="138"/>
      <c r="O39" s="138"/>
      <c r="P39" s="138"/>
      <c r="Q39" s="138"/>
    </row>
    <row r="40" spans="1:17" ht="174">
      <c r="A40" s="153" t="s">
        <v>2807</v>
      </c>
      <c r="B40" s="140" t="s">
        <v>2812</v>
      </c>
      <c r="C40" s="150" t="s">
        <v>768</v>
      </c>
      <c r="D40" s="150" t="s">
        <v>1583</v>
      </c>
      <c r="E40" s="140" t="s">
        <v>1583</v>
      </c>
      <c r="F40" s="138"/>
      <c r="G40" s="138"/>
      <c r="H40" s="138"/>
      <c r="I40" s="138"/>
      <c r="J40" s="138"/>
      <c r="K40" s="138"/>
      <c r="L40" s="138"/>
      <c r="M40" s="138"/>
      <c r="N40" s="138"/>
      <c r="O40" s="138"/>
      <c r="P40" s="138"/>
      <c r="Q40" s="138"/>
    </row>
    <row r="41" spans="1:17" ht="174">
      <c r="A41" s="153" t="s">
        <v>2807</v>
      </c>
      <c r="B41" s="140" t="s">
        <v>2813</v>
      </c>
      <c r="C41" s="150" t="s">
        <v>768</v>
      </c>
      <c r="D41" s="150" t="s">
        <v>1583</v>
      </c>
      <c r="E41" s="140" t="s">
        <v>1583</v>
      </c>
      <c r="F41" s="138"/>
      <c r="G41" s="138"/>
      <c r="H41" s="138"/>
      <c r="I41" s="138"/>
      <c r="J41" s="138"/>
      <c r="K41" s="138"/>
      <c r="L41" s="138"/>
      <c r="M41" s="138"/>
      <c r="N41" s="138"/>
      <c r="O41" s="138"/>
      <c r="P41" s="138"/>
      <c r="Q41" s="138"/>
    </row>
    <row r="42" spans="1:17" ht="159.5">
      <c r="A42" s="173" t="s">
        <v>238</v>
      </c>
      <c r="B42" s="174" t="s">
        <v>2814</v>
      </c>
      <c r="C42" s="175" t="s">
        <v>768</v>
      </c>
      <c r="D42" s="175" t="s">
        <v>1583</v>
      </c>
      <c r="E42" s="174" t="s">
        <v>1583</v>
      </c>
      <c r="F42" s="138"/>
      <c r="G42" s="138"/>
      <c r="H42" s="138"/>
      <c r="I42" s="138"/>
      <c r="J42" s="138"/>
      <c r="K42" s="138"/>
      <c r="L42" s="138"/>
      <c r="M42" s="138"/>
      <c r="N42" s="138"/>
      <c r="O42" s="138"/>
      <c r="P42" s="138"/>
      <c r="Q42" s="138"/>
    </row>
    <row r="43" spans="1:17" ht="159.5">
      <c r="A43" s="170" t="s">
        <v>220</v>
      </c>
      <c r="B43" s="170" t="s">
        <v>2815</v>
      </c>
      <c r="C43" s="171" t="s">
        <v>746</v>
      </c>
      <c r="D43" s="171" t="s">
        <v>1583</v>
      </c>
      <c r="E43" s="170" t="s">
        <v>1583</v>
      </c>
      <c r="F43" s="138"/>
      <c r="G43" s="138"/>
      <c r="H43" s="138"/>
      <c r="I43" s="138"/>
      <c r="J43" s="138"/>
      <c r="K43" s="138"/>
      <c r="L43" s="138"/>
      <c r="M43" s="138"/>
      <c r="N43" s="138"/>
      <c r="O43" s="138"/>
      <c r="P43" s="138"/>
      <c r="Q43" s="138"/>
    </row>
    <row r="44" spans="1:17" ht="203">
      <c r="A44" s="170" t="s">
        <v>748</v>
      </c>
      <c r="B44" s="170" t="s">
        <v>2816</v>
      </c>
      <c r="C44" s="166" t="s">
        <v>746</v>
      </c>
      <c r="D44" s="171" t="s">
        <v>1583</v>
      </c>
      <c r="E44" s="170" t="s">
        <v>1583</v>
      </c>
      <c r="F44" s="138"/>
      <c r="G44" s="138"/>
      <c r="H44" s="138"/>
      <c r="I44" s="138"/>
      <c r="J44" s="138"/>
      <c r="K44" s="138"/>
      <c r="L44" s="138"/>
      <c r="M44" s="138"/>
      <c r="N44" s="138"/>
      <c r="O44" s="138"/>
      <c r="P44" s="138"/>
      <c r="Q44" s="138"/>
    </row>
    <row r="45" spans="1:17" ht="72.5">
      <c r="A45" s="153" t="s">
        <v>2443</v>
      </c>
      <c r="B45" s="140" t="s">
        <v>2817</v>
      </c>
      <c r="C45" s="150" t="s">
        <v>850</v>
      </c>
      <c r="D45" s="150" t="s">
        <v>1583</v>
      </c>
      <c r="E45" s="140" t="s">
        <v>1583</v>
      </c>
      <c r="F45" s="138"/>
      <c r="G45" s="138"/>
      <c r="H45" s="138"/>
      <c r="I45" s="138"/>
      <c r="J45" s="138"/>
      <c r="K45" s="138"/>
      <c r="L45" s="138"/>
      <c r="M45" s="138"/>
      <c r="N45" s="138"/>
      <c r="O45" s="138"/>
      <c r="P45" s="138"/>
      <c r="Q45" s="138"/>
    </row>
    <row r="46" spans="1:17" ht="43.5">
      <c r="A46" s="153" t="s">
        <v>2818</v>
      </c>
      <c r="B46" s="140" t="s">
        <v>2819</v>
      </c>
      <c r="C46" s="150" t="s">
        <v>850</v>
      </c>
      <c r="D46" s="150" t="s">
        <v>1583</v>
      </c>
      <c r="E46" s="140" t="s">
        <v>1583</v>
      </c>
      <c r="F46" s="138"/>
      <c r="G46" s="138"/>
      <c r="H46" s="138"/>
      <c r="I46" s="138"/>
      <c r="J46" s="138"/>
      <c r="K46" s="138"/>
      <c r="L46" s="138"/>
      <c r="M46" s="138"/>
      <c r="N46" s="138"/>
      <c r="O46" s="138"/>
      <c r="P46" s="138"/>
      <c r="Q46" s="138"/>
    </row>
    <row r="47" spans="1:17" ht="43.5">
      <c r="A47" s="153" t="s">
        <v>2818</v>
      </c>
      <c r="B47" s="140" t="s">
        <v>2820</v>
      </c>
      <c r="C47" s="150" t="s">
        <v>850</v>
      </c>
      <c r="D47" s="150" t="s">
        <v>1583</v>
      </c>
      <c r="E47" s="140" t="s">
        <v>1583</v>
      </c>
      <c r="F47" s="138"/>
      <c r="G47" s="138"/>
      <c r="H47" s="138"/>
      <c r="I47" s="138"/>
      <c r="J47" s="138"/>
      <c r="K47" s="138"/>
      <c r="L47" s="138"/>
      <c r="M47" s="138"/>
      <c r="N47" s="138"/>
      <c r="O47" s="138"/>
      <c r="P47" s="138"/>
      <c r="Q47" s="138"/>
    </row>
    <row r="48" spans="1:17" ht="43.5">
      <c r="A48" s="153" t="s">
        <v>2818</v>
      </c>
      <c r="B48" s="140" t="s">
        <v>2821</v>
      </c>
      <c r="C48" s="150" t="s">
        <v>850</v>
      </c>
      <c r="D48" s="150" t="s">
        <v>1583</v>
      </c>
      <c r="E48" s="140" t="s">
        <v>1583</v>
      </c>
      <c r="F48" s="138"/>
      <c r="G48" s="138"/>
      <c r="H48" s="138"/>
      <c r="I48" s="138"/>
      <c r="J48" s="138"/>
      <c r="K48" s="138"/>
      <c r="L48" s="138"/>
      <c r="M48" s="138"/>
      <c r="N48" s="138"/>
      <c r="O48" s="138"/>
      <c r="P48" s="138"/>
      <c r="Q48" s="138"/>
    </row>
    <row r="49" spans="1:17" ht="43.5">
      <c r="A49" s="153" t="s">
        <v>2818</v>
      </c>
      <c r="B49" s="140" t="s">
        <v>2822</v>
      </c>
      <c r="C49" s="150" t="s">
        <v>850</v>
      </c>
      <c r="D49" s="150" t="s">
        <v>1583</v>
      </c>
      <c r="E49" s="140" t="s">
        <v>1583</v>
      </c>
      <c r="F49" s="138"/>
      <c r="G49" s="138"/>
      <c r="H49" s="138"/>
      <c r="I49" s="138"/>
      <c r="J49" s="138"/>
      <c r="K49" s="138"/>
      <c r="L49" s="138"/>
      <c r="M49" s="138"/>
      <c r="N49" s="138"/>
      <c r="O49" s="138"/>
      <c r="P49" s="138"/>
      <c r="Q49" s="138"/>
    </row>
    <row r="50" spans="1:17" ht="43.5">
      <c r="A50" s="153" t="s">
        <v>2818</v>
      </c>
      <c r="B50" s="140" t="s">
        <v>2823</v>
      </c>
      <c r="C50" s="150" t="s">
        <v>850</v>
      </c>
      <c r="D50" s="150" t="s">
        <v>1583</v>
      </c>
      <c r="E50" s="140" t="s">
        <v>1583</v>
      </c>
      <c r="F50" s="138"/>
      <c r="G50" s="138"/>
      <c r="H50" s="138"/>
      <c r="I50" s="138"/>
      <c r="J50" s="138"/>
      <c r="K50" s="138"/>
      <c r="L50" s="138"/>
      <c r="M50" s="138"/>
      <c r="N50" s="138"/>
      <c r="O50" s="138"/>
      <c r="P50" s="138"/>
      <c r="Q50" s="138"/>
    </row>
    <row r="51" spans="1:17" ht="43.5">
      <c r="A51" s="153" t="s">
        <v>2818</v>
      </c>
      <c r="B51" s="140" t="s">
        <v>2824</v>
      </c>
      <c r="C51" s="150" t="s">
        <v>850</v>
      </c>
      <c r="D51" s="150" t="s">
        <v>1583</v>
      </c>
      <c r="E51" s="140" t="s">
        <v>1583</v>
      </c>
      <c r="F51" s="138"/>
      <c r="G51" s="138"/>
      <c r="H51" s="138"/>
      <c r="I51" s="138"/>
      <c r="J51" s="138"/>
      <c r="K51" s="138"/>
      <c r="L51" s="138"/>
      <c r="M51" s="138"/>
      <c r="N51" s="138"/>
      <c r="O51" s="138"/>
      <c r="P51" s="138"/>
      <c r="Q51" s="138"/>
    </row>
    <row r="52" spans="1:17" ht="43.5">
      <c r="A52" s="153" t="s">
        <v>2818</v>
      </c>
      <c r="B52" s="140" t="s">
        <v>2825</v>
      </c>
      <c r="C52" s="150" t="s">
        <v>850</v>
      </c>
      <c r="D52" s="150" t="s">
        <v>1583</v>
      </c>
      <c r="E52" s="140" t="s">
        <v>1583</v>
      </c>
      <c r="F52" s="138"/>
      <c r="G52" s="138"/>
      <c r="H52" s="138"/>
      <c r="I52" s="138"/>
      <c r="J52" s="138"/>
      <c r="K52" s="138"/>
      <c r="L52" s="138"/>
      <c r="M52" s="138"/>
      <c r="N52" s="138"/>
      <c r="O52" s="138"/>
      <c r="P52" s="138"/>
      <c r="Q52" s="138"/>
    </row>
    <row r="53" spans="1:17" ht="43.5">
      <c r="A53" s="153" t="s">
        <v>220</v>
      </c>
      <c r="B53" s="140" t="s">
        <v>2826</v>
      </c>
      <c r="C53" s="150" t="s">
        <v>850</v>
      </c>
      <c r="D53" s="150" t="s">
        <v>1583</v>
      </c>
      <c r="E53" s="140" t="s">
        <v>1583</v>
      </c>
      <c r="F53" s="138"/>
      <c r="G53" s="138"/>
      <c r="H53" s="138"/>
      <c r="I53" s="138"/>
      <c r="J53" s="138"/>
      <c r="K53" s="138"/>
      <c r="L53" s="138"/>
      <c r="M53" s="138"/>
      <c r="N53" s="138"/>
      <c r="O53" s="138"/>
      <c r="P53" s="138"/>
      <c r="Q53" s="138"/>
    </row>
    <row r="54" spans="1:17" ht="29">
      <c r="A54" s="153" t="s">
        <v>220</v>
      </c>
      <c r="B54" s="140" t="s">
        <v>2827</v>
      </c>
      <c r="C54" s="150" t="s">
        <v>850</v>
      </c>
      <c r="D54" s="150" t="s">
        <v>1583</v>
      </c>
      <c r="E54" s="140" t="s">
        <v>1583</v>
      </c>
      <c r="F54" s="138"/>
      <c r="G54" s="138"/>
      <c r="H54" s="138"/>
      <c r="I54" s="138"/>
      <c r="J54" s="138"/>
      <c r="K54" s="138"/>
      <c r="L54" s="138"/>
      <c r="M54" s="138"/>
      <c r="N54" s="138"/>
      <c r="O54" s="138"/>
      <c r="P54" s="138"/>
      <c r="Q54" s="138"/>
    </row>
    <row r="55" spans="1:17" ht="58">
      <c r="A55" s="153" t="s">
        <v>220</v>
      </c>
      <c r="B55" s="140" t="s">
        <v>2828</v>
      </c>
      <c r="C55" s="150" t="s">
        <v>850</v>
      </c>
      <c r="D55" s="150" t="s">
        <v>1583</v>
      </c>
      <c r="E55" s="140" t="s">
        <v>1583</v>
      </c>
      <c r="F55" s="138"/>
      <c r="G55" s="138"/>
      <c r="H55" s="138"/>
      <c r="I55" s="138"/>
      <c r="J55" s="138"/>
      <c r="K55" s="138"/>
      <c r="L55" s="138"/>
      <c r="M55" s="138"/>
      <c r="N55" s="138"/>
      <c r="O55" s="138"/>
      <c r="P55" s="138"/>
      <c r="Q55" s="138"/>
    </row>
    <row r="56" spans="1:17" ht="43.5">
      <c r="A56" s="153" t="s">
        <v>220</v>
      </c>
      <c r="B56" s="140" t="s">
        <v>2829</v>
      </c>
      <c r="C56" s="150" t="s">
        <v>850</v>
      </c>
      <c r="D56" s="150" t="s">
        <v>1583</v>
      </c>
      <c r="E56" s="140" t="s">
        <v>1583</v>
      </c>
      <c r="F56" s="138"/>
      <c r="G56" s="138"/>
      <c r="H56" s="138"/>
      <c r="I56" s="138"/>
      <c r="J56" s="138"/>
      <c r="K56" s="138"/>
      <c r="L56" s="138"/>
      <c r="M56" s="138"/>
      <c r="N56" s="138"/>
      <c r="O56" s="138"/>
      <c r="P56" s="138"/>
      <c r="Q56" s="138"/>
    </row>
    <row r="57" spans="1:17" ht="43.5">
      <c r="A57" s="153" t="s">
        <v>220</v>
      </c>
      <c r="B57" s="140" t="s">
        <v>2830</v>
      </c>
      <c r="C57" s="150" t="s">
        <v>850</v>
      </c>
      <c r="D57" s="150" t="s">
        <v>1583</v>
      </c>
      <c r="E57" s="140" t="s">
        <v>1583</v>
      </c>
      <c r="F57" s="138"/>
      <c r="G57" s="138"/>
      <c r="H57" s="138"/>
      <c r="I57" s="138"/>
      <c r="J57" s="138"/>
      <c r="K57" s="138"/>
      <c r="L57" s="138"/>
      <c r="M57" s="138"/>
      <c r="N57" s="138"/>
      <c r="O57" s="138"/>
      <c r="P57" s="138"/>
      <c r="Q57" s="138"/>
    </row>
    <row r="58" spans="1:17" ht="29">
      <c r="A58" s="153" t="s">
        <v>220</v>
      </c>
      <c r="B58" s="140" t="s">
        <v>2831</v>
      </c>
      <c r="C58" s="150" t="s">
        <v>850</v>
      </c>
      <c r="D58" s="150" t="s">
        <v>1583</v>
      </c>
      <c r="E58" s="140" t="s">
        <v>1583</v>
      </c>
      <c r="F58" s="138"/>
      <c r="G58" s="138"/>
      <c r="H58" s="138"/>
      <c r="I58" s="138"/>
      <c r="J58" s="138"/>
      <c r="K58" s="138"/>
      <c r="L58" s="138"/>
      <c r="M58" s="138"/>
      <c r="N58" s="138"/>
      <c r="O58" s="138"/>
      <c r="P58" s="138"/>
      <c r="Q58" s="138"/>
    </row>
    <row r="59" spans="1:17" ht="43.5">
      <c r="A59" s="153" t="s">
        <v>220</v>
      </c>
      <c r="B59" s="140" t="s">
        <v>2832</v>
      </c>
      <c r="C59" s="150" t="s">
        <v>850</v>
      </c>
      <c r="D59" s="150" t="s">
        <v>1583</v>
      </c>
      <c r="E59" s="140" t="s">
        <v>1583</v>
      </c>
      <c r="F59" s="138"/>
      <c r="G59" s="138"/>
      <c r="H59" s="138"/>
      <c r="I59" s="138"/>
      <c r="J59" s="138"/>
      <c r="K59" s="138"/>
      <c r="L59" s="138"/>
      <c r="M59" s="138"/>
      <c r="N59" s="138"/>
      <c r="O59" s="138"/>
      <c r="P59" s="138"/>
      <c r="Q59" s="138"/>
    </row>
    <row r="60" spans="1:17" ht="58">
      <c r="A60" s="153" t="s">
        <v>220</v>
      </c>
      <c r="B60" s="140" t="s">
        <v>2833</v>
      </c>
      <c r="C60" s="150" t="s">
        <v>850</v>
      </c>
      <c r="D60" s="150" t="s">
        <v>1583</v>
      </c>
      <c r="E60" s="140" t="s">
        <v>1583</v>
      </c>
      <c r="F60" s="138"/>
      <c r="G60" s="138"/>
      <c r="H60" s="138"/>
      <c r="I60" s="138"/>
      <c r="J60" s="138"/>
      <c r="K60" s="138"/>
      <c r="L60" s="138"/>
      <c r="M60" s="138"/>
      <c r="N60" s="138"/>
      <c r="O60" s="138"/>
      <c r="P60" s="138"/>
      <c r="Q60" s="138"/>
    </row>
    <row r="61" spans="1:17" ht="29">
      <c r="A61" s="153" t="s">
        <v>220</v>
      </c>
      <c r="B61" s="140" t="s">
        <v>2834</v>
      </c>
      <c r="C61" s="150" t="s">
        <v>850</v>
      </c>
      <c r="D61" s="150" t="s">
        <v>1583</v>
      </c>
      <c r="E61" s="140" t="s">
        <v>1583</v>
      </c>
      <c r="F61" s="138"/>
      <c r="G61" s="138"/>
      <c r="H61" s="138"/>
      <c r="I61" s="138"/>
      <c r="J61" s="138"/>
      <c r="K61" s="138"/>
      <c r="L61" s="138"/>
      <c r="M61" s="138"/>
      <c r="N61" s="138"/>
      <c r="O61" s="138"/>
      <c r="P61" s="138"/>
      <c r="Q61" s="138"/>
    </row>
    <row r="62" spans="1:17" ht="43.5">
      <c r="A62" s="153" t="s">
        <v>220</v>
      </c>
      <c r="B62" s="140" t="s">
        <v>2835</v>
      </c>
      <c r="C62" s="150" t="s">
        <v>850</v>
      </c>
      <c r="D62" s="150" t="s">
        <v>1583</v>
      </c>
      <c r="E62" s="140" t="s">
        <v>1583</v>
      </c>
      <c r="F62" s="138"/>
      <c r="G62" s="138"/>
      <c r="H62" s="138"/>
      <c r="I62" s="138"/>
      <c r="J62" s="138"/>
      <c r="K62" s="138"/>
      <c r="L62" s="138"/>
      <c r="M62" s="138"/>
      <c r="N62" s="138"/>
      <c r="O62" s="138"/>
      <c r="P62" s="138"/>
      <c r="Q62" s="138"/>
    </row>
    <row r="63" spans="1:17" ht="43.5">
      <c r="A63" s="153" t="s">
        <v>220</v>
      </c>
      <c r="B63" s="140" t="s">
        <v>2836</v>
      </c>
      <c r="C63" s="150" t="s">
        <v>850</v>
      </c>
      <c r="D63" s="150" t="s">
        <v>1583</v>
      </c>
      <c r="E63" s="140" t="s">
        <v>1583</v>
      </c>
      <c r="F63" s="138"/>
      <c r="G63" s="138"/>
      <c r="H63" s="138"/>
      <c r="I63" s="138"/>
      <c r="J63" s="138"/>
      <c r="K63" s="138"/>
      <c r="L63" s="138"/>
      <c r="M63" s="138"/>
      <c r="N63" s="138"/>
      <c r="O63" s="138"/>
      <c r="P63" s="138"/>
      <c r="Q63" s="138"/>
    </row>
    <row r="64" spans="1:17" ht="29">
      <c r="A64" s="153" t="s">
        <v>220</v>
      </c>
      <c r="B64" s="140" t="s">
        <v>2837</v>
      </c>
      <c r="C64" s="150" t="s">
        <v>850</v>
      </c>
      <c r="D64" s="150" t="s">
        <v>1583</v>
      </c>
      <c r="E64" s="140" t="s">
        <v>1583</v>
      </c>
      <c r="F64" s="138"/>
      <c r="G64" s="138"/>
      <c r="H64" s="138"/>
      <c r="I64" s="138"/>
      <c r="J64" s="138"/>
      <c r="K64" s="138"/>
      <c r="L64" s="138"/>
      <c r="M64" s="138"/>
      <c r="N64" s="138"/>
      <c r="O64" s="138"/>
      <c r="P64" s="138"/>
      <c r="Q64" s="138"/>
    </row>
    <row r="65" spans="1:17" ht="43.5">
      <c r="A65" s="153" t="s">
        <v>220</v>
      </c>
      <c r="B65" s="140" t="s">
        <v>2838</v>
      </c>
      <c r="C65" s="150" t="s">
        <v>850</v>
      </c>
      <c r="D65" s="150" t="s">
        <v>1583</v>
      </c>
      <c r="E65" s="140" t="s">
        <v>1583</v>
      </c>
      <c r="F65" s="138"/>
      <c r="G65" s="138"/>
      <c r="H65" s="138"/>
      <c r="I65" s="138"/>
      <c r="J65" s="138"/>
      <c r="K65" s="138"/>
      <c r="L65" s="138"/>
      <c r="M65" s="138"/>
      <c r="N65" s="138"/>
      <c r="O65" s="138"/>
      <c r="P65" s="138"/>
      <c r="Q65" s="138"/>
    </row>
    <row r="66" spans="1:17" ht="43.5">
      <c r="A66" s="153" t="s">
        <v>220</v>
      </c>
      <c r="B66" s="140" t="s">
        <v>2839</v>
      </c>
      <c r="C66" s="150" t="s">
        <v>850</v>
      </c>
      <c r="D66" s="150" t="s">
        <v>1583</v>
      </c>
      <c r="E66" s="140" t="s">
        <v>1583</v>
      </c>
      <c r="F66" s="138"/>
      <c r="G66" s="138"/>
      <c r="H66" s="138"/>
      <c r="I66" s="138"/>
      <c r="J66" s="138"/>
      <c r="K66" s="138"/>
      <c r="L66" s="138"/>
      <c r="M66" s="138"/>
      <c r="N66" s="138"/>
      <c r="O66" s="138"/>
      <c r="P66" s="138"/>
      <c r="Q66" s="138"/>
    </row>
    <row r="67" spans="1:17" ht="43.5">
      <c r="A67" s="153" t="s">
        <v>220</v>
      </c>
      <c r="B67" s="140" t="s">
        <v>2840</v>
      </c>
      <c r="C67" s="150" t="s">
        <v>850</v>
      </c>
      <c r="D67" s="150" t="s">
        <v>1583</v>
      </c>
      <c r="E67" s="140" t="s">
        <v>1583</v>
      </c>
      <c r="F67" s="138"/>
      <c r="G67" s="138"/>
      <c r="H67" s="138"/>
      <c r="I67" s="138"/>
      <c r="J67" s="138"/>
      <c r="K67" s="138"/>
      <c r="L67" s="138"/>
      <c r="M67" s="138"/>
      <c r="N67" s="138"/>
      <c r="O67" s="138"/>
      <c r="P67" s="138"/>
      <c r="Q67" s="138"/>
    </row>
    <row r="68" spans="1:17" ht="43.5">
      <c r="A68" s="153" t="s">
        <v>220</v>
      </c>
      <c r="B68" s="140" t="s">
        <v>2841</v>
      </c>
      <c r="C68" s="150" t="s">
        <v>850</v>
      </c>
      <c r="D68" s="150" t="s">
        <v>1583</v>
      </c>
      <c r="E68" s="140" t="s">
        <v>1583</v>
      </c>
      <c r="F68" s="138"/>
      <c r="G68" s="138"/>
      <c r="H68" s="138"/>
      <c r="I68" s="138"/>
      <c r="J68" s="138"/>
      <c r="K68" s="138"/>
      <c r="L68" s="138"/>
      <c r="M68" s="138"/>
      <c r="N68" s="138"/>
      <c r="O68" s="138"/>
      <c r="P68" s="138"/>
      <c r="Q68" s="138"/>
    </row>
    <row r="69" spans="1:17" ht="29">
      <c r="A69" s="153" t="s">
        <v>220</v>
      </c>
      <c r="B69" s="140" t="s">
        <v>2842</v>
      </c>
      <c r="C69" s="150" t="s">
        <v>850</v>
      </c>
      <c r="D69" s="150" t="s">
        <v>1583</v>
      </c>
      <c r="E69" s="140" t="s">
        <v>1583</v>
      </c>
      <c r="F69" s="138"/>
      <c r="G69" s="138"/>
      <c r="H69" s="138"/>
      <c r="I69" s="138"/>
      <c r="J69" s="138"/>
      <c r="K69" s="138"/>
      <c r="L69" s="138"/>
      <c r="M69" s="138"/>
      <c r="N69" s="138"/>
      <c r="O69" s="138"/>
      <c r="P69" s="138"/>
      <c r="Q69" s="138"/>
    </row>
    <row r="70" spans="1:17" ht="43.5">
      <c r="A70" s="153" t="s">
        <v>220</v>
      </c>
      <c r="B70" s="140" t="s">
        <v>2843</v>
      </c>
      <c r="C70" s="150" t="s">
        <v>850</v>
      </c>
      <c r="D70" s="150" t="s">
        <v>1583</v>
      </c>
      <c r="E70" s="140" t="s">
        <v>1583</v>
      </c>
      <c r="F70" s="138"/>
      <c r="G70" s="138"/>
      <c r="H70" s="138"/>
      <c r="I70" s="138"/>
      <c r="J70" s="138"/>
      <c r="K70" s="138"/>
      <c r="L70" s="138"/>
      <c r="M70" s="138"/>
      <c r="N70" s="138"/>
      <c r="O70" s="138"/>
      <c r="P70" s="138"/>
      <c r="Q70" s="138"/>
    </row>
    <row r="71" spans="1:17" ht="58">
      <c r="A71" s="153" t="s">
        <v>220</v>
      </c>
      <c r="B71" s="140" t="s">
        <v>2844</v>
      </c>
      <c r="C71" s="150" t="s">
        <v>850</v>
      </c>
      <c r="D71" s="150" t="s">
        <v>1583</v>
      </c>
      <c r="E71" s="140" t="s">
        <v>1583</v>
      </c>
      <c r="F71" s="138"/>
      <c r="G71" s="138"/>
      <c r="H71" s="138"/>
      <c r="I71" s="138"/>
      <c r="J71" s="138"/>
      <c r="K71" s="138"/>
      <c r="L71" s="138"/>
      <c r="M71" s="138"/>
      <c r="N71" s="138"/>
      <c r="O71" s="138"/>
      <c r="P71" s="138"/>
      <c r="Q71" s="138"/>
    </row>
    <row r="72" spans="1:17" ht="29">
      <c r="A72" s="153" t="s">
        <v>220</v>
      </c>
      <c r="B72" s="140" t="s">
        <v>2845</v>
      </c>
      <c r="C72" s="150" t="s">
        <v>850</v>
      </c>
      <c r="D72" s="150" t="s">
        <v>1583</v>
      </c>
      <c r="E72" s="140" t="s">
        <v>1583</v>
      </c>
      <c r="F72" s="138"/>
      <c r="G72" s="138"/>
      <c r="H72" s="138"/>
      <c r="I72" s="138"/>
      <c r="J72" s="138"/>
      <c r="K72" s="138"/>
      <c r="L72" s="138"/>
      <c r="M72" s="138"/>
      <c r="N72" s="138"/>
      <c r="O72" s="138"/>
      <c r="P72" s="138"/>
      <c r="Q72" s="138"/>
    </row>
    <row r="73" spans="1:17" ht="29">
      <c r="A73" s="153" t="s">
        <v>220</v>
      </c>
      <c r="B73" s="140" t="s">
        <v>2846</v>
      </c>
      <c r="C73" s="150" t="s">
        <v>850</v>
      </c>
      <c r="D73" s="150" t="s">
        <v>1583</v>
      </c>
      <c r="E73" s="140" t="s">
        <v>1583</v>
      </c>
      <c r="F73" s="138"/>
      <c r="G73" s="138"/>
      <c r="H73" s="138"/>
      <c r="I73" s="138"/>
      <c r="J73" s="138"/>
      <c r="K73" s="138"/>
      <c r="L73" s="138"/>
      <c r="M73" s="138"/>
      <c r="N73" s="138"/>
      <c r="O73" s="138"/>
      <c r="P73" s="138"/>
      <c r="Q73" s="138"/>
    </row>
    <row r="74" spans="1:17" ht="43.5">
      <c r="A74" s="153" t="s">
        <v>220</v>
      </c>
      <c r="B74" s="140" t="s">
        <v>2847</v>
      </c>
      <c r="C74" s="150" t="s">
        <v>850</v>
      </c>
      <c r="D74" s="150" t="s">
        <v>1583</v>
      </c>
      <c r="E74" s="140" t="s">
        <v>1583</v>
      </c>
      <c r="F74" s="138"/>
      <c r="G74" s="138"/>
      <c r="H74" s="138"/>
      <c r="I74" s="138"/>
      <c r="J74" s="138"/>
      <c r="K74" s="138"/>
      <c r="L74" s="138"/>
      <c r="M74" s="138"/>
      <c r="N74" s="138"/>
      <c r="O74" s="138"/>
      <c r="P74" s="138"/>
      <c r="Q74" s="138"/>
    </row>
    <row r="75" spans="1:17" ht="58">
      <c r="A75" s="153" t="s">
        <v>220</v>
      </c>
      <c r="B75" s="140" t="s">
        <v>2848</v>
      </c>
      <c r="C75" s="150" t="s">
        <v>850</v>
      </c>
      <c r="D75" s="150" t="s">
        <v>1583</v>
      </c>
      <c r="E75" s="140" t="s">
        <v>1583</v>
      </c>
      <c r="F75" s="138"/>
      <c r="G75" s="138"/>
      <c r="H75" s="138"/>
      <c r="I75" s="138"/>
      <c r="J75" s="138"/>
      <c r="K75" s="138"/>
      <c r="L75" s="138"/>
      <c r="M75" s="138"/>
      <c r="N75" s="138"/>
      <c r="O75" s="138"/>
      <c r="P75" s="138"/>
      <c r="Q75" s="138"/>
    </row>
    <row r="76" spans="1:17" ht="58">
      <c r="A76" s="153" t="s">
        <v>220</v>
      </c>
      <c r="B76" s="140" t="s">
        <v>2849</v>
      </c>
      <c r="C76" s="150" t="s">
        <v>850</v>
      </c>
      <c r="D76" s="150" t="s">
        <v>1583</v>
      </c>
      <c r="E76" s="140" t="s">
        <v>1583</v>
      </c>
      <c r="F76" s="138"/>
      <c r="G76" s="138"/>
      <c r="H76" s="138"/>
      <c r="I76" s="138"/>
      <c r="J76" s="138"/>
      <c r="K76" s="138"/>
      <c r="L76" s="138"/>
      <c r="M76" s="138"/>
      <c r="N76" s="138"/>
      <c r="O76" s="138"/>
      <c r="P76" s="138"/>
      <c r="Q76" s="138"/>
    </row>
    <row r="77" spans="1:17" ht="43.5">
      <c r="A77" s="153" t="s">
        <v>220</v>
      </c>
      <c r="B77" s="140" t="s">
        <v>2850</v>
      </c>
      <c r="C77" s="150" t="s">
        <v>850</v>
      </c>
      <c r="D77" s="150" t="s">
        <v>1583</v>
      </c>
      <c r="E77" s="140" t="s">
        <v>1583</v>
      </c>
      <c r="F77" s="138"/>
      <c r="G77" s="138"/>
      <c r="H77" s="138"/>
      <c r="I77" s="138"/>
      <c r="J77" s="138"/>
      <c r="K77" s="138"/>
      <c r="L77" s="138"/>
      <c r="M77" s="138"/>
      <c r="N77" s="138"/>
      <c r="O77" s="138"/>
      <c r="P77" s="138"/>
      <c r="Q77" s="138"/>
    </row>
    <row r="78" spans="1:17" ht="58">
      <c r="A78" s="153" t="s">
        <v>220</v>
      </c>
      <c r="B78" s="142" t="s">
        <v>2851</v>
      </c>
      <c r="C78" s="150" t="s">
        <v>850</v>
      </c>
      <c r="D78" s="150" t="s">
        <v>1583</v>
      </c>
      <c r="E78" s="140" t="s">
        <v>1583</v>
      </c>
      <c r="F78" s="138"/>
      <c r="G78" s="138"/>
      <c r="H78" s="138"/>
      <c r="I78" s="138"/>
      <c r="J78" s="138"/>
      <c r="K78" s="138"/>
      <c r="L78" s="138"/>
      <c r="M78" s="138"/>
      <c r="N78" s="138"/>
      <c r="O78" s="138"/>
      <c r="P78" s="138"/>
      <c r="Q78" s="138"/>
    </row>
    <row r="79" spans="1:17" ht="72.5">
      <c r="A79" s="153" t="s">
        <v>220</v>
      </c>
      <c r="B79" s="142" t="s">
        <v>2852</v>
      </c>
      <c r="C79" s="150" t="s">
        <v>850</v>
      </c>
      <c r="D79" s="150" t="s">
        <v>1583</v>
      </c>
      <c r="E79" s="140" t="s">
        <v>1583</v>
      </c>
      <c r="F79" s="138"/>
      <c r="G79" s="138"/>
      <c r="H79" s="138"/>
      <c r="I79" s="138"/>
      <c r="J79" s="138"/>
      <c r="K79" s="138"/>
      <c r="L79" s="138"/>
      <c r="M79" s="138"/>
      <c r="N79" s="138"/>
      <c r="O79" s="138"/>
      <c r="P79" s="138"/>
      <c r="Q79" s="138"/>
    </row>
    <row r="80" spans="1:17" ht="43.5">
      <c r="A80" s="153" t="s">
        <v>220</v>
      </c>
      <c r="B80" s="142" t="s">
        <v>2853</v>
      </c>
      <c r="C80" s="150" t="s">
        <v>850</v>
      </c>
      <c r="D80" s="150" t="s">
        <v>1583</v>
      </c>
      <c r="E80" s="140" t="s">
        <v>1583</v>
      </c>
      <c r="F80" s="138"/>
      <c r="G80" s="138"/>
      <c r="H80" s="138"/>
      <c r="I80" s="138"/>
      <c r="J80" s="138"/>
      <c r="K80" s="138"/>
      <c r="L80" s="138"/>
      <c r="M80" s="138"/>
      <c r="N80" s="138"/>
      <c r="O80" s="138"/>
      <c r="P80" s="138"/>
      <c r="Q80" s="138"/>
    </row>
    <row r="81" spans="1:17" ht="43.5">
      <c r="A81" s="153" t="s">
        <v>2818</v>
      </c>
      <c r="B81" s="140" t="s">
        <v>2854</v>
      </c>
      <c r="C81" s="150" t="s">
        <v>2467</v>
      </c>
      <c r="D81" s="150" t="s">
        <v>1583</v>
      </c>
      <c r="E81" s="140" t="s">
        <v>1583</v>
      </c>
      <c r="F81" s="138"/>
      <c r="G81" s="138"/>
      <c r="H81" s="138"/>
      <c r="I81" s="138"/>
      <c r="J81" s="138"/>
      <c r="K81" s="138"/>
      <c r="L81" s="138"/>
      <c r="M81" s="138"/>
      <c r="N81" s="138"/>
      <c r="O81" s="138"/>
      <c r="P81" s="138"/>
      <c r="Q81" s="138"/>
    </row>
    <row r="82" spans="1:17">
      <c r="A82" s="153" t="s">
        <v>220</v>
      </c>
      <c r="B82" s="140" t="s">
        <v>2855</v>
      </c>
      <c r="C82" s="150" t="s">
        <v>2594</v>
      </c>
      <c r="D82" s="150" t="s">
        <v>1583</v>
      </c>
      <c r="E82" s="140" t="s">
        <v>1583</v>
      </c>
      <c r="F82" s="138"/>
      <c r="G82" s="138"/>
      <c r="H82" s="138"/>
      <c r="I82" s="138"/>
      <c r="J82" s="138"/>
      <c r="K82" s="138"/>
      <c r="L82" s="138"/>
      <c r="M82" s="138"/>
      <c r="N82" s="138"/>
      <c r="O82" s="138"/>
      <c r="P82" s="138"/>
      <c r="Q82" s="138"/>
    </row>
    <row r="83" spans="1:17" ht="29">
      <c r="A83" s="153" t="s">
        <v>220</v>
      </c>
      <c r="B83" s="140" t="s">
        <v>2856</v>
      </c>
      <c r="C83" s="150" t="s">
        <v>2857</v>
      </c>
      <c r="D83" s="150" t="s">
        <v>1583</v>
      </c>
      <c r="E83" s="140" t="s">
        <v>1583</v>
      </c>
      <c r="F83" s="138"/>
      <c r="G83" s="138"/>
      <c r="H83" s="138"/>
      <c r="I83" s="138"/>
      <c r="J83" s="138"/>
      <c r="K83" s="138"/>
      <c r="L83" s="138"/>
      <c r="M83" s="138"/>
      <c r="N83" s="138"/>
      <c r="O83" s="138"/>
      <c r="P83" s="138"/>
      <c r="Q83" s="138"/>
    </row>
    <row r="84" spans="1:17" ht="29">
      <c r="A84" s="153" t="s">
        <v>220</v>
      </c>
      <c r="B84" s="140" t="s">
        <v>2858</v>
      </c>
      <c r="C84" s="150" t="s">
        <v>2594</v>
      </c>
      <c r="D84" s="150" t="s">
        <v>1583</v>
      </c>
      <c r="E84" s="140" t="s">
        <v>1583</v>
      </c>
      <c r="F84" s="138"/>
      <c r="G84" s="138"/>
      <c r="H84" s="138"/>
      <c r="I84" s="138"/>
      <c r="J84" s="138"/>
      <c r="K84" s="138"/>
      <c r="L84" s="138"/>
      <c r="M84" s="138"/>
      <c r="N84" s="138"/>
      <c r="O84" s="138"/>
      <c r="P84" s="138"/>
      <c r="Q84" s="138"/>
    </row>
    <row r="85" spans="1:17" ht="43.5">
      <c r="A85" s="153" t="s">
        <v>220</v>
      </c>
      <c r="B85" s="140" t="s">
        <v>2859</v>
      </c>
      <c r="C85" s="150" t="s">
        <v>2860</v>
      </c>
      <c r="D85" s="150" t="s">
        <v>1583</v>
      </c>
      <c r="E85" s="140" t="s">
        <v>1583</v>
      </c>
      <c r="F85" s="138"/>
      <c r="G85" s="138"/>
      <c r="H85" s="138"/>
      <c r="I85" s="138"/>
      <c r="J85" s="138"/>
      <c r="K85" s="138"/>
      <c r="L85" s="138"/>
      <c r="M85" s="138"/>
      <c r="N85" s="138"/>
      <c r="O85" s="138"/>
      <c r="P85" s="138"/>
      <c r="Q85" s="138"/>
    </row>
    <row r="86" spans="1:17" ht="29">
      <c r="A86" s="153" t="s">
        <v>2818</v>
      </c>
      <c r="B86" s="140" t="s">
        <v>2861</v>
      </c>
      <c r="C86" s="150" t="s">
        <v>2594</v>
      </c>
      <c r="D86" s="150" t="s">
        <v>1583</v>
      </c>
      <c r="E86" s="140" t="s">
        <v>1583</v>
      </c>
      <c r="F86" s="138"/>
      <c r="G86" s="138"/>
      <c r="H86" s="138"/>
      <c r="I86" s="138"/>
      <c r="J86" s="138"/>
      <c r="K86" s="138"/>
      <c r="L86" s="138"/>
      <c r="M86" s="138"/>
      <c r="N86" s="138"/>
      <c r="O86" s="138"/>
      <c r="P86" s="138"/>
      <c r="Q86" s="138"/>
    </row>
    <row r="87" spans="1:17" ht="58">
      <c r="A87" s="153" t="s">
        <v>2443</v>
      </c>
      <c r="B87" s="140" t="s">
        <v>2862</v>
      </c>
      <c r="C87" s="150" t="s">
        <v>2467</v>
      </c>
      <c r="D87" s="150" t="s">
        <v>1583</v>
      </c>
      <c r="E87" s="140" t="s">
        <v>1583</v>
      </c>
      <c r="F87" s="138"/>
      <c r="G87" s="138"/>
      <c r="H87" s="138"/>
      <c r="I87" s="138"/>
      <c r="J87" s="138"/>
      <c r="K87" s="138"/>
      <c r="L87" s="138"/>
      <c r="M87" s="138"/>
      <c r="N87" s="138"/>
      <c r="O87" s="138"/>
      <c r="P87" s="138"/>
      <c r="Q87" s="138"/>
    </row>
    <row r="88" spans="1:17" ht="43.5">
      <c r="A88" s="153" t="s">
        <v>220</v>
      </c>
      <c r="B88" s="140" t="s">
        <v>2863</v>
      </c>
      <c r="C88" s="150" t="s">
        <v>2594</v>
      </c>
      <c r="D88" s="150" t="s">
        <v>1583</v>
      </c>
      <c r="E88" s="140" t="s">
        <v>1583</v>
      </c>
      <c r="F88" s="138"/>
      <c r="G88" s="138"/>
      <c r="H88" s="138"/>
      <c r="I88" s="138"/>
      <c r="J88" s="138"/>
      <c r="K88" s="138"/>
      <c r="L88" s="138"/>
      <c r="M88" s="138"/>
      <c r="N88" s="138"/>
      <c r="O88" s="138"/>
      <c r="P88" s="138"/>
      <c r="Q88" s="138"/>
    </row>
    <row r="89" spans="1:17" ht="43.5">
      <c r="A89" s="153" t="s">
        <v>2097</v>
      </c>
      <c r="B89" s="140" t="s">
        <v>2864</v>
      </c>
      <c r="C89" s="150" t="s">
        <v>2467</v>
      </c>
      <c r="D89" s="150" t="s">
        <v>1583</v>
      </c>
      <c r="E89" s="140" t="s">
        <v>1583</v>
      </c>
      <c r="F89" s="138"/>
      <c r="G89" s="138"/>
      <c r="H89" s="138"/>
      <c r="I89" s="138"/>
      <c r="J89" s="138"/>
      <c r="K89" s="138"/>
      <c r="L89" s="138"/>
      <c r="M89" s="138"/>
      <c r="N89" s="138"/>
      <c r="O89" s="138"/>
      <c r="P89" s="138"/>
      <c r="Q89" s="138"/>
    </row>
    <row r="90" spans="1:17" ht="29">
      <c r="A90" s="153" t="s">
        <v>2818</v>
      </c>
      <c r="B90" s="140" t="s">
        <v>2865</v>
      </c>
      <c r="C90" s="150" t="s">
        <v>2594</v>
      </c>
      <c r="D90" s="150" t="s">
        <v>1583</v>
      </c>
      <c r="E90" s="140" t="s">
        <v>1583</v>
      </c>
      <c r="F90" s="138"/>
      <c r="G90" s="138"/>
      <c r="H90" s="138"/>
      <c r="I90" s="138"/>
      <c r="J90" s="138"/>
      <c r="K90" s="138"/>
      <c r="L90" s="138"/>
      <c r="M90" s="138"/>
      <c r="N90" s="138"/>
      <c r="O90" s="138"/>
      <c r="P90" s="138"/>
      <c r="Q90" s="138"/>
    </row>
    <row r="91" spans="1:17" ht="29">
      <c r="A91" s="153" t="s">
        <v>220</v>
      </c>
      <c r="B91" s="140" t="s">
        <v>2866</v>
      </c>
      <c r="C91" s="150" t="s">
        <v>2594</v>
      </c>
      <c r="D91" s="150" t="s">
        <v>1583</v>
      </c>
      <c r="E91" s="140" t="s">
        <v>1583</v>
      </c>
      <c r="F91" s="138"/>
      <c r="G91" s="138"/>
      <c r="H91" s="138"/>
      <c r="I91" s="138"/>
      <c r="J91" s="138"/>
      <c r="K91" s="138"/>
      <c r="L91" s="138"/>
      <c r="M91" s="138"/>
      <c r="N91" s="138"/>
      <c r="O91" s="138"/>
      <c r="P91" s="138"/>
      <c r="Q91" s="138"/>
    </row>
    <row r="92" spans="1:17" ht="43.5">
      <c r="A92" s="153" t="s">
        <v>220</v>
      </c>
      <c r="B92" s="140" t="s">
        <v>2867</v>
      </c>
      <c r="C92" s="150" t="s">
        <v>2594</v>
      </c>
      <c r="D92" s="150" t="s">
        <v>1583</v>
      </c>
      <c r="E92" s="140" t="s">
        <v>1583</v>
      </c>
      <c r="F92" s="138"/>
      <c r="G92" s="138"/>
      <c r="H92" s="138"/>
      <c r="I92" s="138"/>
      <c r="J92" s="138"/>
      <c r="K92" s="138"/>
      <c r="L92" s="138"/>
      <c r="M92" s="138"/>
      <c r="N92" s="138"/>
      <c r="O92" s="138"/>
      <c r="P92" s="138"/>
      <c r="Q92" s="138"/>
    </row>
    <row r="93" spans="1:17" ht="29">
      <c r="A93" s="153" t="s">
        <v>2818</v>
      </c>
      <c r="B93" s="140" t="s">
        <v>2868</v>
      </c>
      <c r="C93" s="150" t="s">
        <v>2594</v>
      </c>
      <c r="D93" s="150" t="s">
        <v>1583</v>
      </c>
      <c r="E93" s="140" t="s">
        <v>1583</v>
      </c>
      <c r="F93" s="138"/>
      <c r="G93" s="138"/>
      <c r="H93" s="138"/>
      <c r="I93" s="138"/>
      <c r="J93" s="138"/>
      <c r="K93" s="138"/>
      <c r="L93" s="138"/>
      <c r="M93" s="138"/>
      <c r="N93" s="138"/>
      <c r="O93" s="138"/>
      <c r="P93" s="138"/>
      <c r="Q93" s="138"/>
    </row>
    <row r="94" spans="1:17" ht="29">
      <c r="A94" s="153" t="s">
        <v>220</v>
      </c>
      <c r="B94" s="140" t="s">
        <v>2869</v>
      </c>
      <c r="C94" s="150" t="s">
        <v>2870</v>
      </c>
      <c r="D94" s="150" t="s">
        <v>1583</v>
      </c>
      <c r="E94" s="140" t="s">
        <v>2871</v>
      </c>
      <c r="F94" s="138"/>
      <c r="G94" s="138"/>
      <c r="H94" s="138"/>
      <c r="I94" s="138"/>
      <c r="J94" s="138"/>
      <c r="K94" s="138"/>
      <c r="L94" s="138"/>
      <c r="M94" s="138"/>
      <c r="N94" s="138"/>
      <c r="O94" s="138"/>
      <c r="P94" s="138"/>
      <c r="Q94" s="138"/>
    </row>
    <row r="95" spans="1:17" ht="29">
      <c r="A95" s="153" t="s">
        <v>220</v>
      </c>
      <c r="B95" s="140" t="s">
        <v>2872</v>
      </c>
      <c r="C95" s="150" t="s">
        <v>2870</v>
      </c>
      <c r="D95" s="150" t="s">
        <v>1583</v>
      </c>
      <c r="E95" s="140" t="s">
        <v>1583</v>
      </c>
      <c r="F95" s="138"/>
      <c r="G95" s="138"/>
      <c r="H95" s="138"/>
      <c r="I95" s="138"/>
      <c r="J95" s="138"/>
      <c r="K95" s="138"/>
      <c r="L95" s="138"/>
      <c r="M95" s="138"/>
      <c r="N95" s="138"/>
      <c r="O95" s="138"/>
      <c r="P95" s="138"/>
      <c r="Q95" s="138"/>
    </row>
    <row r="96" spans="1:17" ht="29">
      <c r="A96" s="153" t="s">
        <v>220</v>
      </c>
      <c r="B96" s="140" t="s">
        <v>2873</v>
      </c>
      <c r="C96" s="150" t="s">
        <v>2870</v>
      </c>
      <c r="D96" s="150" t="s">
        <v>1583</v>
      </c>
      <c r="E96" s="140" t="s">
        <v>1583</v>
      </c>
      <c r="F96" s="138"/>
      <c r="G96" s="138"/>
      <c r="H96" s="138"/>
      <c r="I96" s="138"/>
      <c r="J96" s="138"/>
      <c r="K96" s="138"/>
      <c r="L96" s="138"/>
      <c r="M96" s="138"/>
      <c r="N96" s="138"/>
      <c r="O96" s="138"/>
      <c r="P96" s="138"/>
      <c r="Q96" s="138"/>
    </row>
    <row r="97" spans="1:17" ht="29">
      <c r="A97" s="153" t="s">
        <v>2818</v>
      </c>
      <c r="B97" s="140" t="s">
        <v>2874</v>
      </c>
      <c r="C97" s="150" t="s">
        <v>2870</v>
      </c>
      <c r="D97" s="150" t="s">
        <v>1583</v>
      </c>
      <c r="E97" s="140" t="s">
        <v>1583</v>
      </c>
      <c r="F97" s="138"/>
      <c r="G97" s="138"/>
      <c r="H97" s="138"/>
      <c r="I97" s="138"/>
      <c r="J97" s="138"/>
      <c r="K97" s="138"/>
      <c r="L97" s="138"/>
      <c r="M97" s="138"/>
      <c r="N97" s="138"/>
      <c r="O97" s="138"/>
      <c r="P97" s="138"/>
      <c r="Q97" s="138"/>
    </row>
    <row r="98" spans="1:17" ht="29">
      <c r="A98" s="153" t="s">
        <v>2818</v>
      </c>
      <c r="B98" s="140" t="s">
        <v>2875</v>
      </c>
      <c r="C98" s="150" t="s">
        <v>2870</v>
      </c>
      <c r="D98" s="150" t="s">
        <v>1583</v>
      </c>
      <c r="E98" s="140" t="s">
        <v>1583</v>
      </c>
      <c r="F98" s="138"/>
      <c r="G98" s="138"/>
      <c r="H98" s="138"/>
      <c r="I98" s="138"/>
      <c r="J98" s="138"/>
      <c r="K98" s="138"/>
      <c r="L98" s="138"/>
      <c r="M98" s="138"/>
      <c r="N98" s="138"/>
      <c r="O98" s="138"/>
      <c r="P98" s="138"/>
      <c r="Q98" s="138"/>
    </row>
    <row r="99" spans="1:17" ht="43.5">
      <c r="A99" s="153" t="s">
        <v>220</v>
      </c>
      <c r="B99" s="140" t="s">
        <v>2876</v>
      </c>
      <c r="C99" s="150" t="s">
        <v>2877</v>
      </c>
      <c r="D99" s="150" t="s">
        <v>1583</v>
      </c>
      <c r="E99" s="140" t="s">
        <v>1583</v>
      </c>
      <c r="F99" s="138"/>
      <c r="G99" s="138"/>
      <c r="H99" s="138"/>
      <c r="I99" s="138"/>
      <c r="J99" s="138"/>
      <c r="K99" s="138"/>
      <c r="L99" s="138"/>
      <c r="M99" s="138"/>
      <c r="N99" s="138"/>
      <c r="O99" s="138"/>
      <c r="P99" s="138"/>
      <c r="Q99" s="138"/>
    </row>
    <row r="100" spans="1:17" ht="29">
      <c r="A100" s="153" t="s">
        <v>220</v>
      </c>
      <c r="B100" s="140" t="s">
        <v>2878</v>
      </c>
      <c r="C100" s="150" t="s">
        <v>2594</v>
      </c>
      <c r="D100" s="150" t="s">
        <v>1583</v>
      </c>
      <c r="E100" s="140" t="s">
        <v>1583</v>
      </c>
      <c r="F100" s="138"/>
      <c r="G100" s="138"/>
      <c r="H100" s="138"/>
      <c r="I100" s="138"/>
      <c r="J100" s="138"/>
      <c r="K100" s="138"/>
      <c r="L100" s="138"/>
      <c r="M100" s="138"/>
      <c r="N100" s="138"/>
      <c r="O100" s="138"/>
      <c r="P100" s="138"/>
      <c r="Q100" s="138"/>
    </row>
    <row r="101" spans="1:17" ht="29">
      <c r="A101" s="153" t="s">
        <v>220</v>
      </c>
      <c r="B101" s="140" t="s">
        <v>2879</v>
      </c>
      <c r="C101" s="150" t="s">
        <v>2594</v>
      </c>
      <c r="D101" s="150" t="s">
        <v>1583</v>
      </c>
      <c r="E101" s="140" t="s">
        <v>1583</v>
      </c>
      <c r="F101" s="138"/>
      <c r="G101" s="138"/>
      <c r="H101" s="138"/>
      <c r="I101" s="138"/>
      <c r="J101" s="138"/>
      <c r="K101" s="138"/>
      <c r="L101" s="138"/>
      <c r="M101" s="138"/>
      <c r="N101" s="138"/>
      <c r="O101" s="138"/>
      <c r="P101" s="138"/>
      <c r="Q101" s="138"/>
    </row>
    <row r="102" spans="1:17" ht="29">
      <c r="A102" s="153" t="s">
        <v>220</v>
      </c>
      <c r="B102" s="140" t="s">
        <v>2880</v>
      </c>
      <c r="C102" s="150" t="s">
        <v>2594</v>
      </c>
      <c r="D102" s="150" t="s">
        <v>1583</v>
      </c>
      <c r="E102" s="140" t="s">
        <v>1583</v>
      </c>
      <c r="F102" s="138"/>
      <c r="G102" s="138"/>
      <c r="H102" s="138"/>
      <c r="I102" s="138"/>
      <c r="J102" s="138"/>
      <c r="K102" s="138"/>
      <c r="L102" s="138"/>
      <c r="M102" s="138"/>
      <c r="N102" s="138"/>
      <c r="O102" s="138"/>
      <c r="P102" s="138"/>
      <c r="Q102" s="138"/>
    </row>
    <row r="103" spans="1:17" ht="29">
      <c r="A103" s="153" t="s">
        <v>220</v>
      </c>
      <c r="B103" s="140" t="s">
        <v>2881</v>
      </c>
      <c r="C103" s="150" t="s">
        <v>2594</v>
      </c>
      <c r="D103" s="150" t="s">
        <v>1583</v>
      </c>
      <c r="E103" s="140" t="s">
        <v>1583</v>
      </c>
      <c r="F103" s="138"/>
      <c r="G103" s="138"/>
      <c r="H103" s="138"/>
      <c r="I103" s="138"/>
      <c r="J103" s="138"/>
      <c r="K103" s="138"/>
      <c r="L103" s="138"/>
      <c r="M103" s="138"/>
      <c r="N103" s="138"/>
      <c r="O103" s="138"/>
      <c r="P103" s="138"/>
      <c r="Q103" s="138"/>
    </row>
    <row r="104" spans="1:17" ht="43.5">
      <c r="A104" s="153" t="s">
        <v>220</v>
      </c>
      <c r="B104" s="140" t="s">
        <v>2882</v>
      </c>
      <c r="C104" s="150" t="s">
        <v>2877</v>
      </c>
      <c r="D104" s="150" t="s">
        <v>1583</v>
      </c>
      <c r="E104" s="140" t="s">
        <v>1583</v>
      </c>
      <c r="F104" s="138"/>
      <c r="G104" s="138"/>
      <c r="H104" s="138"/>
      <c r="I104" s="138"/>
      <c r="J104" s="138"/>
      <c r="K104" s="138"/>
      <c r="L104" s="138"/>
      <c r="M104" s="138"/>
      <c r="N104" s="138"/>
      <c r="O104" s="138"/>
      <c r="P104" s="138"/>
      <c r="Q104" s="138"/>
    </row>
    <row r="105" spans="1:17" ht="29">
      <c r="A105" s="153" t="s">
        <v>220</v>
      </c>
      <c r="B105" s="140" t="s">
        <v>2883</v>
      </c>
      <c r="C105" s="150" t="s">
        <v>2594</v>
      </c>
      <c r="D105" s="150" t="s">
        <v>1583</v>
      </c>
      <c r="E105" s="140" t="s">
        <v>1583</v>
      </c>
      <c r="F105" s="138"/>
      <c r="G105" s="138"/>
      <c r="H105" s="138"/>
      <c r="I105" s="138"/>
      <c r="J105" s="138"/>
      <c r="K105" s="138"/>
      <c r="L105" s="138"/>
      <c r="M105" s="138"/>
      <c r="N105" s="138"/>
      <c r="O105" s="138"/>
      <c r="P105" s="138"/>
      <c r="Q105" s="138"/>
    </row>
    <row r="106" spans="1:17" ht="29">
      <c r="A106" s="153" t="s">
        <v>220</v>
      </c>
      <c r="B106" s="140" t="s">
        <v>2884</v>
      </c>
      <c r="C106" s="150" t="s">
        <v>2594</v>
      </c>
      <c r="D106" s="150" t="s">
        <v>1583</v>
      </c>
      <c r="E106" s="140" t="s">
        <v>1583</v>
      </c>
      <c r="F106" s="138"/>
      <c r="G106" s="138"/>
      <c r="H106" s="138"/>
      <c r="I106" s="138"/>
      <c r="J106" s="138"/>
      <c r="K106" s="138"/>
      <c r="L106" s="138"/>
      <c r="M106" s="138"/>
      <c r="N106" s="138"/>
      <c r="O106" s="138"/>
      <c r="P106" s="138"/>
      <c r="Q106" s="138"/>
    </row>
    <row r="107" spans="1:17" ht="87">
      <c r="A107" s="153" t="s">
        <v>220</v>
      </c>
      <c r="B107" s="140" t="s">
        <v>2885</v>
      </c>
      <c r="C107" s="150" t="s">
        <v>2860</v>
      </c>
      <c r="D107" s="150" t="s">
        <v>1583</v>
      </c>
      <c r="E107" s="140" t="s">
        <v>1583</v>
      </c>
      <c r="F107" s="138"/>
      <c r="G107" s="138"/>
      <c r="H107" s="138"/>
      <c r="I107" s="138"/>
      <c r="J107" s="138"/>
      <c r="K107" s="138"/>
      <c r="L107" s="138"/>
      <c r="M107" s="138"/>
      <c r="N107" s="138"/>
      <c r="O107" s="138"/>
      <c r="P107" s="138"/>
      <c r="Q107" s="138"/>
    </row>
    <row r="108" spans="1:17" ht="29">
      <c r="A108" s="153" t="s">
        <v>220</v>
      </c>
      <c r="B108" s="140" t="s">
        <v>2886</v>
      </c>
      <c r="C108" s="150" t="s">
        <v>2594</v>
      </c>
      <c r="D108" s="150" t="s">
        <v>1583</v>
      </c>
      <c r="E108" s="140" t="s">
        <v>1583</v>
      </c>
      <c r="F108" s="138"/>
      <c r="G108" s="138"/>
      <c r="H108" s="138"/>
      <c r="I108" s="138"/>
      <c r="J108" s="138"/>
      <c r="K108" s="138"/>
      <c r="L108" s="138"/>
      <c r="M108" s="138"/>
      <c r="N108" s="138"/>
      <c r="O108" s="138"/>
      <c r="P108" s="138"/>
      <c r="Q108" s="138"/>
    </row>
    <row r="109" spans="1:17" ht="29">
      <c r="A109" s="153" t="s">
        <v>220</v>
      </c>
      <c r="B109" s="140" t="s">
        <v>2887</v>
      </c>
      <c r="C109" s="150" t="s">
        <v>2594</v>
      </c>
      <c r="D109" s="150" t="s">
        <v>1583</v>
      </c>
      <c r="E109" s="140" t="s">
        <v>1583</v>
      </c>
      <c r="F109" s="138"/>
      <c r="G109" s="138"/>
      <c r="H109" s="138"/>
      <c r="I109" s="138"/>
      <c r="J109" s="138"/>
      <c r="K109" s="138"/>
      <c r="L109" s="138"/>
      <c r="M109" s="138"/>
      <c r="N109" s="138"/>
      <c r="O109" s="138"/>
      <c r="P109" s="138"/>
      <c r="Q109" s="138"/>
    </row>
    <row r="110" spans="1:17" ht="29">
      <c r="A110" s="153" t="s">
        <v>2818</v>
      </c>
      <c r="B110" s="140" t="s">
        <v>2888</v>
      </c>
      <c r="C110" s="150" t="s">
        <v>2594</v>
      </c>
      <c r="D110" s="150" t="s">
        <v>1583</v>
      </c>
      <c r="E110" s="140" t="s">
        <v>1583</v>
      </c>
      <c r="F110" s="138"/>
      <c r="G110" s="138"/>
      <c r="H110" s="138"/>
      <c r="I110" s="138"/>
      <c r="J110" s="138"/>
      <c r="K110" s="138"/>
      <c r="L110" s="138"/>
      <c r="M110" s="138"/>
      <c r="N110" s="138"/>
      <c r="O110" s="138"/>
      <c r="P110" s="138"/>
      <c r="Q110" s="138"/>
    </row>
    <row r="111" spans="1:17">
      <c r="A111" s="153" t="s">
        <v>220</v>
      </c>
      <c r="B111" s="140" t="s">
        <v>2889</v>
      </c>
      <c r="C111" s="150" t="s">
        <v>2594</v>
      </c>
      <c r="D111" s="150" t="s">
        <v>1583</v>
      </c>
      <c r="E111" s="140" t="s">
        <v>1583</v>
      </c>
      <c r="F111" s="138"/>
      <c r="G111" s="138"/>
      <c r="H111" s="138"/>
      <c r="I111" s="138"/>
      <c r="J111" s="138"/>
      <c r="K111" s="138"/>
      <c r="L111" s="138"/>
      <c r="M111" s="138"/>
      <c r="N111" s="138"/>
      <c r="O111" s="138"/>
      <c r="P111" s="138"/>
      <c r="Q111" s="138"/>
    </row>
    <row r="112" spans="1:17" ht="29">
      <c r="A112" s="153" t="s">
        <v>220</v>
      </c>
      <c r="B112" s="140" t="s">
        <v>2890</v>
      </c>
      <c r="C112" s="150" t="s">
        <v>2594</v>
      </c>
      <c r="D112" s="150" t="s">
        <v>1583</v>
      </c>
      <c r="E112" s="140" t="s">
        <v>1583</v>
      </c>
      <c r="F112" s="138"/>
      <c r="G112" s="138"/>
      <c r="H112" s="138"/>
      <c r="I112" s="138"/>
      <c r="J112" s="138"/>
      <c r="K112" s="138"/>
      <c r="L112" s="138"/>
      <c r="M112" s="138"/>
      <c r="N112" s="138"/>
      <c r="O112" s="138"/>
      <c r="P112" s="138"/>
      <c r="Q112" s="138"/>
    </row>
    <row r="113" spans="1:17" ht="29">
      <c r="A113" s="153" t="s">
        <v>220</v>
      </c>
      <c r="B113" s="140" t="s">
        <v>2891</v>
      </c>
      <c r="C113" s="150" t="s">
        <v>2594</v>
      </c>
      <c r="D113" s="150" t="s">
        <v>1583</v>
      </c>
      <c r="E113" s="140" t="s">
        <v>1583</v>
      </c>
      <c r="F113" s="138"/>
      <c r="G113" s="138"/>
      <c r="H113" s="138"/>
      <c r="I113" s="138"/>
      <c r="J113" s="138"/>
      <c r="K113" s="138"/>
      <c r="L113" s="138"/>
      <c r="M113" s="138"/>
      <c r="N113" s="138"/>
      <c r="O113" s="138"/>
      <c r="P113" s="138"/>
      <c r="Q113" s="138"/>
    </row>
    <row r="114" spans="1:17" ht="43.5">
      <c r="A114" s="153" t="s">
        <v>220</v>
      </c>
      <c r="B114" s="140" t="s">
        <v>2892</v>
      </c>
      <c r="C114" s="150" t="s">
        <v>2877</v>
      </c>
      <c r="D114" s="150" t="s">
        <v>1583</v>
      </c>
      <c r="E114" s="140" t="s">
        <v>1583</v>
      </c>
      <c r="F114" s="138"/>
      <c r="G114" s="138"/>
      <c r="H114" s="138"/>
      <c r="I114" s="138"/>
      <c r="J114" s="138"/>
      <c r="K114" s="138"/>
      <c r="L114" s="138"/>
      <c r="M114" s="138"/>
      <c r="N114" s="138"/>
      <c r="O114" s="138"/>
      <c r="P114" s="138"/>
      <c r="Q114" s="138"/>
    </row>
    <row r="115" spans="1:17" ht="43.5">
      <c r="A115" s="153" t="s">
        <v>220</v>
      </c>
      <c r="B115" s="140" t="s">
        <v>2893</v>
      </c>
      <c r="C115" s="150" t="s">
        <v>2877</v>
      </c>
      <c r="D115" s="150" t="s">
        <v>1583</v>
      </c>
      <c r="E115" s="140" t="s">
        <v>1583</v>
      </c>
      <c r="F115" s="138"/>
      <c r="G115" s="138"/>
      <c r="H115" s="138"/>
      <c r="I115" s="138"/>
      <c r="J115" s="138"/>
      <c r="K115" s="138"/>
      <c r="L115" s="138"/>
      <c r="M115" s="138"/>
      <c r="N115" s="138"/>
      <c r="O115" s="138"/>
      <c r="P115" s="138"/>
      <c r="Q115" s="138"/>
    </row>
    <row r="116" spans="1:17" ht="29">
      <c r="A116" s="153" t="s">
        <v>222</v>
      </c>
      <c r="B116" s="140" t="s">
        <v>2894</v>
      </c>
      <c r="C116" s="150" t="s">
        <v>2594</v>
      </c>
      <c r="D116" s="150" t="s">
        <v>1583</v>
      </c>
      <c r="E116" s="140" t="s">
        <v>1583</v>
      </c>
      <c r="F116" s="138"/>
      <c r="G116" s="138"/>
      <c r="H116" s="138"/>
      <c r="I116" s="138"/>
      <c r="J116" s="138"/>
      <c r="K116" s="138"/>
      <c r="L116" s="138"/>
      <c r="M116" s="138"/>
      <c r="N116" s="138"/>
      <c r="O116" s="138"/>
      <c r="P116" s="138"/>
      <c r="Q116" s="138"/>
    </row>
    <row r="117" spans="1:17" ht="29">
      <c r="A117" s="153" t="s">
        <v>220</v>
      </c>
      <c r="B117" s="140" t="s">
        <v>2895</v>
      </c>
      <c r="C117" s="150" t="s">
        <v>2594</v>
      </c>
      <c r="D117" s="150" t="s">
        <v>1583</v>
      </c>
      <c r="E117" s="140" t="s">
        <v>2871</v>
      </c>
      <c r="F117" s="138"/>
      <c r="G117" s="138"/>
      <c r="H117" s="138"/>
      <c r="I117" s="138"/>
      <c r="J117" s="138"/>
      <c r="K117" s="138"/>
      <c r="L117" s="138"/>
      <c r="M117" s="138"/>
      <c r="N117" s="138"/>
      <c r="O117" s="138"/>
      <c r="P117" s="138"/>
      <c r="Q117" s="138"/>
    </row>
    <row r="118" spans="1:17" ht="29">
      <c r="A118" s="153" t="s">
        <v>2818</v>
      </c>
      <c r="B118" s="140" t="s">
        <v>2896</v>
      </c>
      <c r="C118" s="150" t="s">
        <v>2594</v>
      </c>
      <c r="D118" s="150" t="s">
        <v>1583</v>
      </c>
      <c r="E118" s="140" t="s">
        <v>1583</v>
      </c>
      <c r="F118" s="138"/>
      <c r="G118" s="138"/>
      <c r="H118" s="138"/>
      <c r="I118" s="138"/>
      <c r="J118" s="138"/>
      <c r="K118" s="138"/>
      <c r="L118" s="138"/>
      <c r="M118" s="138"/>
      <c r="N118" s="138"/>
      <c r="O118" s="138"/>
      <c r="P118" s="138"/>
      <c r="Q118" s="138"/>
    </row>
    <row r="119" spans="1:17" ht="29">
      <c r="A119" s="153" t="s">
        <v>220</v>
      </c>
      <c r="B119" s="140" t="s">
        <v>2897</v>
      </c>
      <c r="C119" s="150" t="s">
        <v>2594</v>
      </c>
      <c r="D119" s="150" t="s">
        <v>1583</v>
      </c>
      <c r="E119" s="140" t="s">
        <v>1583</v>
      </c>
      <c r="F119" s="138"/>
      <c r="G119" s="138"/>
      <c r="H119" s="138"/>
      <c r="I119" s="138"/>
      <c r="J119" s="138"/>
      <c r="K119" s="138"/>
      <c r="L119" s="138"/>
      <c r="M119" s="138"/>
      <c r="N119" s="138"/>
      <c r="O119" s="138"/>
      <c r="P119" s="138"/>
      <c r="Q119" s="138"/>
    </row>
    <row r="120" spans="1:17" ht="29">
      <c r="A120" s="153" t="s">
        <v>2818</v>
      </c>
      <c r="B120" s="140" t="s">
        <v>2898</v>
      </c>
      <c r="C120" s="150" t="s">
        <v>2594</v>
      </c>
      <c r="D120" s="150" t="s">
        <v>1583</v>
      </c>
      <c r="E120" s="140" t="s">
        <v>1583</v>
      </c>
      <c r="F120" s="138"/>
      <c r="G120" s="138"/>
      <c r="H120" s="138"/>
      <c r="I120" s="138"/>
      <c r="J120" s="138"/>
      <c r="K120" s="138"/>
      <c r="L120" s="138"/>
      <c r="M120" s="138"/>
      <c r="N120" s="138"/>
      <c r="O120" s="138"/>
      <c r="P120" s="138"/>
      <c r="Q120" s="138"/>
    </row>
    <row r="121" spans="1:17" ht="43.5">
      <c r="A121" s="153" t="s">
        <v>748</v>
      </c>
      <c r="B121" s="140" t="s">
        <v>2899</v>
      </c>
      <c r="C121" s="150" t="s">
        <v>2877</v>
      </c>
      <c r="D121" s="150" t="s">
        <v>1583</v>
      </c>
      <c r="E121" s="140" t="s">
        <v>1583</v>
      </c>
      <c r="F121" s="138"/>
      <c r="G121" s="138"/>
      <c r="H121" s="138"/>
      <c r="I121" s="138"/>
      <c r="J121" s="138"/>
      <c r="K121" s="138"/>
      <c r="L121" s="138"/>
      <c r="M121" s="138"/>
      <c r="N121" s="138"/>
      <c r="O121" s="138"/>
      <c r="P121" s="138"/>
      <c r="Q121" s="138"/>
    </row>
    <row r="122" spans="1:17" ht="43.5">
      <c r="A122" s="153" t="s">
        <v>2818</v>
      </c>
      <c r="B122" s="140" t="s">
        <v>2900</v>
      </c>
      <c r="C122" s="150" t="s">
        <v>2877</v>
      </c>
      <c r="D122" s="150" t="s">
        <v>1583</v>
      </c>
      <c r="E122" s="140" t="s">
        <v>1583</v>
      </c>
      <c r="F122" s="138"/>
      <c r="G122" s="138"/>
      <c r="H122" s="138"/>
      <c r="I122" s="138"/>
      <c r="J122" s="138"/>
      <c r="K122" s="138"/>
      <c r="L122" s="138"/>
      <c r="M122" s="138"/>
      <c r="N122" s="138"/>
      <c r="O122" s="138"/>
      <c r="P122" s="138"/>
      <c r="Q122" s="138"/>
    </row>
    <row r="123" spans="1:17" ht="29">
      <c r="A123" s="153" t="s">
        <v>220</v>
      </c>
      <c r="B123" s="140" t="s">
        <v>2901</v>
      </c>
      <c r="C123" s="150" t="s">
        <v>2594</v>
      </c>
      <c r="D123" s="150" t="s">
        <v>1583</v>
      </c>
      <c r="E123" s="140" t="s">
        <v>2871</v>
      </c>
      <c r="F123" s="138"/>
      <c r="G123" s="138"/>
      <c r="H123" s="138"/>
      <c r="I123" s="138"/>
      <c r="J123" s="138"/>
      <c r="K123" s="138"/>
      <c r="L123" s="138"/>
      <c r="M123" s="138"/>
      <c r="N123" s="138"/>
      <c r="O123" s="138"/>
      <c r="P123" s="138"/>
      <c r="Q123" s="138"/>
    </row>
    <row r="124" spans="1:17" ht="29">
      <c r="A124" s="153" t="s">
        <v>220</v>
      </c>
      <c r="B124" s="140" t="s">
        <v>2902</v>
      </c>
      <c r="C124" s="150" t="s">
        <v>2594</v>
      </c>
      <c r="D124" s="150" t="s">
        <v>1583</v>
      </c>
      <c r="E124" s="140" t="s">
        <v>2871</v>
      </c>
      <c r="F124" s="138"/>
      <c r="G124" s="138"/>
      <c r="H124" s="138"/>
      <c r="I124" s="138"/>
      <c r="J124" s="138"/>
      <c r="K124" s="138"/>
      <c r="L124" s="138"/>
      <c r="M124" s="138"/>
      <c r="N124" s="138"/>
      <c r="O124" s="138"/>
      <c r="P124" s="138"/>
      <c r="Q124" s="138"/>
    </row>
    <row r="125" spans="1:17">
      <c r="A125" s="153" t="s">
        <v>220</v>
      </c>
      <c r="B125" s="140" t="s">
        <v>2903</v>
      </c>
      <c r="C125" s="150" t="s">
        <v>2594</v>
      </c>
      <c r="D125" s="150" t="s">
        <v>1583</v>
      </c>
      <c r="E125" s="140" t="s">
        <v>1583</v>
      </c>
      <c r="F125" s="138"/>
      <c r="G125" s="138"/>
      <c r="H125" s="138"/>
      <c r="I125" s="138"/>
      <c r="J125" s="138"/>
      <c r="K125" s="138"/>
      <c r="L125" s="138"/>
      <c r="M125" s="138"/>
      <c r="N125" s="138"/>
      <c r="O125" s="138"/>
      <c r="P125" s="138"/>
      <c r="Q125" s="138"/>
    </row>
    <row r="126" spans="1:17" ht="29">
      <c r="A126" s="153" t="s">
        <v>220</v>
      </c>
      <c r="B126" s="140" t="s">
        <v>2904</v>
      </c>
      <c r="C126" s="150" t="s">
        <v>2594</v>
      </c>
      <c r="D126" s="150" t="s">
        <v>1583</v>
      </c>
      <c r="E126" s="140" t="s">
        <v>1583</v>
      </c>
      <c r="F126" s="138"/>
      <c r="G126" s="138"/>
      <c r="H126" s="138"/>
      <c r="I126" s="138"/>
      <c r="J126" s="138"/>
      <c r="K126" s="138"/>
      <c r="L126" s="138"/>
      <c r="M126" s="138"/>
      <c r="N126" s="138"/>
      <c r="O126" s="138"/>
      <c r="P126" s="138"/>
      <c r="Q126" s="138"/>
    </row>
    <row r="127" spans="1:17" ht="29">
      <c r="A127" s="153" t="s">
        <v>220</v>
      </c>
      <c r="B127" s="140" t="s">
        <v>2905</v>
      </c>
      <c r="C127" s="150" t="s">
        <v>2594</v>
      </c>
      <c r="D127" s="150" t="s">
        <v>1583</v>
      </c>
      <c r="E127" s="140" t="s">
        <v>1583</v>
      </c>
      <c r="F127" s="138"/>
      <c r="G127" s="138"/>
      <c r="H127" s="138"/>
      <c r="I127" s="138"/>
      <c r="J127" s="138"/>
      <c r="K127" s="138"/>
      <c r="L127" s="138"/>
      <c r="M127" s="138"/>
      <c r="N127" s="138"/>
      <c r="O127" s="138"/>
      <c r="P127" s="138"/>
      <c r="Q127" s="138"/>
    </row>
    <row r="128" spans="1:17" ht="29">
      <c r="A128" s="153" t="s">
        <v>220</v>
      </c>
      <c r="B128" s="140" t="s">
        <v>2906</v>
      </c>
      <c r="C128" s="150" t="s">
        <v>2594</v>
      </c>
      <c r="D128" s="150" t="s">
        <v>1583</v>
      </c>
      <c r="E128" s="140" t="s">
        <v>1583</v>
      </c>
      <c r="F128" s="138"/>
      <c r="G128" s="138"/>
      <c r="H128" s="138"/>
      <c r="I128" s="138"/>
      <c r="J128" s="138"/>
      <c r="K128" s="138"/>
      <c r="L128" s="138"/>
      <c r="M128" s="138"/>
      <c r="N128" s="138"/>
      <c r="O128" s="138"/>
      <c r="P128" s="138"/>
      <c r="Q128" s="138"/>
    </row>
    <row r="129" spans="1:17" ht="29">
      <c r="A129" s="153" t="s">
        <v>220</v>
      </c>
      <c r="B129" s="140" t="s">
        <v>2907</v>
      </c>
      <c r="C129" s="150" t="s">
        <v>2594</v>
      </c>
      <c r="D129" s="150" t="s">
        <v>1583</v>
      </c>
      <c r="E129" s="140" t="s">
        <v>1583</v>
      </c>
      <c r="F129" s="138"/>
      <c r="G129" s="138"/>
      <c r="H129" s="138"/>
      <c r="I129" s="138"/>
      <c r="J129" s="138"/>
      <c r="K129" s="138"/>
      <c r="L129" s="138"/>
      <c r="M129" s="138"/>
      <c r="N129" s="138"/>
      <c r="O129" s="138"/>
      <c r="P129" s="138"/>
      <c r="Q129" s="138"/>
    </row>
    <row r="130" spans="1:17" ht="29">
      <c r="A130" s="153" t="s">
        <v>220</v>
      </c>
      <c r="B130" s="140" t="s">
        <v>2908</v>
      </c>
      <c r="C130" s="150" t="s">
        <v>2594</v>
      </c>
      <c r="D130" s="150" t="s">
        <v>1583</v>
      </c>
      <c r="E130" s="140" t="s">
        <v>1583</v>
      </c>
      <c r="F130" s="138"/>
      <c r="G130" s="138"/>
      <c r="H130" s="138"/>
      <c r="I130" s="138"/>
      <c r="J130" s="138"/>
      <c r="K130" s="138"/>
      <c r="L130" s="138"/>
      <c r="M130" s="138"/>
      <c r="N130" s="138"/>
      <c r="O130" s="138"/>
      <c r="P130" s="138"/>
      <c r="Q130" s="138"/>
    </row>
    <row r="131" spans="1:17" ht="29">
      <c r="A131" s="153" t="s">
        <v>220</v>
      </c>
      <c r="B131" s="140" t="s">
        <v>2909</v>
      </c>
      <c r="C131" s="150" t="s">
        <v>2594</v>
      </c>
      <c r="D131" s="150" t="s">
        <v>1583</v>
      </c>
      <c r="E131" s="140" t="s">
        <v>1583</v>
      </c>
      <c r="F131" s="138"/>
      <c r="G131" s="138"/>
      <c r="H131" s="138"/>
      <c r="I131" s="138"/>
      <c r="J131" s="138"/>
      <c r="K131" s="138"/>
      <c r="L131" s="138"/>
      <c r="M131" s="138"/>
      <c r="N131" s="138"/>
      <c r="O131" s="138"/>
      <c r="P131" s="138"/>
      <c r="Q131" s="138"/>
    </row>
    <row r="132" spans="1:17" ht="29">
      <c r="A132" s="153" t="s">
        <v>220</v>
      </c>
      <c r="B132" s="140" t="s">
        <v>2910</v>
      </c>
      <c r="C132" s="150" t="s">
        <v>2594</v>
      </c>
      <c r="D132" s="150" t="s">
        <v>1583</v>
      </c>
      <c r="E132" s="140" t="s">
        <v>1583</v>
      </c>
      <c r="F132" s="138"/>
      <c r="G132" s="138"/>
      <c r="H132" s="138"/>
      <c r="I132" s="138"/>
      <c r="J132" s="138"/>
      <c r="K132" s="138"/>
      <c r="L132" s="138"/>
      <c r="M132" s="138"/>
      <c r="N132" s="138"/>
      <c r="O132" s="138"/>
      <c r="P132" s="138"/>
      <c r="Q132" s="138"/>
    </row>
    <row r="133" spans="1:17">
      <c r="A133" s="153" t="s">
        <v>220</v>
      </c>
      <c r="B133" s="140" t="s">
        <v>2911</v>
      </c>
      <c r="C133" s="150" t="s">
        <v>2594</v>
      </c>
      <c r="D133" s="150" t="s">
        <v>1583</v>
      </c>
      <c r="E133" s="140" t="s">
        <v>1583</v>
      </c>
      <c r="F133" s="138"/>
      <c r="G133" s="138"/>
      <c r="H133" s="138"/>
      <c r="I133" s="138"/>
      <c r="J133" s="138"/>
      <c r="K133" s="138"/>
      <c r="L133" s="138"/>
      <c r="M133" s="138"/>
      <c r="N133" s="138"/>
      <c r="O133" s="138"/>
      <c r="P133" s="138"/>
      <c r="Q133" s="138"/>
    </row>
    <row r="134" spans="1:17" ht="29">
      <c r="A134" s="153" t="s">
        <v>2818</v>
      </c>
      <c r="B134" s="140" t="s">
        <v>2912</v>
      </c>
      <c r="C134" s="150" t="s">
        <v>2594</v>
      </c>
      <c r="D134" s="150" t="s">
        <v>1583</v>
      </c>
      <c r="E134" s="140" t="s">
        <v>1583</v>
      </c>
      <c r="F134" s="138"/>
      <c r="G134" s="138"/>
      <c r="H134" s="138"/>
      <c r="I134" s="138"/>
      <c r="J134" s="138"/>
      <c r="K134" s="138"/>
      <c r="L134" s="138"/>
      <c r="M134" s="138"/>
      <c r="N134" s="138"/>
      <c r="O134" s="138"/>
      <c r="P134" s="138"/>
      <c r="Q134" s="138"/>
    </row>
    <row r="135" spans="1:17" ht="58">
      <c r="A135" s="153" t="s">
        <v>220</v>
      </c>
      <c r="B135" s="140" t="s">
        <v>2913</v>
      </c>
      <c r="C135" s="150" t="s">
        <v>2594</v>
      </c>
      <c r="D135" s="150" t="s">
        <v>1583</v>
      </c>
      <c r="E135" s="140" t="s">
        <v>1583</v>
      </c>
      <c r="F135" s="138"/>
      <c r="G135" s="138"/>
      <c r="H135" s="138"/>
      <c r="I135" s="138"/>
      <c r="J135" s="138"/>
      <c r="K135" s="138"/>
      <c r="L135" s="138"/>
      <c r="M135" s="138"/>
      <c r="N135" s="138"/>
      <c r="O135" s="138"/>
      <c r="P135" s="138"/>
      <c r="Q135" s="138"/>
    </row>
    <row r="136" spans="1:17" ht="29">
      <c r="A136" s="153" t="s">
        <v>2818</v>
      </c>
      <c r="B136" s="140" t="s">
        <v>2914</v>
      </c>
      <c r="C136" s="150" t="s">
        <v>2594</v>
      </c>
      <c r="D136" s="150" t="s">
        <v>1583</v>
      </c>
      <c r="E136" s="140" t="s">
        <v>1583</v>
      </c>
      <c r="F136" s="138"/>
      <c r="G136" s="138"/>
      <c r="H136" s="138"/>
      <c r="I136" s="138"/>
      <c r="J136" s="138"/>
      <c r="K136" s="138"/>
      <c r="L136" s="138"/>
      <c r="M136" s="138"/>
      <c r="N136" s="138"/>
      <c r="O136" s="138"/>
      <c r="P136" s="138"/>
      <c r="Q136" s="138"/>
    </row>
    <row r="137" spans="1:17">
      <c r="A137" s="153" t="s">
        <v>220</v>
      </c>
      <c r="B137" s="140" t="s">
        <v>2915</v>
      </c>
      <c r="C137" s="150" t="s">
        <v>2594</v>
      </c>
      <c r="D137" s="150" t="s">
        <v>1583</v>
      </c>
      <c r="E137" s="140" t="s">
        <v>1583</v>
      </c>
      <c r="F137" s="138"/>
      <c r="G137" s="138"/>
      <c r="H137" s="138"/>
      <c r="I137" s="138"/>
      <c r="J137" s="138"/>
      <c r="K137" s="138"/>
      <c r="L137" s="138"/>
      <c r="M137" s="138"/>
      <c r="N137" s="138"/>
      <c r="O137" s="138"/>
      <c r="P137" s="138"/>
      <c r="Q137" s="138"/>
    </row>
    <row r="138" spans="1:17" ht="29">
      <c r="A138" s="153" t="s">
        <v>220</v>
      </c>
      <c r="B138" s="140" t="s">
        <v>2916</v>
      </c>
      <c r="C138" s="150" t="s">
        <v>2594</v>
      </c>
      <c r="D138" s="150" t="s">
        <v>1583</v>
      </c>
      <c r="E138" s="140" t="s">
        <v>1583</v>
      </c>
      <c r="F138" s="138"/>
      <c r="G138" s="138"/>
      <c r="H138" s="138"/>
      <c r="I138" s="138"/>
      <c r="J138" s="138"/>
      <c r="K138" s="138"/>
      <c r="L138" s="138"/>
      <c r="M138" s="138"/>
      <c r="N138" s="138"/>
      <c r="O138" s="138"/>
      <c r="P138" s="138"/>
      <c r="Q138" s="138"/>
    </row>
    <row r="139" spans="1:17" ht="29">
      <c r="A139" s="153" t="s">
        <v>220</v>
      </c>
      <c r="B139" s="140" t="s">
        <v>2917</v>
      </c>
      <c r="C139" s="150" t="s">
        <v>2594</v>
      </c>
      <c r="D139" s="150" t="s">
        <v>1583</v>
      </c>
      <c r="E139" s="140" t="s">
        <v>1583</v>
      </c>
      <c r="F139" s="138"/>
      <c r="G139" s="138"/>
      <c r="H139" s="138"/>
      <c r="I139" s="138"/>
      <c r="J139" s="138"/>
      <c r="K139" s="138"/>
      <c r="L139" s="138"/>
      <c r="M139" s="138"/>
      <c r="N139" s="138"/>
      <c r="O139" s="138"/>
      <c r="P139" s="138"/>
      <c r="Q139" s="138"/>
    </row>
    <row r="140" spans="1:17" ht="29">
      <c r="A140" s="153" t="s">
        <v>220</v>
      </c>
      <c r="B140" s="140" t="s">
        <v>2918</v>
      </c>
      <c r="C140" s="150" t="s">
        <v>2594</v>
      </c>
      <c r="D140" s="150" t="s">
        <v>1583</v>
      </c>
      <c r="E140" s="140" t="s">
        <v>1583</v>
      </c>
      <c r="F140" s="138"/>
      <c r="G140" s="138"/>
      <c r="H140" s="138"/>
      <c r="I140" s="138"/>
      <c r="J140" s="138"/>
      <c r="K140" s="138"/>
      <c r="L140" s="138"/>
      <c r="M140" s="138"/>
      <c r="N140" s="138"/>
      <c r="O140" s="138"/>
      <c r="P140" s="138"/>
      <c r="Q140" s="138"/>
    </row>
    <row r="141" spans="1:17" ht="29">
      <c r="A141" s="153" t="s">
        <v>220</v>
      </c>
      <c r="B141" s="140" t="s">
        <v>2919</v>
      </c>
      <c r="C141" s="150" t="s">
        <v>2594</v>
      </c>
      <c r="D141" s="150" t="s">
        <v>1583</v>
      </c>
      <c r="E141" s="140" t="s">
        <v>1583</v>
      </c>
      <c r="F141" s="138"/>
      <c r="G141" s="138"/>
      <c r="H141" s="138"/>
      <c r="I141" s="138"/>
      <c r="J141" s="138"/>
      <c r="K141" s="138"/>
      <c r="L141" s="138"/>
      <c r="M141" s="138"/>
      <c r="N141" s="138"/>
      <c r="O141" s="138"/>
      <c r="P141" s="138"/>
      <c r="Q141" s="138"/>
    </row>
    <row r="142" spans="1:17" ht="29">
      <c r="A142" s="153" t="s">
        <v>220</v>
      </c>
      <c r="B142" s="140" t="s">
        <v>2920</v>
      </c>
      <c r="C142" s="150" t="s">
        <v>2594</v>
      </c>
      <c r="D142" s="150" t="s">
        <v>1583</v>
      </c>
      <c r="E142" s="140" t="s">
        <v>1583</v>
      </c>
      <c r="F142" s="138"/>
      <c r="G142" s="138"/>
      <c r="H142" s="138"/>
      <c r="I142" s="138"/>
      <c r="J142" s="138"/>
      <c r="K142" s="138"/>
      <c r="L142" s="138"/>
      <c r="M142" s="138"/>
      <c r="N142" s="138"/>
      <c r="O142" s="138"/>
      <c r="P142" s="138"/>
      <c r="Q142" s="138"/>
    </row>
    <row r="143" spans="1:17" ht="29">
      <c r="A143" s="153" t="s">
        <v>220</v>
      </c>
      <c r="B143" s="140" t="s">
        <v>2921</v>
      </c>
      <c r="C143" s="150" t="s">
        <v>2594</v>
      </c>
      <c r="D143" s="150" t="s">
        <v>1583</v>
      </c>
      <c r="E143" s="140" t="s">
        <v>1583</v>
      </c>
      <c r="F143" s="138"/>
      <c r="G143" s="138"/>
      <c r="H143" s="138"/>
      <c r="I143" s="138"/>
      <c r="J143" s="138"/>
      <c r="K143" s="138"/>
      <c r="L143" s="138"/>
      <c r="M143" s="138"/>
      <c r="N143" s="138"/>
      <c r="O143" s="138"/>
      <c r="P143" s="138"/>
      <c r="Q143" s="138"/>
    </row>
    <row r="144" spans="1:17" ht="29">
      <c r="A144" s="153" t="s">
        <v>220</v>
      </c>
      <c r="B144" s="140" t="s">
        <v>2922</v>
      </c>
      <c r="C144" s="150" t="s">
        <v>2594</v>
      </c>
      <c r="D144" s="150" t="s">
        <v>1583</v>
      </c>
      <c r="E144" s="140" t="s">
        <v>1583</v>
      </c>
      <c r="F144" s="138"/>
      <c r="G144" s="138"/>
      <c r="H144" s="138"/>
      <c r="I144" s="138"/>
      <c r="J144" s="138"/>
      <c r="K144" s="138"/>
      <c r="L144" s="138"/>
      <c r="M144" s="138"/>
      <c r="N144" s="138"/>
      <c r="O144" s="138"/>
      <c r="P144" s="138"/>
      <c r="Q144" s="138"/>
    </row>
    <row r="145" spans="1:17" ht="29">
      <c r="A145" s="153" t="s">
        <v>220</v>
      </c>
      <c r="B145" s="140" t="s">
        <v>2923</v>
      </c>
      <c r="C145" s="150" t="s">
        <v>2594</v>
      </c>
      <c r="D145" s="150" t="s">
        <v>1583</v>
      </c>
      <c r="E145" s="140" t="s">
        <v>1583</v>
      </c>
      <c r="F145" s="138"/>
      <c r="G145" s="138"/>
      <c r="H145" s="138"/>
      <c r="I145" s="138"/>
      <c r="J145" s="138"/>
      <c r="K145" s="138"/>
      <c r="L145" s="138"/>
      <c r="M145" s="138"/>
      <c r="N145" s="138"/>
      <c r="O145" s="138"/>
      <c r="P145" s="138"/>
      <c r="Q145" s="138"/>
    </row>
    <row r="146" spans="1:17" ht="29">
      <c r="A146" s="153" t="s">
        <v>222</v>
      </c>
      <c r="B146" s="140" t="s">
        <v>2924</v>
      </c>
      <c r="C146" s="150" t="s">
        <v>2594</v>
      </c>
      <c r="D146" s="150" t="s">
        <v>1583</v>
      </c>
      <c r="E146" s="140" t="s">
        <v>1583</v>
      </c>
      <c r="F146" s="138"/>
      <c r="G146" s="138"/>
      <c r="H146" s="138"/>
      <c r="I146" s="138"/>
      <c r="J146" s="138"/>
      <c r="K146" s="138"/>
      <c r="L146" s="138"/>
      <c r="M146" s="138"/>
      <c r="N146" s="138"/>
      <c r="O146" s="138"/>
      <c r="P146" s="138"/>
      <c r="Q146" s="138"/>
    </row>
    <row r="147" spans="1:17">
      <c r="A147" s="153" t="s">
        <v>220</v>
      </c>
      <c r="B147" s="140" t="s">
        <v>2925</v>
      </c>
      <c r="C147" s="150" t="s">
        <v>2594</v>
      </c>
      <c r="D147" s="150" t="s">
        <v>1583</v>
      </c>
      <c r="E147" s="140" t="s">
        <v>1583</v>
      </c>
      <c r="F147" s="138"/>
      <c r="G147" s="138"/>
      <c r="H147" s="138"/>
      <c r="I147" s="138"/>
      <c r="J147" s="138"/>
      <c r="K147" s="138"/>
      <c r="L147" s="138"/>
      <c r="M147" s="138"/>
      <c r="N147" s="138"/>
      <c r="O147" s="138"/>
      <c r="P147" s="138"/>
      <c r="Q147" s="138"/>
    </row>
    <row r="148" spans="1:17" ht="43.5">
      <c r="A148" s="153" t="s">
        <v>2818</v>
      </c>
      <c r="B148" s="140" t="s">
        <v>2926</v>
      </c>
      <c r="C148" s="150" t="s">
        <v>2927</v>
      </c>
      <c r="D148" s="150" t="s">
        <v>1583</v>
      </c>
      <c r="E148" s="140" t="s">
        <v>1583</v>
      </c>
      <c r="F148" s="138"/>
      <c r="G148" s="138"/>
      <c r="H148" s="138"/>
      <c r="I148" s="138"/>
      <c r="J148" s="138"/>
      <c r="K148" s="138"/>
      <c r="L148" s="138"/>
      <c r="M148" s="138"/>
      <c r="N148" s="138"/>
      <c r="O148" s="138"/>
      <c r="P148" s="138"/>
      <c r="Q148" s="138"/>
    </row>
    <row r="149" spans="1:17" ht="29">
      <c r="A149" s="153" t="s">
        <v>220</v>
      </c>
      <c r="B149" s="140" t="s">
        <v>2928</v>
      </c>
      <c r="C149" s="150" t="s">
        <v>964</v>
      </c>
      <c r="D149" s="150" t="s">
        <v>1583</v>
      </c>
      <c r="E149" s="140" t="s">
        <v>1583</v>
      </c>
      <c r="F149" s="138"/>
      <c r="G149" s="138"/>
      <c r="H149" s="138"/>
      <c r="I149" s="138"/>
      <c r="J149" s="138"/>
      <c r="K149" s="138"/>
      <c r="L149" s="138"/>
      <c r="M149" s="138"/>
      <c r="N149" s="138"/>
      <c r="O149" s="138"/>
      <c r="P149" s="138"/>
      <c r="Q149" s="138"/>
    </row>
    <row r="150" spans="1:17">
      <c r="A150" s="153" t="s">
        <v>220</v>
      </c>
      <c r="B150" s="140" t="s">
        <v>2929</v>
      </c>
      <c r="C150" s="150" t="s">
        <v>964</v>
      </c>
      <c r="D150" s="150" t="s">
        <v>1583</v>
      </c>
      <c r="E150" s="140" t="s">
        <v>1583</v>
      </c>
      <c r="F150" s="138"/>
      <c r="G150" s="138"/>
      <c r="H150" s="138"/>
      <c r="I150" s="138"/>
      <c r="J150" s="138"/>
      <c r="K150" s="138"/>
      <c r="L150" s="138"/>
      <c r="M150" s="138"/>
      <c r="N150" s="138"/>
      <c r="O150" s="138"/>
      <c r="P150" s="138"/>
      <c r="Q150" s="138"/>
    </row>
    <row r="151" spans="1:17">
      <c r="A151" s="153" t="s">
        <v>220</v>
      </c>
      <c r="B151" s="140" t="s">
        <v>2930</v>
      </c>
      <c r="C151" s="150" t="s">
        <v>964</v>
      </c>
      <c r="D151" s="150" t="s">
        <v>1583</v>
      </c>
      <c r="E151" s="140" t="s">
        <v>1583</v>
      </c>
      <c r="F151" s="138"/>
      <c r="G151" s="138"/>
      <c r="H151" s="138"/>
      <c r="I151" s="138"/>
      <c r="J151" s="138"/>
      <c r="K151" s="138"/>
      <c r="L151" s="138"/>
      <c r="M151" s="138"/>
      <c r="N151" s="138"/>
      <c r="O151" s="138"/>
      <c r="P151" s="138"/>
      <c r="Q151" s="138"/>
    </row>
    <row r="152" spans="1:17" ht="29">
      <c r="A152" s="153" t="s">
        <v>220</v>
      </c>
      <c r="B152" s="140" t="s">
        <v>2931</v>
      </c>
      <c r="C152" s="150" t="s">
        <v>964</v>
      </c>
      <c r="D152" s="150" t="s">
        <v>1583</v>
      </c>
      <c r="E152" s="140" t="s">
        <v>2871</v>
      </c>
      <c r="F152" s="138"/>
      <c r="G152" s="138"/>
      <c r="H152" s="138"/>
      <c r="I152" s="138"/>
      <c r="J152" s="138"/>
      <c r="K152" s="138"/>
      <c r="L152" s="138"/>
      <c r="M152" s="138"/>
      <c r="N152" s="138"/>
      <c r="O152" s="138"/>
      <c r="P152" s="138"/>
      <c r="Q152" s="138"/>
    </row>
    <row r="153" spans="1:17" ht="43.5">
      <c r="A153" s="153" t="s">
        <v>2818</v>
      </c>
      <c r="B153" s="140" t="s">
        <v>2932</v>
      </c>
      <c r="C153" s="150" t="s">
        <v>2927</v>
      </c>
      <c r="D153" s="150" t="s">
        <v>1583</v>
      </c>
      <c r="E153" s="140" t="s">
        <v>1583</v>
      </c>
      <c r="F153" s="138"/>
      <c r="G153" s="138"/>
      <c r="H153" s="138"/>
      <c r="I153" s="138"/>
      <c r="J153" s="138"/>
      <c r="K153" s="138"/>
      <c r="L153" s="138"/>
      <c r="M153" s="138"/>
      <c r="N153" s="138"/>
      <c r="O153" s="138"/>
      <c r="P153" s="138"/>
      <c r="Q153" s="138"/>
    </row>
    <row r="154" spans="1:17" ht="43.5">
      <c r="A154" s="153" t="s">
        <v>2818</v>
      </c>
      <c r="B154" s="140" t="s">
        <v>2933</v>
      </c>
      <c r="C154" s="150" t="s">
        <v>2927</v>
      </c>
      <c r="D154" s="150" t="s">
        <v>1583</v>
      </c>
      <c r="E154" s="140" t="s">
        <v>1583</v>
      </c>
      <c r="F154" s="138"/>
      <c r="G154" s="138"/>
      <c r="H154" s="138"/>
      <c r="I154" s="138"/>
      <c r="J154" s="138"/>
      <c r="K154" s="138"/>
      <c r="L154" s="138"/>
      <c r="M154" s="138"/>
      <c r="N154" s="138"/>
      <c r="O154" s="138"/>
      <c r="P154" s="138"/>
      <c r="Q154" s="138"/>
    </row>
    <row r="155" spans="1:17" ht="43.5">
      <c r="A155" s="153" t="s">
        <v>2818</v>
      </c>
      <c r="B155" s="140" t="s">
        <v>2934</v>
      </c>
      <c r="C155" s="150" t="s">
        <v>2927</v>
      </c>
      <c r="D155" s="150" t="s">
        <v>1583</v>
      </c>
      <c r="E155" s="140" t="s">
        <v>1583</v>
      </c>
      <c r="F155" s="138"/>
      <c r="G155" s="138"/>
      <c r="H155" s="138"/>
      <c r="I155" s="138"/>
      <c r="J155" s="138"/>
      <c r="K155" s="138"/>
      <c r="L155" s="138"/>
      <c r="M155" s="138"/>
      <c r="N155" s="138"/>
      <c r="O155" s="138"/>
      <c r="P155" s="138"/>
      <c r="Q155" s="138"/>
    </row>
    <row r="156" spans="1:17" ht="43.5">
      <c r="A156" s="153" t="s">
        <v>2818</v>
      </c>
      <c r="B156" s="140" t="s">
        <v>2935</v>
      </c>
      <c r="C156" s="150" t="s">
        <v>964</v>
      </c>
      <c r="D156" s="150" t="s">
        <v>1583</v>
      </c>
      <c r="E156" s="140" t="s">
        <v>1583</v>
      </c>
      <c r="F156" s="138"/>
      <c r="G156" s="138"/>
      <c r="H156" s="138"/>
      <c r="I156" s="138"/>
      <c r="J156" s="138"/>
      <c r="K156" s="138"/>
      <c r="L156" s="138"/>
      <c r="M156" s="138"/>
      <c r="N156" s="138"/>
      <c r="O156" s="138"/>
      <c r="P156" s="138"/>
      <c r="Q156" s="138"/>
    </row>
    <row r="157" spans="1:17" ht="43.5">
      <c r="A157" s="153" t="s">
        <v>220</v>
      </c>
      <c r="B157" s="140" t="s">
        <v>2936</v>
      </c>
      <c r="C157" s="150" t="s">
        <v>738</v>
      </c>
      <c r="D157" s="150" t="s">
        <v>1583</v>
      </c>
      <c r="E157" s="140" t="s">
        <v>2937</v>
      </c>
      <c r="F157" s="138"/>
      <c r="G157" s="138"/>
      <c r="H157" s="138"/>
      <c r="I157" s="138"/>
      <c r="J157" s="138"/>
      <c r="K157" s="138"/>
      <c r="L157" s="138"/>
      <c r="M157" s="138"/>
      <c r="N157" s="138"/>
      <c r="O157" s="138"/>
      <c r="P157" s="138"/>
      <c r="Q157" s="138"/>
    </row>
    <row r="158" spans="1:17" ht="29">
      <c r="A158" s="153" t="s">
        <v>858</v>
      </c>
      <c r="B158" s="140" t="s">
        <v>2938</v>
      </c>
      <c r="C158" s="150" t="s">
        <v>2939</v>
      </c>
      <c r="D158" s="150" t="s">
        <v>1583</v>
      </c>
      <c r="E158" s="140" t="s">
        <v>1583</v>
      </c>
      <c r="F158" s="138"/>
      <c r="G158" s="138"/>
      <c r="H158" s="138"/>
      <c r="I158" s="138"/>
      <c r="J158" s="138"/>
      <c r="K158" s="138"/>
      <c r="L158" s="138"/>
      <c r="M158" s="138"/>
      <c r="N158" s="138"/>
      <c r="O158" s="138"/>
      <c r="P158" s="138"/>
      <c r="Q158" s="138"/>
    </row>
    <row r="159" spans="1:17" ht="29">
      <c r="A159" s="153" t="s">
        <v>858</v>
      </c>
      <c r="B159" s="140" t="s">
        <v>2940</v>
      </c>
      <c r="C159" s="150" t="s">
        <v>2594</v>
      </c>
      <c r="D159" s="150" t="s">
        <v>1583</v>
      </c>
      <c r="E159" s="140" t="s">
        <v>1583</v>
      </c>
      <c r="F159" s="138"/>
      <c r="G159" s="138"/>
      <c r="H159" s="138"/>
      <c r="I159" s="138"/>
      <c r="J159" s="138"/>
      <c r="K159" s="138"/>
      <c r="L159" s="138"/>
      <c r="M159" s="138"/>
      <c r="N159" s="138"/>
      <c r="O159" s="138"/>
      <c r="P159" s="138"/>
      <c r="Q159" s="138"/>
    </row>
    <row r="160" spans="1:17" ht="58">
      <c r="A160" s="153" t="s">
        <v>858</v>
      </c>
      <c r="B160" s="140" t="s">
        <v>2941</v>
      </c>
      <c r="C160" s="150" t="s">
        <v>2877</v>
      </c>
      <c r="D160" s="150" t="s">
        <v>1583</v>
      </c>
      <c r="E160" s="140" t="s">
        <v>1583</v>
      </c>
      <c r="F160" s="138"/>
      <c r="G160" s="138"/>
      <c r="H160" s="138"/>
      <c r="I160" s="138"/>
      <c r="J160" s="138"/>
      <c r="K160" s="138"/>
      <c r="L160" s="138"/>
      <c r="M160" s="138"/>
      <c r="N160" s="138"/>
      <c r="O160" s="138"/>
      <c r="P160" s="138"/>
      <c r="Q160" s="138"/>
    </row>
    <row r="161" spans="1:17" ht="29">
      <c r="A161" s="153" t="s">
        <v>858</v>
      </c>
      <c r="B161" s="140" t="s">
        <v>2942</v>
      </c>
      <c r="C161" s="150" t="s">
        <v>2594</v>
      </c>
      <c r="D161" s="150" t="s">
        <v>1583</v>
      </c>
      <c r="E161" s="140" t="s">
        <v>1583</v>
      </c>
      <c r="F161" s="138"/>
      <c r="G161" s="138"/>
      <c r="H161" s="138"/>
      <c r="I161" s="138"/>
      <c r="J161" s="138"/>
      <c r="K161" s="138"/>
      <c r="L161" s="138"/>
      <c r="M161" s="138"/>
      <c r="N161" s="138"/>
      <c r="O161" s="138"/>
      <c r="P161" s="138"/>
      <c r="Q161" s="138"/>
    </row>
    <row r="162" spans="1:17" ht="29">
      <c r="A162" s="153" t="s">
        <v>858</v>
      </c>
      <c r="B162" s="140" t="s">
        <v>2943</v>
      </c>
      <c r="C162" s="150" t="s">
        <v>2594</v>
      </c>
      <c r="D162" s="150" t="s">
        <v>1583</v>
      </c>
      <c r="E162" s="140" t="s">
        <v>1583</v>
      </c>
      <c r="F162" s="138"/>
      <c r="G162" s="138"/>
      <c r="H162" s="138"/>
      <c r="I162" s="138"/>
      <c r="J162" s="138"/>
      <c r="K162" s="138"/>
      <c r="L162" s="138"/>
      <c r="M162" s="138"/>
      <c r="N162" s="138"/>
      <c r="O162" s="138"/>
      <c r="P162" s="138"/>
      <c r="Q162" s="138"/>
    </row>
    <row r="163" spans="1:17" ht="29">
      <c r="A163" s="153" t="s">
        <v>858</v>
      </c>
      <c r="B163" s="140" t="s">
        <v>2944</v>
      </c>
      <c r="C163" s="150" t="s">
        <v>2927</v>
      </c>
      <c r="D163" s="150" t="s">
        <v>1583</v>
      </c>
      <c r="E163" s="140" t="s">
        <v>1583</v>
      </c>
      <c r="F163" s="138"/>
      <c r="G163" s="138"/>
      <c r="H163" s="138"/>
      <c r="I163" s="138"/>
      <c r="J163" s="138"/>
      <c r="K163" s="138"/>
      <c r="L163" s="138"/>
      <c r="M163" s="138"/>
      <c r="N163" s="138"/>
      <c r="O163" s="138"/>
      <c r="P163" s="138"/>
      <c r="Q163" s="138"/>
    </row>
    <row r="164" spans="1:17" ht="29">
      <c r="A164" s="153" t="s">
        <v>858</v>
      </c>
      <c r="B164" s="140" t="s">
        <v>2945</v>
      </c>
      <c r="C164" s="150" t="s">
        <v>2927</v>
      </c>
      <c r="D164" s="150" t="s">
        <v>1583</v>
      </c>
      <c r="E164" s="140" t="s">
        <v>1583</v>
      </c>
      <c r="F164" s="138"/>
      <c r="G164" s="138"/>
      <c r="H164" s="138"/>
      <c r="I164" s="138"/>
      <c r="J164" s="138"/>
      <c r="K164" s="138"/>
      <c r="L164" s="138"/>
      <c r="M164" s="138"/>
      <c r="N164" s="138"/>
      <c r="O164" s="138"/>
      <c r="P164" s="138"/>
      <c r="Q164" s="138"/>
    </row>
    <row r="165" spans="1:17" ht="29">
      <c r="A165" s="153" t="s">
        <v>858</v>
      </c>
      <c r="B165" s="140" t="s">
        <v>2946</v>
      </c>
      <c r="C165" s="150" t="s">
        <v>2927</v>
      </c>
      <c r="D165" s="150" t="s">
        <v>1583</v>
      </c>
      <c r="E165" s="140" t="s">
        <v>1583</v>
      </c>
      <c r="F165" s="138"/>
      <c r="G165" s="138"/>
      <c r="H165" s="138"/>
      <c r="I165" s="138"/>
      <c r="J165" s="138"/>
      <c r="K165" s="138"/>
      <c r="L165" s="138"/>
      <c r="M165" s="138"/>
      <c r="N165" s="138"/>
      <c r="O165" s="138"/>
      <c r="P165" s="138"/>
      <c r="Q165" s="138"/>
    </row>
    <row r="166" spans="1:17" ht="29">
      <c r="A166" s="153" t="s">
        <v>2947</v>
      </c>
      <c r="B166" s="140" t="s">
        <v>2948</v>
      </c>
      <c r="C166" s="150" t="s">
        <v>2927</v>
      </c>
      <c r="D166" s="150" t="s">
        <v>1583</v>
      </c>
      <c r="E166" s="140" t="s">
        <v>1583</v>
      </c>
      <c r="F166" s="138"/>
      <c r="G166" s="138"/>
      <c r="H166" s="138"/>
      <c r="I166" s="138"/>
      <c r="J166" s="138"/>
      <c r="K166" s="138"/>
      <c r="L166" s="138"/>
      <c r="M166" s="138"/>
      <c r="N166" s="138"/>
      <c r="O166" s="138"/>
      <c r="P166" s="138"/>
      <c r="Q166" s="138"/>
    </row>
    <row r="167" spans="1:17" ht="29">
      <c r="A167" s="153" t="s">
        <v>858</v>
      </c>
      <c r="B167" s="140" t="s">
        <v>2949</v>
      </c>
      <c r="C167" s="150" t="s">
        <v>2927</v>
      </c>
      <c r="D167" s="150" t="s">
        <v>1583</v>
      </c>
      <c r="E167" s="140" t="s">
        <v>1583</v>
      </c>
      <c r="F167" s="138"/>
      <c r="G167" s="138"/>
      <c r="H167" s="138"/>
      <c r="I167" s="138"/>
      <c r="J167" s="138"/>
      <c r="K167" s="138"/>
      <c r="L167" s="138"/>
      <c r="M167" s="138"/>
      <c r="N167" s="138"/>
      <c r="O167" s="138"/>
      <c r="P167" s="138"/>
      <c r="Q167" s="138"/>
    </row>
    <row r="168" spans="1:17" ht="29">
      <c r="A168" s="153" t="s">
        <v>858</v>
      </c>
      <c r="B168" s="140" t="s">
        <v>2950</v>
      </c>
      <c r="C168" s="150" t="s">
        <v>2927</v>
      </c>
      <c r="D168" s="150" t="s">
        <v>1583</v>
      </c>
      <c r="E168" s="140" t="s">
        <v>1583</v>
      </c>
      <c r="F168" s="138"/>
      <c r="G168" s="138"/>
      <c r="H168" s="138"/>
      <c r="I168" s="138"/>
      <c r="J168" s="138"/>
      <c r="K168" s="138"/>
      <c r="L168" s="138"/>
      <c r="M168" s="138"/>
      <c r="N168" s="138"/>
      <c r="O168" s="138"/>
      <c r="P168" s="138"/>
      <c r="Q168" s="138"/>
    </row>
    <row r="169" spans="1:17" ht="29">
      <c r="A169" s="153" t="s">
        <v>858</v>
      </c>
      <c r="B169" s="140" t="s">
        <v>2951</v>
      </c>
      <c r="C169" s="150" t="s">
        <v>2927</v>
      </c>
      <c r="D169" s="150" t="s">
        <v>1583</v>
      </c>
      <c r="E169" s="140" t="s">
        <v>1583</v>
      </c>
      <c r="F169" s="138"/>
      <c r="G169" s="138"/>
      <c r="H169" s="138"/>
      <c r="I169" s="138"/>
      <c r="J169" s="138"/>
      <c r="K169" s="138"/>
      <c r="L169" s="138"/>
      <c r="M169" s="138"/>
      <c r="N169" s="138"/>
      <c r="O169" s="138"/>
      <c r="P169" s="138"/>
      <c r="Q169" s="138"/>
    </row>
    <row r="170" spans="1:17" ht="29">
      <c r="A170" s="153" t="s">
        <v>858</v>
      </c>
      <c r="B170" s="140" t="s">
        <v>2952</v>
      </c>
      <c r="C170" s="150" t="s">
        <v>2927</v>
      </c>
      <c r="D170" s="150" t="s">
        <v>1583</v>
      </c>
      <c r="E170" s="140" t="s">
        <v>1583</v>
      </c>
      <c r="F170" s="138"/>
      <c r="G170" s="138"/>
      <c r="H170" s="138"/>
      <c r="I170" s="138"/>
      <c r="J170" s="138"/>
      <c r="K170" s="138"/>
      <c r="L170" s="138"/>
      <c r="M170" s="138"/>
      <c r="N170" s="138"/>
      <c r="O170" s="138"/>
      <c r="P170" s="138"/>
      <c r="Q170" s="138"/>
    </row>
    <row r="171" spans="1:17" ht="29">
      <c r="A171" s="153" t="s">
        <v>858</v>
      </c>
      <c r="B171" s="140" t="s">
        <v>2953</v>
      </c>
      <c r="C171" s="150" t="s">
        <v>2927</v>
      </c>
      <c r="D171" s="150" t="s">
        <v>1583</v>
      </c>
      <c r="E171" s="140" t="s">
        <v>1583</v>
      </c>
      <c r="F171" s="138"/>
      <c r="G171" s="138"/>
      <c r="H171" s="138"/>
      <c r="I171" s="138"/>
      <c r="J171" s="138"/>
      <c r="K171" s="138"/>
      <c r="L171" s="138"/>
      <c r="M171" s="138"/>
      <c r="N171" s="138"/>
      <c r="O171" s="138"/>
      <c r="P171" s="138"/>
      <c r="Q171" s="138"/>
    </row>
    <row r="172" spans="1:17" ht="29">
      <c r="A172" s="153" t="s">
        <v>858</v>
      </c>
      <c r="B172" s="140" t="s">
        <v>2954</v>
      </c>
      <c r="C172" s="150" t="s">
        <v>2927</v>
      </c>
      <c r="D172" s="150" t="s">
        <v>1583</v>
      </c>
      <c r="E172" s="140" t="s">
        <v>1583</v>
      </c>
      <c r="F172" s="138"/>
      <c r="G172" s="138"/>
      <c r="H172" s="138"/>
      <c r="I172" s="138"/>
      <c r="J172" s="138"/>
      <c r="K172" s="138"/>
      <c r="L172" s="138"/>
      <c r="M172" s="138"/>
      <c r="N172" s="138"/>
      <c r="O172" s="138"/>
      <c r="P172" s="138"/>
      <c r="Q172" s="138"/>
    </row>
    <row r="173" spans="1:17" ht="29">
      <c r="A173" s="153" t="s">
        <v>858</v>
      </c>
      <c r="B173" s="140" t="s">
        <v>2955</v>
      </c>
      <c r="C173" s="150" t="s">
        <v>2927</v>
      </c>
      <c r="D173" s="150" t="s">
        <v>1583</v>
      </c>
      <c r="E173" s="140" t="s">
        <v>1583</v>
      </c>
      <c r="F173" s="138"/>
      <c r="G173" s="138"/>
      <c r="H173" s="138"/>
      <c r="I173" s="138"/>
      <c r="J173" s="138"/>
      <c r="K173" s="138"/>
      <c r="L173" s="138"/>
      <c r="M173" s="138"/>
      <c r="N173" s="138"/>
      <c r="O173" s="138"/>
      <c r="P173" s="138"/>
      <c r="Q173" s="138"/>
    </row>
    <row r="174" spans="1:17" ht="43.5">
      <c r="A174" s="153" t="s">
        <v>2956</v>
      </c>
      <c r="B174" s="140" t="s">
        <v>2957</v>
      </c>
      <c r="C174" s="152" t="s">
        <v>210</v>
      </c>
      <c r="D174" s="150" t="s">
        <v>215</v>
      </c>
      <c r="E174" s="140" t="s">
        <v>1583</v>
      </c>
      <c r="F174" s="138"/>
      <c r="G174" s="138"/>
      <c r="H174" s="138"/>
      <c r="I174" s="138"/>
      <c r="J174" s="138"/>
      <c r="K174" s="138"/>
      <c r="L174" s="138"/>
      <c r="M174" s="138"/>
      <c r="N174" s="138"/>
      <c r="O174" s="138"/>
      <c r="P174" s="138"/>
      <c r="Q174" s="138"/>
    </row>
    <row r="175" spans="1:17" ht="43.5">
      <c r="A175" s="153" t="s">
        <v>2956</v>
      </c>
      <c r="B175" s="140" t="s">
        <v>2958</v>
      </c>
      <c r="C175" s="152" t="s">
        <v>210</v>
      </c>
      <c r="D175" s="150" t="s">
        <v>215</v>
      </c>
      <c r="E175" s="140" t="s">
        <v>1583</v>
      </c>
      <c r="F175" s="138"/>
      <c r="G175" s="138"/>
      <c r="H175" s="138"/>
      <c r="I175" s="138"/>
      <c r="J175" s="138"/>
      <c r="K175" s="138"/>
      <c r="L175" s="138"/>
      <c r="M175" s="138"/>
      <c r="N175" s="138"/>
      <c r="O175" s="138"/>
      <c r="P175" s="138"/>
      <c r="Q175" s="138"/>
    </row>
    <row r="176" spans="1:17" ht="29">
      <c r="A176" s="153" t="s">
        <v>2956</v>
      </c>
      <c r="B176" s="140" t="s">
        <v>2959</v>
      </c>
      <c r="C176" s="152" t="s">
        <v>210</v>
      </c>
      <c r="D176" s="152" t="s">
        <v>215</v>
      </c>
      <c r="E176" s="140" t="s">
        <v>1583</v>
      </c>
      <c r="F176" s="138"/>
      <c r="G176" s="138"/>
      <c r="H176" s="138"/>
      <c r="I176" s="138"/>
      <c r="J176" s="138"/>
      <c r="K176" s="138"/>
      <c r="L176" s="138"/>
      <c r="M176" s="138"/>
      <c r="N176" s="138"/>
      <c r="O176" s="138"/>
      <c r="P176" s="138"/>
      <c r="Q176" s="138"/>
    </row>
    <row r="177" spans="1:17" ht="43.5">
      <c r="A177" s="153" t="s">
        <v>2956</v>
      </c>
      <c r="B177" s="140" t="s">
        <v>2960</v>
      </c>
      <c r="C177" s="152" t="s">
        <v>210</v>
      </c>
      <c r="D177" s="150" t="s">
        <v>215</v>
      </c>
      <c r="E177" s="140" t="s">
        <v>1583</v>
      </c>
      <c r="F177" s="138"/>
      <c r="G177" s="138"/>
      <c r="H177" s="138"/>
      <c r="I177" s="138"/>
      <c r="J177" s="138"/>
      <c r="K177" s="138"/>
      <c r="L177" s="138"/>
      <c r="M177" s="138"/>
      <c r="N177" s="138"/>
      <c r="O177" s="138"/>
      <c r="P177" s="138"/>
      <c r="Q177" s="138"/>
    </row>
    <row r="178" spans="1:17" ht="29">
      <c r="A178" s="153" t="s">
        <v>2956</v>
      </c>
      <c r="B178" s="140" t="s">
        <v>2961</v>
      </c>
      <c r="C178" s="152" t="s">
        <v>210</v>
      </c>
      <c r="D178" s="150" t="s">
        <v>215</v>
      </c>
      <c r="E178" s="140" t="s">
        <v>1583</v>
      </c>
      <c r="F178" s="138"/>
      <c r="G178" s="138"/>
      <c r="H178" s="138"/>
      <c r="I178" s="138"/>
      <c r="J178" s="138"/>
      <c r="K178" s="138"/>
      <c r="L178" s="138"/>
      <c r="M178" s="138"/>
      <c r="N178" s="138"/>
      <c r="O178" s="138"/>
      <c r="P178" s="138"/>
      <c r="Q178" s="138"/>
    </row>
    <row r="179" spans="1:17" ht="29">
      <c r="A179" s="153" t="s">
        <v>2956</v>
      </c>
      <c r="B179" s="140" t="s">
        <v>2962</v>
      </c>
      <c r="C179" s="152" t="s">
        <v>210</v>
      </c>
      <c r="D179" s="150" t="s">
        <v>215</v>
      </c>
      <c r="E179" s="140" t="s">
        <v>1583</v>
      </c>
      <c r="F179" s="138"/>
      <c r="G179" s="138"/>
      <c r="H179" s="138"/>
      <c r="I179" s="138"/>
      <c r="J179" s="138"/>
      <c r="K179" s="138"/>
      <c r="L179" s="138"/>
      <c r="M179" s="138"/>
      <c r="N179" s="138"/>
      <c r="O179" s="138"/>
      <c r="P179" s="138"/>
      <c r="Q179" s="138"/>
    </row>
    <row r="180" spans="1:17" ht="43.5">
      <c r="A180" s="153" t="s">
        <v>262</v>
      </c>
      <c r="B180" s="140" t="s">
        <v>2963</v>
      </c>
      <c r="C180" s="150" t="s">
        <v>210</v>
      </c>
      <c r="D180" s="150" t="s">
        <v>228</v>
      </c>
      <c r="E180" s="140" t="s">
        <v>1583</v>
      </c>
      <c r="F180" s="138"/>
      <c r="G180" s="138"/>
      <c r="H180" s="138"/>
      <c r="I180" s="138"/>
      <c r="J180" s="138"/>
      <c r="K180" s="138"/>
      <c r="L180" s="138"/>
      <c r="M180" s="138"/>
      <c r="N180" s="138"/>
      <c r="O180" s="138"/>
      <c r="P180" s="138"/>
      <c r="Q180" s="138"/>
    </row>
    <row r="181" spans="1:17" ht="29">
      <c r="A181" s="153" t="s">
        <v>266</v>
      </c>
      <c r="B181" s="140" t="s">
        <v>2964</v>
      </c>
      <c r="C181" s="150" t="s">
        <v>210</v>
      </c>
      <c r="D181" s="150" t="s">
        <v>228</v>
      </c>
      <c r="E181" s="140" t="s">
        <v>1583</v>
      </c>
      <c r="F181" s="138"/>
      <c r="G181" s="138"/>
      <c r="H181" s="138"/>
      <c r="I181" s="138"/>
      <c r="J181" s="138"/>
      <c r="K181" s="138"/>
      <c r="L181" s="138"/>
      <c r="M181" s="138"/>
      <c r="N181" s="138"/>
      <c r="O181" s="138"/>
      <c r="P181" s="138"/>
      <c r="Q181" s="138"/>
    </row>
    <row r="182" spans="1:17" ht="58">
      <c r="A182" s="153" t="s">
        <v>266</v>
      </c>
      <c r="B182" s="140" t="s">
        <v>2965</v>
      </c>
      <c r="C182" s="150" t="s">
        <v>210</v>
      </c>
      <c r="D182" s="150" t="s">
        <v>215</v>
      </c>
      <c r="E182" s="140" t="s">
        <v>1583</v>
      </c>
      <c r="F182" s="138"/>
      <c r="G182" s="138"/>
      <c r="H182" s="138"/>
      <c r="I182" s="138"/>
      <c r="J182" s="138"/>
      <c r="K182" s="138"/>
      <c r="L182" s="138"/>
      <c r="M182" s="138"/>
      <c r="N182" s="138"/>
      <c r="O182" s="138"/>
      <c r="P182" s="138"/>
      <c r="Q182" s="138"/>
    </row>
    <row r="183" spans="1:17" ht="43.5">
      <c r="A183" s="153" t="s">
        <v>266</v>
      </c>
      <c r="B183" s="140" t="s">
        <v>2966</v>
      </c>
      <c r="C183" s="150" t="s">
        <v>210</v>
      </c>
      <c r="D183" s="150" t="s">
        <v>211</v>
      </c>
      <c r="E183" s="140" t="s">
        <v>1583</v>
      </c>
      <c r="F183" s="138"/>
      <c r="G183" s="138"/>
      <c r="H183" s="138"/>
      <c r="I183" s="138"/>
      <c r="J183" s="138"/>
      <c r="K183" s="138"/>
      <c r="L183" s="138"/>
      <c r="M183" s="138"/>
      <c r="N183" s="138"/>
      <c r="O183" s="138"/>
      <c r="P183" s="138"/>
      <c r="Q183" s="138"/>
    </row>
    <row r="184" spans="1:17" ht="43.5">
      <c r="A184" s="153" t="s">
        <v>296</v>
      </c>
      <c r="B184" s="140" t="s">
        <v>2967</v>
      </c>
      <c r="C184" s="150" t="s">
        <v>210</v>
      </c>
      <c r="D184" s="150" t="s">
        <v>215</v>
      </c>
      <c r="E184" s="140" t="s">
        <v>1583</v>
      </c>
      <c r="F184" s="138"/>
      <c r="G184" s="138"/>
      <c r="H184" s="138"/>
      <c r="I184" s="138"/>
      <c r="J184" s="138"/>
      <c r="K184" s="138"/>
      <c r="L184" s="138"/>
      <c r="M184" s="138"/>
      <c r="N184" s="138"/>
      <c r="O184" s="138"/>
      <c r="P184" s="138"/>
      <c r="Q184" s="138"/>
    </row>
    <row r="185" spans="1:17" ht="58">
      <c r="A185" s="153" t="s">
        <v>264</v>
      </c>
      <c r="B185" s="140" t="s">
        <v>2968</v>
      </c>
      <c r="C185" s="150" t="s">
        <v>210</v>
      </c>
      <c r="D185" s="152" t="s">
        <v>228</v>
      </c>
      <c r="E185" s="140" t="s">
        <v>1583</v>
      </c>
      <c r="F185" s="138"/>
      <c r="G185" s="138"/>
      <c r="H185" s="138"/>
      <c r="I185" s="138"/>
      <c r="J185" s="138"/>
      <c r="K185" s="138"/>
      <c r="L185" s="138"/>
      <c r="M185" s="138"/>
      <c r="N185" s="138"/>
      <c r="O185" s="138"/>
      <c r="P185" s="138"/>
      <c r="Q185" s="138"/>
    </row>
    <row r="186" spans="1:17" ht="58">
      <c r="A186" s="153" t="s">
        <v>264</v>
      </c>
      <c r="B186" s="140" t="s">
        <v>2969</v>
      </c>
      <c r="C186" s="150" t="s">
        <v>210</v>
      </c>
      <c r="D186" s="150" t="s">
        <v>228</v>
      </c>
      <c r="E186" s="140" t="s">
        <v>1583</v>
      </c>
      <c r="F186" s="138"/>
      <c r="G186" s="138"/>
      <c r="H186" s="138"/>
      <c r="I186" s="138"/>
      <c r="J186" s="138"/>
      <c r="K186" s="138"/>
      <c r="L186" s="138"/>
      <c r="M186" s="138"/>
      <c r="N186" s="138"/>
      <c r="O186" s="138"/>
      <c r="P186" s="138"/>
      <c r="Q186" s="138"/>
    </row>
    <row r="187" spans="1:17" ht="43.5">
      <c r="A187" s="153" t="s">
        <v>266</v>
      </c>
      <c r="B187" s="140" t="s">
        <v>2970</v>
      </c>
      <c r="C187" s="150" t="s">
        <v>210</v>
      </c>
      <c r="D187" s="152" t="s">
        <v>228</v>
      </c>
      <c r="E187" s="140" t="s">
        <v>1583</v>
      </c>
      <c r="F187" s="138"/>
      <c r="G187" s="138"/>
      <c r="H187" s="138"/>
      <c r="I187" s="138"/>
      <c r="J187" s="138"/>
      <c r="K187" s="138"/>
      <c r="L187" s="138"/>
      <c r="M187" s="138"/>
      <c r="N187" s="138"/>
      <c r="O187" s="138"/>
      <c r="P187" s="138"/>
      <c r="Q187" s="138"/>
    </row>
    <row r="188" spans="1:17" ht="43.5">
      <c r="A188" s="153" t="s">
        <v>266</v>
      </c>
      <c r="B188" s="140" t="s">
        <v>2971</v>
      </c>
      <c r="C188" s="150" t="s">
        <v>210</v>
      </c>
      <c r="D188" s="152" t="s">
        <v>235</v>
      </c>
      <c r="E188" s="140" t="s">
        <v>1583</v>
      </c>
      <c r="F188" s="138"/>
      <c r="G188" s="138"/>
      <c r="H188" s="138"/>
      <c r="I188" s="138"/>
      <c r="J188" s="138"/>
      <c r="K188" s="138"/>
      <c r="L188" s="138"/>
      <c r="M188" s="138"/>
      <c r="N188" s="138"/>
      <c r="O188" s="138"/>
      <c r="P188" s="138"/>
      <c r="Q188" s="138"/>
    </row>
    <row r="189" spans="1:17" ht="43.5">
      <c r="A189" s="153" t="s">
        <v>266</v>
      </c>
      <c r="B189" s="140" t="s">
        <v>2972</v>
      </c>
      <c r="C189" s="150" t="s">
        <v>210</v>
      </c>
      <c r="D189" s="152" t="s">
        <v>235</v>
      </c>
      <c r="E189" s="140" t="s">
        <v>1583</v>
      </c>
      <c r="F189" s="138"/>
      <c r="G189" s="138"/>
      <c r="H189" s="138"/>
      <c r="I189" s="138"/>
      <c r="J189" s="138"/>
      <c r="K189" s="138"/>
      <c r="L189" s="138"/>
      <c r="M189" s="138"/>
      <c r="N189" s="138"/>
      <c r="O189" s="138"/>
      <c r="P189" s="138"/>
      <c r="Q189" s="138"/>
    </row>
    <row r="190" spans="1:17" ht="43.5">
      <c r="A190" s="153" t="s">
        <v>266</v>
      </c>
      <c r="B190" s="140" t="s">
        <v>2973</v>
      </c>
      <c r="C190" s="150" t="s">
        <v>210</v>
      </c>
      <c r="D190" s="152" t="s">
        <v>235</v>
      </c>
      <c r="E190" s="140" t="s">
        <v>1583</v>
      </c>
      <c r="F190" s="138"/>
      <c r="G190" s="138"/>
      <c r="H190" s="138"/>
      <c r="I190" s="138"/>
      <c r="J190" s="138"/>
      <c r="K190" s="138"/>
      <c r="L190" s="138"/>
      <c r="M190" s="138"/>
      <c r="N190" s="138"/>
      <c r="O190" s="138"/>
      <c r="P190" s="138"/>
      <c r="Q190" s="138"/>
    </row>
    <row r="191" spans="1:17" ht="43.5">
      <c r="A191" s="153" t="s">
        <v>266</v>
      </c>
      <c r="B191" s="140" t="s">
        <v>2974</v>
      </c>
      <c r="C191" s="150" t="s">
        <v>210</v>
      </c>
      <c r="D191" s="152" t="s">
        <v>211</v>
      </c>
      <c r="E191" s="140" t="s">
        <v>1583</v>
      </c>
      <c r="F191" s="138"/>
      <c r="G191" s="138"/>
      <c r="H191" s="138"/>
      <c r="I191" s="138"/>
      <c r="J191" s="138"/>
      <c r="K191" s="138"/>
      <c r="L191" s="138"/>
      <c r="M191" s="138"/>
      <c r="N191" s="138"/>
      <c r="O191" s="138"/>
      <c r="P191" s="138"/>
      <c r="Q191" s="138"/>
    </row>
    <row r="192" spans="1:17" ht="43.5">
      <c r="A192" s="153" t="s">
        <v>2975</v>
      </c>
      <c r="B192" s="140" t="s">
        <v>2976</v>
      </c>
      <c r="C192" s="150" t="s">
        <v>210</v>
      </c>
      <c r="D192" s="152" t="s">
        <v>211</v>
      </c>
      <c r="E192" s="140" t="s">
        <v>1583</v>
      </c>
      <c r="F192" s="138"/>
      <c r="G192" s="138"/>
      <c r="H192" s="138"/>
      <c r="I192" s="138"/>
      <c r="J192" s="138"/>
      <c r="K192" s="138"/>
      <c r="L192" s="138"/>
      <c r="M192" s="138"/>
      <c r="N192" s="138"/>
      <c r="O192" s="138"/>
      <c r="P192" s="138"/>
      <c r="Q192" s="138"/>
    </row>
    <row r="193" spans="1:17" ht="58">
      <c r="A193" s="153" t="s">
        <v>266</v>
      </c>
      <c r="B193" s="140" t="s">
        <v>2977</v>
      </c>
      <c r="C193" s="150" t="s">
        <v>210</v>
      </c>
      <c r="D193" s="152" t="s">
        <v>215</v>
      </c>
      <c r="E193" s="140" t="s">
        <v>1583</v>
      </c>
      <c r="F193" s="138"/>
      <c r="G193" s="138"/>
      <c r="H193" s="138"/>
      <c r="I193" s="138"/>
      <c r="J193" s="138"/>
      <c r="K193" s="138"/>
      <c r="L193" s="138"/>
      <c r="M193" s="138"/>
      <c r="N193" s="138"/>
      <c r="O193" s="138"/>
      <c r="P193" s="138"/>
      <c r="Q193" s="138"/>
    </row>
    <row r="194" spans="1:17" ht="58">
      <c r="A194" s="153" t="s">
        <v>2978</v>
      </c>
      <c r="B194" s="140" t="s">
        <v>2979</v>
      </c>
      <c r="C194" s="150" t="s">
        <v>210</v>
      </c>
      <c r="D194" s="152" t="s">
        <v>228</v>
      </c>
      <c r="E194" s="140" t="s">
        <v>2980</v>
      </c>
      <c r="F194" s="138"/>
      <c r="G194" s="138"/>
      <c r="H194" s="138"/>
      <c r="I194" s="138"/>
      <c r="J194" s="138"/>
      <c r="K194" s="138"/>
      <c r="L194" s="138"/>
      <c r="M194" s="138"/>
      <c r="N194" s="138"/>
      <c r="O194" s="138"/>
      <c r="P194" s="138"/>
      <c r="Q194" s="138"/>
    </row>
    <row r="195" spans="1:17" ht="43.5">
      <c r="A195" s="153" t="s">
        <v>266</v>
      </c>
      <c r="B195" s="140" t="s">
        <v>2981</v>
      </c>
      <c r="C195" s="150" t="s">
        <v>210</v>
      </c>
      <c r="D195" s="152" t="s">
        <v>228</v>
      </c>
      <c r="E195" s="140" t="s">
        <v>1583</v>
      </c>
      <c r="F195" s="138"/>
      <c r="G195" s="138"/>
      <c r="H195" s="138"/>
      <c r="I195" s="138"/>
      <c r="J195" s="138"/>
      <c r="K195" s="138"/>
      <c r="L195" s="138"/>
      <c r="M195" s="138"/>
      <c r="N195" s="138"/>
      <c r="O195" s="138"/>
      <c r="P195" s="138"/>
      <c r="Q195" s="138"/>
    </row>
    <row r="196" spans="1:17" ht="43.5">
      <c r="A196" s="153" t="s">
        <v>266</v>
      </c>
      <c r="B196" s="140" t="s">
        <v>2982</v>
      </c>
      <c r="C196" s="150" t="s">
        <v>210</v>
      </c>
      <c r="D196" s="152" t="s">
        <v>215</v>
      </c>
      <c r="E196" s="140" t="s">
        <v>1583</v>
      </c>
      <c r="F196" s="138"/>
      <c r="G196" s="138"/>
      <c r="H196" s="138"/>
      <c r="I196" s="138"/>
      <c r="J196" s="138"/>
      <c r="K196" s="138"/>
      <c r="L196" s="138"/>
      <c r="M196" s="138"/>
      <c r="N196" s="138"/>
      <c r="O196" s="138"/>
      <c r="P196" s="138"/>
      <c r="Q196" s="138"/>
    </row>
    <row r="197" spans="1:17" ht="43.5">
      <c r="A197" s="153" t="s">
        <v>264</v>
      </c>
      <c r="B197" s="140" t="s">
        <v>2983</v>
      </c>
      <c r="C197" s="150" t="s">
        <v>210</v>
      </c>
      <c r="D197" s="152" t="s">
        <v>215</v>
      </c>
      <c r="E197" s="140" t="s">
        <v>1583</v>
      </c>
      <c r="F197" s="138"/>
      <c r="G197" s="138"/>
      <c r="H197" s="138"/>
      <c r="I197" s="138"/>
      <c r="J197" s="138"/>
      <c r="K197" s="138"/>
      <c r="L197" s="138"/>
      <c r="M197" s="138"/>
      <c r="N197" s="138"/>
      <c r="O197" s="138"/>
      <c r="P197" s="138"/>
      <c r="Q197" s="138"/>
    </row>
    <row r="198" spans="1:17" ht="58">
      <c r="A198" s="153" t="s">
        <v>266</v>
      </c>
      <c r="B198" s="140" t="s">
        <v>2984</v>
      </c>
      <c r="C198" s="150" t="s">
        <v>210</v>
      </c>
      <c r="D198" s="152" t="s">
        <v>215</v>
      </c>
      <c r="E198" s="140" t="s">
        <v>1583</v>
      </c>
      <c r="F198" s="138"/>
      <c r="G198" s="138"/>
      <c r="H198" s="138"/>
      <c r="I198" s="138"/>
      <c r="J198" s="138"/>
      <c r="K198" s="138"/>
      <c r="L198" s="138"/>
      <c r="M198" s="138"/>
      <c r="N198" s="138"/>
      <c r="O198" s="138"/>
      <c r="P198" s="138"/>
      <c r="Q198" s="138"/>
    </row>
    <row r="199" spans="1:17" ht="29">
      <c r="A199" s="153" t="s">
        <v>266</v>
      </c>
      <c r="B199" s="140" t="s">
        <v>2985</v>
      </c>
      <c r="C199" s="150" t="s">
        <v>210</v>
      </c>
      <c r="D199" s="152" t="s">
        <v>228</v>
      </c>
      <c r="E199" s="140" t="s">
        <v>1583</v>
      </c>
      <c r="F199" s="138"/>
      <c r="G199" s="138"/>
      <c r="H199" s="138"/>
      <c r="I199" s="138"/>
      <c r="J199" s="138"/>
      <c r="K199" s="138"/>
      <c r="L199" s="138"/>
      <c r="M199" s="138"/>
      <c r="N199" s="138"/>
      <c r="O199" s="138"/>
      <c r="P199" s="138"/>
      <c r="Q199" s="138"/>
    </row>
    <row r="200" spans="1:17" ht="58">
      <c r="A200" s="153" t="s">
        <v>266</v>
      </c>
      <c r="B200" s="140" t="s">
        <v>2986</v>
      </c>
      <c r="C200" s="150" t="s">
        <v>210</v>
      </c>
      <c r="D200" s="152" t="s">
        <v>228</v>
      </c>
      <c r="E200" s="140" t="s">
        <v>1583</v>
      </c>
      <c r="F200" s="138"/>
      <c r="G200" s="138"/>
      <c r="H200" s="138"/>
      <c r="I200" s="138"/>
      <c r="J200" s="138"/>
      <c r="K200" s="138"/>
      <c r="L200" s="138"/>
      <c r="M200" s="138"/>
      <c r="N200" s="138"/>
      <c r="O200" s="138"/>
      <c r="P200" s="138"/>
      <c r="Q200" s="138"/>
    </row>
    <row r="201" spans="1:17" ht="58">
      <c r="A201" s="153" t="s">
        <v>296</v>
      </c>
      <c r="B201" s="140" t="s">
        <v>2987</v>
      </c>
      <c r="C201" s="150" t="s">
        <v>210</v>
      </c>
      <c r="D201" s="152" t="s">
        <v>235</v>
      </c>
      <c r="E201" s="140" t="s">
        <v>1583</v>
      </c>
      <c r="F201" s="138"/>
      <c r="G201" s="138"/>
      <c r="H201" s="138"/>
      <c r="I201" s="138"/>
      <c r="J201" s="138"/>
      <c r="K201" s="138"/>
      <c r="L201" s="138"/>
      <c r="M201" s="138"/>
      <c r="N201" s="138"/>
      <c r="O201" s="138"/>
      <c r="P201" s="138"/>
      <c r="Q201" s="138"/>
    </row>
    <row r="202" spans="1:17" ht="43.5">
      <c r="A202" s="153" t="s">
        <v>2988</v>
      </c>
      <c r="B202" s="140" t="s">
        <v>2989</v>
      </c>
      <c r="C202" s="150" t="s">
        <v>210</v>
      </c>
      <c r="D202" s="152" t="s">
        <v>215</v>
      </c>
      <c r="E202" s="140" t="s">
        <v>1583</v>
      </c>
      <c r="F202" s="138"/>
      <c r="G202" s="138"/>
      <c r="H202" s="138"/>
      <c r="I202" s="138"/>
      <c r="J202" s="138"/>
      <c r="K202" s="138"/>
      <c r="L202" s="138"/>
      <c r="M202" s="138"/>
      <c r="N202" s="138"/>
      <c r="O202" s="138"/>
      <c r="P202" s="138"/>
      <c r="Q202" s="138"/>
    </row>
    <row r="203" spans="1:17" ht="43.5">
      <c r="A203" s="153" t="s">
        <v>266</v>
      </c>
      <c r="B203" s="140" t="s">
        <v>2990</v>
      </c>
      <c r="C203" s="150" t="s">
        <v>210</v>
      </c>
      <c r="D203" s="152" t="s">
        <v>228</v>
      </c>
      <c r="E203" s="140" t="s">
        <v>1583</v>
      </c>
      <c r="F203" s="138"/>
      <c r="G203" s="138"/>
      <c r="H203" s="138"/>
      <c r="I203" s="138"/>
      <c r="J203" s="138"/>
      <c r="K203" s="138"/>
      <c r="L203" s="138"/>
      <c r="M203" s="138"/>
      <c r="N203" s="138"/>
      <c r="O203" s="138"/>
      <c r="P203" s="138"/>
      <c r="Q203" s="138"/>
    </row>
    <row r="204" spans="1:17" ht="43.5">
      <c r="A204" s="153" t="s">
        <v>266</v>
      </c>
      <c r="B204" s="140" t="s">
        <v>2991</v>
      </c>
      <c r="C204" s="150" t="s">
        <v>210</v>
      </c>
      <c r="D204" s="152" t="s">
        <v>215</v>
      </c>
      <c r="E204" s="140" t="s">
        <v>1583</v>
      </c>
      <c r="F204" s="138"/>
      <c r="G204" s="138"/>
      <c r="H204" s="138"/>
      <c r="I204" s="138"/>
      <c r="J204" s="138"/>
      <c r="K204" s="138"/>
      <c r="L204" s="138"/>
      <c r="M204" s="138"/>
      <c r="N204" s="138"/>
      <c r="O204" s="138"/>
      <c r="P204" s="138"/>
      <c r="Q204" s="138"/>
    </row>
    <row r="205" spans="1:17" ht="43.5">
      <c r="A205" s="153" t="s">
        <v>266</v>
      </c>
      <c r="B205" s="140" t="s">
        <v>2992</v>
      </c>
      <c r="C205" s="150" t="s">
        <v>210</v>
      </c>
      <c r="D205" s="152" t="s">
        <v>215</v>
      </c>
      <c r="E205" s="140" t="s">
        <v>1583</v>
      </c>
      <c r="F205" s="138"/>
      <c r="G205" s="138"/>
      <c r="H205" s="138"/>
      <c r="I205" s="138"/>
      <c r="J205" s="138"/>
      <c r="K205" s="138"/>
      <c r="L205" s="138"/>
      <c r="M205" s="138"/>
      <c r="N205" s="138"/>
      <c r="O205" s="138"/>
      <c r="P205" s="138"/>
      <c r="Q205" s="138"/>
    </row>
    <row r="206" spans="1:17" ht="43.5">
      <c r="A206" s="153" t="s">
        <v>266</v>
      </c>
      <c r="B206" s="140" t="s">
        <v>2993</v>
      </c>
      <c r="C206" s="149" t="s">
        <v>715</v>
      </c>
      <c r="D206" s="150" t="s">
        <v>1583</v>
      </c>
      <c r="E206" s="140" t="s">
        <v>1583</v>
      </c>
      <c r="F206" s="138"/>
      <c r="G206" s="138"/>
      <c r="H206" s="138"/>
      <c r="I206" s="138"/>
      <c r="J206" s="138"/>
      <c r="K206" s="138"/>
      <c r="L206" s="138"/>
      <c r="M206" s="138"/>
      <c r="N206" s="138"/>
      <c r="O206" s="138"/>
      <c r="P206" s="138"/>
      <c r="Q206" s="138"/>
    </row>
    <row r="207" spans="1:17" ht="43.5">
      <c r="A207" s="153" t="s">
        <v>266</v>
      </c>
      <c r="B207" s="140" t="s">
        <v>2994</v>
      </c>
      <c r="C207" s="150" t="s">
        <v>742</v>
      </c>
      <c r="D207" s="150" t="s">
        <v>1583</v>
      </c>
      <c r="E207" s="140" t="s">
        <v>1583</v>
      </c>
      <c r="F207" s="138"/>
      <c r="G207" s="138"/>
      <c r="H207" s="138"/>
      <c r="I207" s="138"/>
      <c r="J207" s="138"/>
      <c r="K207" s="138"/>
      <c r="L207" s="138"/>
      <c r="M207" s="138"/>
      <c r="N207" s="138"/>
      <c r="O207" s="138"/>
      <c r="P207" s="138"/>
      <c r="Q207" s="138"/>
    </row>
    <row r="208" spans="1:17" ht="29">
      <c r="A208" s="153" t="s">
        <v>266</v>
      </c>
      <c r="B208" s="140" t="s">
        <v>2995</v>
      </c>
      <c r="C208" s="149" t="s">
        <v>770</v>
      </c>
      <c r="D208" s="150" t="s">
        <v>1583</v>
      </c>
      <c r="E208" s="140" t="s">
        <v>1583</v>
      </c>
      <c r="F208" s="138"/>
      <c r="G208" s="138"/>
      <c r="H208" s="138"/>
      <c r="I208" s="138"/>
      <c r="J208" s="138"/>
      <c r="K208" s="138"/>
      <c r="L208" s="138"/>
      <c r="M208" s="138"/>
      <c r="N208" s="138"/>
      <c r="O208" s="138"/>
      <c r="P208" s="138"/>
      <c r="Q208" s="138"/>
    </row>
    <row r="209" spans="1:17" ht="29">
      <c r="A209" s="153" t="s">
        <v>266</v>
      </c>
      <c r="B209" s="140" t="s">
        <v>2996</v>
      </c>
      <c r="C209" s="150" t="s">
        <v>789</v>
      </c>
      <c r="D209" s="150" t="s">
        <v>1583</v>
      </c>
      <c r="E209" s="140" t="s">
        <v>1583</v>
      </c>
      <c r="F209" s="138"/>
      <c r="G209" s="138"/>
      <c r="H209" s="138"/>
      <c r="I209" s="138"/>
      <c r="J209" s="138"/>
      <c r="K209" s="138"/>
      <c r="L209" s="138"/>
      <c r="M209" s="138"/>
      <c r="N209" s="138"/>
      <c r="O209" s="138"/>
      <c r="P209" s="138"/>
      <c r="Q209" s="138"/>
    </row>
    <row r="210" spans="1:17" ht="29">
      <c r="A210" s="153" t="s">
        <v>266</v>
      </c>
      <c r="B210" s="140" t="s">
        <v>2997</v>
      </c>
      <c r="C210" s="150" t="s">
        <v>789</v>
      </c>
      <c r="D210" s="150" t="s">
        <v>1583</v>
      </c>
      <c r="E210" s="140" t="s">
        <v>1583</v>
      </c>
      <c r="F210" s="138"/>
      <c r="G210" s="138"/>
      <c r="H210" s="138"/>
      <c r="I210" s="138"/>
      <c r="J210" s="138"/>
      <c r="K210" s="138"/>
      <c r="L210" s="138"/>
      <c r="M210" s="138"/>
      <c r="N210" s="138"/>
      <c r="O210" s="138"/>
      <c r="P210" s="138"/>
      <c r="Q210" s="138"/>
    </row>
    <row r="211" spans="1:17" ht="29">
      <c r="A211" s="173" t="s">
        <v>266</v>
      </c>
      <c r="B211" s="174" t="s">
        <v>2998</v>
      </c>
      <c r="C211" s="175" t="s">
        <v>789</v>
      </c>
      <c r="D211" s="175" t="s">
        <v>1583</v>
      </c>
      <c r="E211" s="174" t="s">
        <v>1583</v>
      </c>
      <c r="F211" s="138"/>
      <c r="G211" s="138"/>
      <c r="H211" s="138"/>
      <c r="I211" s="138"/>
      <c r="J211" s="138"/>
      <c r="K211" s="138"/>
      <c r="L211" s="138"/>
      <c r="M211" s="138"/>
      <c r="N211" s="138"/>
      <c r="O211" s="138"/>
      <c r="P211" s="138"/>
      <c r="Q211" s="138"/>
    </row>
    <row r="212" spans="1:17" ht="145">
      <c r="A212" s="170" t="s">
        <v>2999</v>
      </c>
      <c r="B212" s="170" t="s">
        <v>3000</v>
      </c>
      <c r="C212" s="166" t="s">
        <v>746</v>
      </c>
      <c r="D212" s="171" t="s">
        <v>1583</v>
      </c>
      <c r="E212" s="170" t="s">
        <v>1583</v>
      </c>
      <c r="F212" s="138"/>
      <c r="G212" s="138"/>
      <c r="H212" s="138"/>
      <c r="I212" s="138"/>
      <c r="J212" s="138"/>
      <c r="K212" s="138"/>
      <c r="L212" s="138"/>
      <c r="M212" s="138"/>
      <c r="N212" s="138"/>
      <c r="O212" s="138"/>
      <c r="P212" s="138"/>
      <c r="Q212" s="138"/>
    </row>
    <row r="213" spans="1:17" ht="101.5">
      <c r="A213" s="170" t="s">
        <v>3001</v>
      </c>
      <c r="B213" s="170" t="s">
        <v>3002</v>
      </c>
      <c r="C213" s="166" t="s">
        <v>746</v>
      </c>
      <c r="D213" s="171" t="s">
        <v>1583</v>
      </c>
      <c r="E213" s="170" t="s">
        <v>1583</v>
      </c>
      <c r="F213" s="138"/>
      <c r="G213" s="138"/>
      <c r="H213" s="138"/>
      <c r="I213" s="138"/>
      <c r="J213" s="138"/>
      <c r="K213" s="138"/>
      <c r="L213" s="138"/>
      <c r="M213" s="138"/>
      <c r="N213" s="138"/>
      <c r="O213" s="138"/>
      <c r="P213" s="138"/>
      <c r="Q213" s="138"/>
    </row>
    <row r="214" spans="1:17" ht="159.5">
      <c r="A214" s="170" t="s">
        <v>266</v>
      </c>
      <c r="B214" s="170" t="s">
        <v>3003</v>
      </c>
      <c r="C214" s="166" t="s">
        <v>746</v>
      </c>
      <c r="D214" s="171" t="s">
        <v>1583</v>
      </c>
      <c r="E214" s="170" t="s">
        <v>1583</v>
      </c>
      <c r="F214" s="138"/>
      <c r="G214" s="138"/>
      <c r="H214" s="138"/>
      <c r="I214" s="138"/>
      <c r="J214" s="138"/>
      <c r="K214" s="138"/>
      <c r="L214" s="138"/>
      <c r="M214" s="138"/>
      <c r="N214" s="138"/>
      <c r="O214" s="138"/>
      <c r="P214" s="138"/>
      <c r="Q214" s="138"/>
    </row>
    <row r="215" spans="1:17" ht="29">
      <c r="A215" s="153" t="s">
        <v>266</v>
      </c>
      <c r="B215" s="140" t="s">
        <v>3004</v>
      </c>
      <c r="C215" s="150" t="s">
        <v>2675</v>
      </c>
      <c r="D215" s="150" t="s">
        <v>1583</v>
      </c>
      <c r="E215" s="140" t="s">
        <v>1583</v>
      </c>
      <c r="F215" s="138"/>
      <c r="G215" s="138"/>
      <c r="H215" s="138"/>
      <c r="I215" s="138"/>
      <c r="J215" s="138"/>
      <c r="K215" s="138"/>
      <c r="L215" s="138"/>
      <c r="M215" s="138"/>
      <c r="N215" s="138"/>
      <c r="O215" s="138"/>
      <c r="P215" s="138"/>
      <c r="Q215" s="138"/>
    </row>
    <row r="216" spans="1:17" ht="43.5">
      <c r="A216" s="153" t="s">
        <v>2705</v>
      </c>
      <c r="B216" s="140" t="s">
        <v>3005</v>
      </c>
      <c r="C216" s="150" t="s">
        <v>2675</v>
      </c>
      <c r="D216" s="150" t="s">
        <v>1583</v>
      </c>
      <c r="E216" s="140" t="s">
        <v>1583</v>
      </c>
      <c r="F216" s="138"/>
      <c r="G216" s="138"/>
      <c r="H216" s="138"/>
      <c r="I216" s="138"/>
      <c r="J216" s="138"/>
      <c r="K216" s="138"/>
      <c r="L216" s="138"/>
      <c r="M216" s="138"/>
      <c r="N216" s="138"/>
      <c r="O216" s="138"/>
      <c r="P216" s="138"/>
      <c r="Q216" s="138"/>
    </row>
    <row r="217" spans="1:17" ht="43.5">
      <c r="A217" s="153" t="s">
        <v>264</v>
      </c>
      <c r="B217" s="140" t="s">
        <v>3006</v>
      </c>
      <c r="C217" s="150" t="s">
        <v>2675</v>
      </c>
      <c r="D217" s="150" t="s">
        <v>1583</v>
      </c>
      <c r="E217" s="140" t="s">
        <v>1583</v>
      </c>
      <c r="F217" s="138"/>
      <c r="G217" s="138"/>
      <c r="H217" s="138"/>
      <c r="I217" s="138"/>
      <c r="J217" s="138"/>
      <c r="K217" s="138"/>
      <c r="L217" s="138"/>
      <c r="M217" s="138"/>
      <c r="N217" s="138"/>
      <c r="O217" s="138"/>
      <c r="P217" s="138"/>
      <c r="Q217" s="138"/>
    </row>
    <row r="218" spans="1:17" ht="58">
      <c r="A218" s="153" t="s">
        <v>266</v>
      </c>
      <c r="B218" s="140" t="s">
        <v>3007</v>
      </c>
      <c r="C218" s="150" t="s">
        <v>2675</v>
      </c>
      <c r="D218" s="150" t="s">
        <v>1583</v>
      </c>
      <c r="E218" s="140" t="s">
        <v>1583</v>
      </c>
      <c r="F218" s="138"/>
      <c r="G218" s="138"/>
      <c r="H218" s="138"/>
      <c r="I218" s="138"/>
      <c r="J218" s="138"/>
      <c r="K218" s="138"/>
      <c r="L218" s="138"/>
      <c r="M218" s="138"/>
      <c r="N218" s="138"/>
      <c r="O218" s="138"/>
      <c r="P218" s="138"/>
      <c r="Q218" s="138"/>
    </row>
    <row r="219" spans="1:17" ht="29">
      <c r="A219" s="153" t="s">
        <v>266</v>
      </c>
      <c r="B219" s="140" t="s">
        <v>3008</v>
      </c>
      <c r="C219" s="150" t="s">
        <v>2675</v>
      </c>
      <c r="D219" s="150" t="s">
        <v>1583</v>
      </c>
      <c r="E219" s="140" t="s">
        <v>1583</v>
      </c>
      <c r="F219" s="138"/>
      <c r="G219" s="138"/>
      <c r="H219" s="138"/>
      <c r="I219" s="138"/>
      <c r="J219" s="138"/>
      <c r="K219" s="138"/>
      <c r="L219" s="138"/>
      <c r="M219" s="138"/>
      <c r="N219" s="138"/>
      <c r="O219" s="138"/>
      <c r="P219" s="138"/>
      <c r="Q219" s="138"/>
    </row>
    <row r="220" spans="1:17" ht="43.5">
      <c r="A220" s="153" t="s">
        <v>266</v>
      </c>
      <c r="B220" s="140" t="s">
        <v>3009</v>
      </c>
      <c r="C220" s="150" t="s">
        <v>2675</v>
      </c>
      <c r="D220" s="150" t="s">
        <v>1583</v>
      </c>
      <c r="E220" s="140" t="s">
        <v>1583</v>
      </c>
      <c r="F220" s="138"/>
      <c r="G220" s="138"/>
      <c r="H220" s="138"/>
      <c r="I220" s="138"/>
      <c r="J220" s="138"/>
      <c r="K220" s="138"/>
      <c r="L220" s="138"/>
      <c r="M220" s="138"/>
      <c r="N220" s="138"/>
      <c r="O220" s="138"/>
      <c r="P220" s="138"/>
      <c r="Q220" s="138"/>
    </row>
    <row r="221" spans="1:17" ht="43.5">
      <c r="A221" s="153" t="s">
        <v>266</v>
      </c>
      <c r="B221" s="140" t="s">
        <v>3010</v>
      </c>
      <c r="C221" s="150" t="s">
        <v>2675</v>
      </c>
      <c r="D221" s="150" t="s">
        <v>1583</v>
      </c>
      <c r="E221" s="140" t="s">
        <v>1583</v>
      </c>
      <c r="F221" s="138"/>
      <c r="G221" s="138"/>
      <c r="H221" s="138"/>
      <c r="I221" s="138"/>
      <c r="J221" s="138"/>
      <c r="K221" s="138"/>
      <c r="L221" s="138"/>
      <c r="M221" s="138"/>
      <c r="N221" s="138"/>
      <c r="O221" s="138"/>
      <c r="P221" s="138"/>
      <c r="Q221" s="138"/>
    </row>
    <row r="222" spans="1:17" ht="43.5">
      <c r="A222" s="153" t="s">
        <v>266</v>
      </c>
      <c r="B222" s="140" t="s">
        <v>3011</v>
      </c>
      <c r="C222" s="150" t="s">
        <v>2467</v>
      </c>
      <c r="D222" s="150" t="s">
        <v>1583</v>
      </c>
      <c r="E222" s="140" t="s">
        <v>1583</v>
      </c>
      <c r="F222" s="138"/>
      <c r="G222" s="138"/>
      <c r="H222" s="138"/>
      <c r="I222" s="138"/>
      <c r="J222" s="138"/>
      <c r="K222" s="138"/>
      <c r="L222" s="138"/>
      <c r="M222" s="138"/>
      <c r="N222" s="138"/>
      <c r="O222" s="138"/>
      <c r="P222" s="138"/>
      <c r="Q222" s="138"/>
    </row>
    <row r="223" spans="1:17" ht="29">
      <c r="A223" s="153" t="s">
        <v>266</v>
      </c>
      <c r="B223" s="140" t="s">
        <v>3012</v>
      </c>
      <c r="C223" s="150" t="s">
        <v>2594</v>
      </c>
      <c r="D223" s="150" t="s">
        <v>1583</v>
      </c>
      <c r="E223" s="140" t="s">
        <v>1583</v>
      </c>
      <c r="F223" s="138"/>
      <c r="G223" s="138"/>
      <c r="H223" s="138"/>
      <c r="I223" s="138"/>
      <c r="J223" s="138"/>
      <c r="K223" s="138"/>
      <c r="L223" s="138"/>
      <c r="M223" s="138"/>
      <c r="N223" s="138"/>
      <c r="O223" s="138"/>
      <c r="P223" s="138"/>
      <c r="Q223" s="138"/>
    </row>
    <row r="224" spans="1:17" ht="29">
      <c r="A224" s="153" t="s">
        <v>266</v>
      </c>
      <c r="B224" s="140" t="s">
        <v>3013</v>
      </c>
      <c r="C224" s="150" t="s">
        <v>2675</v>
      </c>
      <c r="D224" s="150" t="s">
        <v>1583</v>
      </c>
      <c r="E224" s="140" t="s">
        <v>1583</v>
      </c>
      <c r="F224" s="138"/>
      <c r="G224" s="138"/>
      <c r="H224" s="138"/>
      <c r="I224" s="138"/>
      <c r="J224" s="138"/>
      <c r="K224" s="138"/>
      <c r="L224" s="138"/>
      <c r="M224" s="138"/>
      <c r="N224" s="138"/>
      <c r="O224" s="138"/>
      <c r="P224" s="138"/>
      <c r="Q224" s="138"/>
    </row>
    <row r="225" spans="1:17" ht="43.5">
      <c r="A225" s="153" t="s">
        <v>266</v>
      </c>
      <c r="B225" s="140" t="s">
        <v>3014</v>
      </c>
      <c r="C225" s="150" t="s">
        <v>2467</v>
      </c>
      <c r="D225" s="150" t="s">
        <v>1583</v>
      </c>
      <c r="E225" s="140" t="s">
        <v>1583</v>
      </c>
      <c r="F225" s="138"/>
      <c r="G225" s="138"/>
      <c r="H225" s="138"/>
      <c r="I225" s="138"/>
      <c r="J225" s="138"/>
      <c r="K225" s="138"/>
      <c r="L225" s="138"/>
      <c r="M225" s="138"/>
      <c r="N225" s="138"/>
      <c r="O225" s="138"/>
      <c r="P225" s="138"/>
      <c r="Q225" s="138"/>
    </row>
    <row r="226" spans="1:17" ht="43.5">
      <c r="A226" s="153" t="s">
        <v>266</v>
      </c>
      <c r="B226" s="140" t="s">
        <v>3015</v>
      </c>
      <c r="C226" s="150" t="s">
        <v>2467</v>
      </c>
      <c r="D226" s="150" t="s">
        <v>1583</v>
      </c>
      <c r="E226" s="140" t="s">
        <v>1583</v>
      </c>
      <c r="F226" s="138"/>
      <c r="G226" s="138"/>
      <c r="H226" s="138"/>
      <c r="I226" s="138"/>
      <c r="J226" s="138"/>
      <c r="K226" s="138"/>
      <c r="L226" s="138"/>
      <c r="M226" s="138"/>
      <c r="N226" s="138"/>
      <c r="O226" s="138"/>
      <c r="P226" s="138"/>
      <c r="Q226" s="138"/>
    </row>
    <row r="227" spans="1:17" ht="43.5">
      <c r="A227" s="153" t="s">
        <v>266</v>
      </c>
      <c r="B227" s="140" t="s">
        <v>3016</v>
      </c>
      <c r="C227" s="150" t="s">
        <v>2675</v>
      </c>
      <c r="D227" s="150" t="s">
        <v>1583</v>
      </c>
      <c r="E227" s="140" t="s">
        <v>1583</v>
      </c>
      <c r="F227" s="138"/>
      <c r="G227" s="138"/>
      <c r="H227" s="138"/>
      <c r="I227" s="138"/>
      <c r="J227" s="138"/>
      <c r="K227" s="138"/>
      <c r="L227" s="138"/>
      <c r="M227" s="138"/>
      <c r="N227" s="138"/>
      <c r="O227" s="138"/>
      <c r="P227" s="138"/>
      <c r="Q227" s="138"/>
    </row>
    <row r="228" spans="1:17" ht="29">
      <c r="A228" s="153" t="s">
        <v>266</v>
      </c>
      <c r="B228" s="140" t="s">
        <v>3017</v>
      </c>
      <c r="C228" s="150" t="s">
        <v>2675</v>
      </c>
      <c r="D228" s="150" t="s">
        <v>1583</v>
      </c>
      <c r="E228" s="140" t="s">
        <v>1583</v>
      </c>
      <c r="F228" s="138"/>
      <c r="G228" s="138"/>
      <c r="H228" s="138"/>
      <c r="I228" s="138"/>
      <c r="J228" s="138"/>
      <c r="K228" s="138"/>
      <c r="L228" s="138"/>
      <c r="M228" s="138"/>
      <c r="N228" s="138"/>
      <c r="O228" s="138"/>
      <c r="P228" s="138"/>
      <c r="Q228" s="138"/>
    </row>
    <row r="229" spans="1:17" ht="43.5">
      <c r="A229" s="153" t="s">
        <v>266</v>
      </c>
      <c r="B229" s="140" t="s">
        <v>3018</v>
      </c>
      <c r="C229" s="150" t="s">
        <v>2675</v>
      </c>
      <c r="D229" s="150" t="s">
        <v>1583</v>
      </c>
      <c r="E229" s="140" t="s">
        <v>1583</v>
      </c>
      <c r="F229" s="138"/>
      <c r="G229" s="138"/>
      <c r="H229" s="138"/>
      <c r="I229" s="138"/>
      <c r="J229" s="138"/>
      <c r="K229" s="138"/>
      <c r="L229" s="138"/>
      <c r="M229" s="138"/>
      <c r="N229" s="138"/>
      <c r="O229" s="138"/>
      <c r="P229" s="138"/>
      <c r="Q229" s="138"/>
    </row>
    <row r="230" spans="1:17" ht="43.5">
      <c r="A230" s="153" t="s">
        <v>264</v>
      </c>
      <c r="B230" s="140" t="s">
        <v>3019</v>
      </c>
      <c r="C230" s="150" t="s">
        <v>2467</v>
      </c>
      <c r="D230" s="150" t="s">
        <v>1583</v>
      </c>
      <c r="E230" s="140" t="s">
        <v>1583</v>
      </c>
      <c r="F230" s="138"/>
      <c r="G230" s="138"/>
      <c r="H230" s="138"/>
      <c r="I230" s="138"/>
      <c r="J230" s="138"/>
      <c r="K230" s="138"/>
      <c r="L230" s="138"/>
      <c r="M230" s="138"/>
      <c r="N230" s="138"/>
      <c r="O230" s="138"/>
      <c r="P230" s="138"/>
      <c r="Q230" s="138"/>
    </row>
    <row r="231" spans="1:17" ht="29">
      <c r="A231" s="153" t="s">
        <v>266</v>
      </c>
      <c r="B231" s="140" t="s">
        <v>3020</v>
      </c>
      <c r="C231" s="150" t="s">
        <v>2675</v>
      </c>
      <c r="D231" s="150" t="s">
        <v>1583</v>
      </c>
      <c r="E231" s="140" t="s">
        <v>1583</v>
      </c>
      <c r="F231" s="138"/>
      <c r="G231" s="138"/>
      <c r="H231" s="138"/>
      <c r="I231" s="138"/>
      <c r="J231" s="138"/>
      <c r="K231" s="138"/>
      <c r="L231" s="138"/>
      <c r="M231" s="138"/>
      <c r="N231" s="138"/>
      <c r="O231" s="138"/>
      <c r="P231" s="138"/>
      <c r="Q231" s="138"/>
    </row>
    <row r="232" spans="1:17" ht="43.5">
      <c r="A232" s="153" t="s">
        <v>266</v>
      </c>
      <c r="B232" s="140" t="s">
        <v>3021</v>
      </c>
      <c r="C232" s="150" t="s">
        <v>2675</v>
      </c>
      <c r="D232" s="150" t="s">
        <v>1583</v>
      </c>
      <c r="E232" s="140" t="s">
        <v>1583</v>
      </c>
      <c r="F232" s="138"/>
      <c r="G232" s="138"/>
      <c r="H232" s="138"/>
      <c r="I232" s="138"/>
      <c r="J232" s="138"/>
      <c r="K232" s="138"/>
      <c r="L232" s="138"/>
      <c r="M232" s="138"/>
      <c r="N232" s="138"/>
      <c r="O232" s="138"/>
      <c r="P232" s="138"/>
      <c r="Q232" s="138"/>
    </row>
    <row r="233" spans="1:17" ht="43.5">
      <c r="A233" s="153" t="s">
        <v>266</v>
      </c>
      <c r="B233" s="140" t="s">
        <v>3022</v>
      </c>
      <c r="C233" s="150" t="s">
        <v>2675</v>
      </c>
      <c r="D233" s="150" t="s">
        <v>1583</v>
      </c>
      <c r="E233" s="140" t="s">
        <v>1583</v>
      </c>
      <c r="F233" s="138"/>
      <c r="G233" s="138"/>
      <c r="H233" s="138"/>
      <c r="I233" s="138"/>
      <c r="J233" s="138"/>
      <c r="K233" s="138"/>
      <c r="L233" s="138"/>
      <c r="M233" s="138"/>
      <c r="N233" s="138"/>
      <c r="O233" s="138"/>
      <c r="P233" s="138"/>
      <c r="Q233" s="138"/>
    </row>
    <row r="234" spans="1:17" ht="58">
      <c r="A234" s="153" t="s">
        <v>266</v>
      </c>
      <c r="B234" s="140" t="s">
        <v>3023</v>
      </c>
      <c r="C234" s="150" t="s">
        <v>2675</v>
      </c>
      <c r="D234" s="150" t="s">
        <v>1583</v>
      </c>
      <c r="E234" s="140" t="s">
        <v>1583</v>
      </c>
      <c r="F234" s="138"/>
      <c r="G234" s="138"/>
      <c r="H234" s="138"/>
      <c r="I234" s="138"/>
      <c r="J234" s="138"/>
      <c r="K234" s="138"/>
      <c r="L234" s="138"/>
      <c r="M234" s="138"/>
      <c r="N234" s="138"/>
      <c r="O234" s="138"/>
      <c r="P234" s="138"/>
      <c r="Q234" s="138"/>
    </row>
    <row r="235" spans="1:17" ht="43.5">
      <c r="A235" s="153" t="s">
        <v>266</v>
      </c>
      <c r="B235" s="140" t="s">
        <v>3024</v>
      </c>
      <c r="C235" s="150" t="s">
        <v>2467</v>
      </c>
      <c r="D235" s="150" t="s">
        <v>1583</v>
      </c>
      <c r="E235" s="140" t="s">
        <v>1583</v>
      </c>
      <c r="F235" s="138"/>
      <c r="G235" s="138"/>
      <c r="H235" s="138"/>
      <c r="I235" s="138"/>
      <c r="J235" s="138"/>
      <c r="K235" s="138"/>
      <c r="L235" s="138"/>
      <c r="M235" s="138"/>
      <c r="N235" s="138"/>
      <c r="O235" s="138"/>
      <c r="P235" s="138"/>
      <c r="Q235" s="138"/>
    </row>
    <row r="236" spans="1:17" ht="43.5">
      <c r="A236" s="153" t="s">
        <v>266</v>
      </c>
      <c r="B236" s="140" t="s">
        <v>3025</v>
      </c>
      <c r="C236" s="150" t="s">
        <v>2467</v>
      </c>
      <c r="D236" s="150" t="s">
        <v>1583</v>
      </c>
      <c r="E236" s="140" t="s">
        <v>1583</v>
      </c>
      <c r="F236" s="138"/>
      <c r="G236" s="138"/>
      <c r="H236" s="138"/>
      <c r="I236" s="138"/>
      <c r="J236" s="138"/>
      <c r="K236" s="138"/>
      <c r="L236" s="138"/>
      <c r="M236" s="138"/>
      <c r="N236" s="138"/>
      <c r="O236" s="138"/>
      <c r="P236" s="138"/>
      <c r="Q236" s="138"/>
    </row>
    <row r="237" spans="1:17" ht="29">
      <c r="A237" s="153" t="s">
        <v>266</v>
      </c>
      <c r="B237" s="140" t="s">
        <v>3026</v>
      </c>
      <c r="C237" s="150" t="s">
        <v>2675</v>
      </c>
      <c r="D237" s="150" t="s">
        <v>1583</v>
      </c>
      <c r="E237" s="140" t="s">
        <v>1583</v>
      </c>
      <c r="F237" s="138"/>
      <c r="G237" s="138"/>
      <c r="H237" s="138"/>
      <c r="I237" s="138"/>
      <c r="J237" s="138"/>
      <c r="K237" s="138"/>
      <c r="L237" s="138"/>
      <c r="M237" s="138"/>
      <c r="N237" s="138"/>
      <c r="O237" s="138"/>
      <c r="P237" s="138"/>
      <c r="Q237" s="138"/>
    </row>
    <row r="238" spans="1:17" ht="43.5">
      <c r="A238" s="153" t="s">
        <v>266</v>
      </c>
      <c r="B238" s="140" t="s">
        <v>3027</v>
      </c>
      <c r="C238" s="150" t="s">
        <v>2675</v>
      </c>
      <c r="D238" s="150" t="s">
        <v>1583</v>
      </c>
      <c r="E238" s="140" t="s">
        <v>1583</v>
      </c>
      <c r="F238" s="138"/>
      <c r="G238" s="138"/>
      <c r="H238" s="138"/>
      <c r="I238" s="138"/>
      <c r="J238" s="138"/>
      <c r="K238" s="138"/>
      <c r="L238" s="138"/>
      <c r="M238" s="138"/>
      <c r="N238" s="138"/>
      <c r="O238" s="138"/>
      <c r="P238" s="138"/>
      <c r="Q238" s="138"/>
    </row>
    <row r="239" spans="1:17" ht="43.5">
      <c r="A239" s="153" t="s">
        <v>266</v>
      </c>
      <c r="B239" s="140" t="s">
        <v>3028</v>
      </c>
      <c r="C239" s="150" t="s">
        <v>2467</v>
      </c>
      <c r="D239" s="150" t="s">
        <v>1583</v>
      </c>
      <c r="E239" s="140" t="s">
        <v>1583</v>
      </c>
      <c r="F239" s="138"/>
      <c r="G239" s="138"/>
      <c r="H239" s="138"/>
      <c r="I239" s="138"/>
      <c r="J239" s="138"/>
      <c r="K239" s="138"/>
      <c r="L239" s="138"/>
      <c r="M239" s="138"/>
      <c r="N239" s="138"/>
      <c r="O239" s="138"/>
      <c r="P239" s="138"/>
      <c r="Q239" s="138"/>
    </row>
    <row r="240" spans="1:17" ht="43.5">
      <c r="A240" s="153" t="s">
        <v>266</v>
      </c>
      <c r="B240" s="140" t="s">
        <v>3029</v>
      </c>
      <c r="C240" s="150" t="s">
        <v>2467</v>
      </c>
      <c r="D240" s="150" t="s">
        <v>1583</v>
      </c>
      <c r="E240" s="140" t="s">
        <v>1583</v>
      </c>
      <c r="F240" s="138"/>
      <c r="G240" s="138"/>
      <c r="H240" s="138"/>
      <c r="I240" s="138"/>
      <c r="J240" s="138"/>
      <c r="K240" s="138"/>
      <c r="L240" s="138"/>
      <c r="M240" s="138"/>
      <c r="N240" s="138"/>
      <c r="O240" s="138"/>
      <c r="P240" s="138"/>
      <c r="Q240" s="138"/>
    </row>
    <row r="241" spans="1:17" ht="43.5">
      <c r="A241" s="153" t="s">
        <v>266</v>
      </c>
      <c r="B241" s="140" t="s">
        <v>3030</v>
      </c>
      <c r="C241" s="150" t="s">
        <v>2675</v>
      </c>
      <c r="D241" s="150" t="s">
        <v>1583</v>
      </c>
      <c r="E241" s="140" t="s">
        <v>1583</v>
      </c>
      <c r="F241" s="138"/>
      <c r="G241" s="138"/>
      <c r="H241" s="138"/>
      <c r="I241" s="138"/>
      <c r="J241" s="138"/>
      <c r="K241" s="138"/>
      <c r="L241" s="138"/>
      <c r="M241" s="138"/>
      <c r="N241" s="138"/>
      <c r="O241" s="138"/>
      <c r="P241" s="138"/>
      <c r="Q241" s="138"/>
    </row>
    <row r="242" spans="1:17" ht="43.5">
      <c r="A242" s="153" t="s">
        <v>266</v>
      </c>
      <c r="B242" s="140" t="s">
        <v>3031</v>
      </c>
      <c r="C242" s="150" t="s">
        <v>2467</v>
      </c>
      <c r="D242" s="150" t="s">
        <v>1583</v>
      </c>
      <c r="E242" s="140" t="s">
        <v>1583</v>
      </c>
      <c r="F242" s="138"/>
      <c r="G242" s="138"/>
      <c r="H242" s="138"/>
      <c r="I242" s="138"/>
      <c r="J242" s="138"/>
      <c r="K242" s="138"/>
      <c r="L242" s="138"/>
      <c r="M242" s="138"/>
      <c r="N242" s="138"/>
      <c r="O242" s="138"/>
      <c r="P242" s="138"/>
      <c r="Q242" s="138"/>
    </row>
    <row r="243" spans="1:17" ht="43.5">
      <c r="A243" s="153" t="s">
        <v>266</v>
      </c>
      <c r="B243" s="140" t="s">
        <v>3032</v>
      </c>
      <c r="C243" s="150" t="s">
        <v>2675</v>
      </c>
      <c r="D243" s="150" t="s">
        <v>1583</v>
      </c>
      <c r="E243" s="140" t="s">
        <v>1583</v>
      </c>
      <c r="F243" s="138"/>
      <c r="G243" s="138"/>
      <c r="H243" s="138"/>
      <c r="I243" s="138"/>
      <c r="J243" s="138"/>
      <c r="K243" s="138"/>
      <c r="L243" s="138"/>
      <c r="M243" s="138"/>
      <c r="N243" s="138"/>
      <c r="O243" s="138"/>
      <c r="P243" s="138"/>
      <c r="Q243" s="138"/>
    </row>
    <row r="244" spans="1:17" ht="29">
      <c r="A244" s="153" t="s">
        <v>266</v>
      </c>
      <c r="B244" s="140" t="s">
        <v>3033</v>
      </c>
      <c r="C244" s="150" t="s">
        <v>2594</v>
      </c>
      <c r="D244" s="150" t="s">
        <v>1583</v>
      </c>
      <c r="E244" s="140" t="s">
        <v>1583</v>
      </c>
      <c r="F244" s="138"/>
      <c r="G244" s="138"/>
      <c r="H244" s="138"/>
      <c r="I244" s="138"/>
      <c r="J244" s="138"/>
      <c r="K244" s="138"/>
      <c r="L244" s="138"/>
      <c r="M244" s="138"/>
      <c r="N244" s="138"/>
      <c r="O244" s="138"/>
      <c r="P244" s="138"/>
      <c r="Q244" s="138"/>
    </row>
    <row r="245" spans="1:17" ht="43.5">
      <c r="A245" s="153" t="s">
        <v>266</v>
      </c>
      <c r="B245" s="140" t="s">
        <v>3034</v>
      </c>
      <c r="C245" s="150" t="s">
        <v>2675</v>
      </c>
      <c r="D245" s="150" t="s">
        <v>1583</v>
      </c>
      <c r="E245" s="140" t="s">
        <v>1583</v>
      </c>
      <c r="F245" s="138"/>
      <c r="G245" s="138"/>
      <c r="H245" s="138"/>
      <c r="I245" s="138"/>
      <c r="J245" s="138"/>
      <c r="K245" s="138"/>
      <c r="L245" s="138"/>
      <c r="M245" s="138"/>
      <c r="N245" s="138"/>
      <c r="O245" s="138"/>
      <c r="P245" s="138"/>
      <c r="Q245" s="138"/>
    </row>
    <row r="246" spans="1:17" ht="29">
      <c r="A246" s="153" t="s">
        <v>266</v>
      </c>
      <c r="B246" s="140" t="s">
        <v>3035</v>
      </c>
      <c r="C246" s="150" t="s">
        <v>2594</v>
      </c>
      <c r="D246" s="150" t="s">
        <v>1583</v>
      </c>
      <c r="E246" s="140" t="s">
        <v>1583</v>
      </c>
      <c r="F246" s="138"/>
      <c r="G246" s="138"/>
      <c r="H246" s="138"/>
      <c r="I246" s="138"/>
      <c r="J246" s="138"/>
      <c r="K246" s="138"/>
      <c r="L246" s="138"/>
      <c r="M246" s="138"/>
      <c r="N246" s="138"/>
      <c r="O246" s="138"/>
      <c r="P246" s="138"/>
      <c r="Q246" s="138"/>
    </row>
    <row r="247" spans="1:17" ht="43.5">
      <c r="A247" s="153" t="s">
        <v>266</v>
      </c>
      <c r="B247" s="140" t="s">
        <v>3036</v>
      </c>
      <c r="C247" s="150" t="s">
        <v>2675</v>
      </c>
      <c r="D247" s="150" t="s">
        <v>1583</v>
      </c>
      <c r="E247" s="140" t="s">
        <v>1583</v>
      </c>
      <c r="F247" s="138"/>
      <c r="G247" s="138"/>
      <c r="H247" s="138"/>
      <c r="I247" s="138"/>
      <c r="J247" s="138"/>
      <c r="K247" s="138"/>
      <c r="L247" s="138"/>
      <c r="M247" s="138"/>
      <c r="N247" s="138"/>
      <c r="O247" s="138"/>
      <c r="P247" s="138"/>
      <c r="Q247" s="138"/>
    </row>
    <row r="248" spans="1:17" ht="43.5">
      <c r="A248" s="153" t="s">
        <v>266</v>
      </c>
      <c r="B248" s="140" t="s">
        <v>3037</v>
      </c>
      <c r="C248" s="150" t="s">
        <v>2675</v>
      </c>
      <c r="D248" s="150" t="s">
        <v>1583</v>
      </c>
      <c r="E248" s="140" t="s">
        <v>1583</v>
      </c>
      <c r="F248" s="138"/>
      <c r="G248" s="138"/>
      <c r="H248" s="138"/>
      <c r="I248" s="138"/>
      <c r="J248" s="138"/>
      <c r="K248" s="138"/>
      <c r="L248" s="138"/>
      <c r="M248" s="138"/>
      <c r="N248" s="138"/>
      <c r="O248" s="138"/>
      <c r="P248" s="138"/>
      <c r="Q248" s="138"/>
    </row>
    <row r="249" spans="1:17" ht="43.5">
      <c r="A249" s="153" t="s">
        <v>266</v>
      </c>
      <c r="B249" s="140" t="s">
        <v>3038</v>
      </c>
      <c r="C249" s="150" t="s">
        <v>2675</v>
      </c>
      <c r="D249" s="150" t="s">
        <v>1583</v>
      </c>
      <c r="E249" s="140" t="s">
        <v>1583</v>
      </c>
      <c r="F249" s="138"/>
      <c r="G249" s="138"/>
      <c r="H249" s="138"/>
      <c r="I249" s="138"/>
      <c r="J249" s="138"/>
      <c r="K249" s="138"/>
      <c r="L249" s="138"/>
      <c r="M249" s="138"/>
      <c r="N249" s="138"/>
      <c r="O249" s="138"/>
      <c r="P249" s="138"/>
      <c r="Q249" s="138"/>
    </row>
    <row r="250" spans="1:17">
      <c r="A250" s="153" t="s">
        <v>266</v>
      </c>
      <c r="B250" s="140" t="s">
        <v>3039</v>
      </c>
      <c r="C250" s="150" t="s">
        <v>2594</v>
      </c>
      <c r="D250" s="150" t="s">
        <v>1583</v>
      </c>
      <c r="E250" s="140" t="s">
        <v>1583</v>
      </c>
      <c r="F250" s="138"/>
      <c r="G250" s="138"/>
      <c r="H250" s="138"/>
      <c r="I250" s="138"/>
      <c r="J250" s="138"/>
      <c r="K250" s="138"/>
      <c r="L250" s="138"/>
      <c r="M250" s="138"/>
      <c r="N250" s="138"/>
      <c r="O250" s="138"/>
      <c r="P250" s="138"/>
      <c r="Q250" s="138"/>
    </row>
    <row r="251" spans="1:17" ht="29">
      <c r="A251" s="153" t="s">
        <v>266</v>
      </c>
      <c r="B251" s="140" t="s">
        <v>3040</v>
      </c>
      <c r="C251" s="150" t="s">
        <v>2860</v>
      </c>
      <c r="D251" s="150" t="s">
        <v>1583</v>
      </c>
      <c r="E251" s="140" t="s">
        <v>1583</v>
      </c>
      <c r="F251" s="138"/>
      <c r="G251" s="138"/>
      <c r="H251" s="138"/>
      <c r="I251" s="138"/>
      <c r="J251" s="138"/>
      <c r="K251" s="138"/>
      <c r="L251" s="138"/>
      <c r="M251" s="138"/>
      <c r="N251" s="138"/>
      <c r="O251" s="138"/>
      <c r="P251" s="138"/>
      <c r="Q251" s="138"/>
    </row>
    <row r="252" spans="1:17" ht="29">
      <c r="A252" s="153" t="s">
        <v>266</v>
      </c>
      <c r="B252" s="140" t="s">
        <v>3041</v>
      </c>
      <c r="C252" s="150" t="s">
        <v>2675</v>
      </c>
      <c r="D252" s="150" t="s">
        <v>1583</v>
      </c>
      <c r="E252" s="140" t="s">
        <v>1583</v>
      </c>
      <c r="F252" s="138"/>
      <c r="G252" s="138"/>
      <c r="H252" s="138"/>
      <c r="I252" s="138"/>
      <c r="J252" s="138"/>
      <c r="K252" s="138"/>
      <c r="L252" s="138"/>
      <c r="M252" s="138"/>
      <c r="N252" s="138"/>
      <c r="O252" s="138"/>
      <c r="P252" s="138"/>
      <c r="Q252" s="138"/>
    </row>
    <row r="253" spans="1:17" ht="29">
      <c r="A253" s="153" t="s">
        <v>266</v>
      </c>
      <c r="B253" s="140" t="s">
        <v>3042</v>
      </c>
      <c r="C253" s="150" t="s">
        <v>2594</v>
      </c>
      <c r="D253" s="150" t="s">
        <v>1583</v>
      </c>
      <c r="E253" s="140" t="s">
        <v>1583</v>
      </c>
      <c r="F253" s="138"/>
      <c r="G253" s="138"/>
      <c r="H253" s="138"/>
      <c r="I253" s="138"/>
      <c r="J253" s="138"/>
      <c r="K253" s="138"/>
      <c r="L253" s="138"/>
      <c r="M253" s="138"/>
      <c r="N253" s="138"/>
      <c r="O253" s="138"/>
      <c r="P253" s="138"/>
      <c r="Q253" s="138"/>
    </row>
    <row r="254" spans="1:17" ht="43.5">
      <c r="A254" s="153" t="s">
        <v>266</v>
      </c>
      <c r="B254" s="140" t="s">
        <v>3043</v>
      </c>
      <c r="C254" s="150" t="s">
        <v>2675</v>
      </c>
      <c r="D254" s="150" t="s">
        <v>1583</v>
      </c>
      <c r="E254" s="140" t="s">
        <v>1583</v>
      </c>
      <c r="F254" s="138"/>
      <c r="G254" s="138"/>
      <c r="H254" s="138"/>
      <c r="I254" s="138"/>
      <c r="J254" s="138"/>
      <c r="K254" s="138"/>
      <c r="L254" s="138"/>
      <c r="M254" s="138"/>
      <c r="N254" s="138"/>
      <c r="O254" s="138"/>
      <c r="P254" s="138"/>
      <c r="Q254" s="138"/>
    </row>
    <row r="255" spans="1:17" ht="43.5">
      <c r="A255" s="153" t="s">
        <v>266</v>
      </c>
      <c r="B255" s="140" t="s">
        <v>3044</v>
      </c>
      <c r="C255" s="150" t="s">
        <v>2675</v>
      </c>
      <c r="D255" s="150" t="s">
        <v>1583</v>
      </c>
      <c r="E255" s="140" t="s">
        <v>1583</v>
      </c>
      <c r="F255" s="138"/>
      <c r="G255" s="138"/>
      <c r="H255" s="138"/>
      <c r="I255" s="138"/>
      <c r="J255" s="138"/>
      <c r="K255" s="138"/>
      <c r="L255" s="138"/>
      <c r="M255" s="138"/>
      <c r="N255" s="138"/>
      <c r="O255" s="138"/>
      <c r="P255" s="138"/>
      <c r="Q255" s="138"/>
    </row>
    <row r="256" spans="1:17" ht="43.5">
      <c r="A256" s="153" t="s">
        <v>266</v>
      </c>
      <c r="B256" s="140" t="s">
        <v>3045</v>
      </c>
      <c r="C256" s="150" t="s">
        <v>2675</v>
      </c>
      <c r="D256" s="150" t="s">
        <v>1583</v>
      </c>
      <c r="E256" s="140" t="s">
        <v>1583</v>
      </c>
      <c r="F256" s="138"/>
      <c r="G256" s="138"/>
      <c r="H256" s="138"/>
      <c r="I256" s="138"/>
      <c r="J256" s="138"/>
      <c r="K256" s="138"/>
      <c r="L256" s="138"/>
      <c r="M256" s="138"/>
      <c r="N256" s="138"/>
      <c r="O256" s="138"/>
      <c r="P256" s="138"/>
      <c r="Q256" s="138"/>
    </row>
    <row r="257" spans="1:17" ht="29">
      <c r="A257" s="153" t="s">
        <v>266</v>
      </c>
      <c r="B257" s="140" t="s">
        <v>3046</v>
      </c>
      <c r="C257" s="150" t="s">
        <v>2675</v>
      </c>
      <c r="D257" s="150" t="s">
        <v>1583</v>
      </c>
      <c r="E257" s="140" t="s">
        <v>1583</v>
      </c>
      <c r="F257" s="138"/>
      <c r="G257" s="138"/>
      <c r="H257" s="138"/>
      <c r="I257" s="138"/>
      <c r="J257" s="138"/>
      <c r="K257" s="138"/>
      <c r="L257" s="138"/>
      <c r="M257" s="138"/>
      <c r="N257" s="138"/>
      <c r="O257" s="138"/>
      <c r="P257" s="138"/>
      <c r="Q257" s="138"/>
    </row>
    <row r="258" spans="1:17" ht="29">
      <c r="A258" s="153" t="s">
        <v>266</v>
      </c>
      <c r="B258" s="140" t="s">
        <v>3047</v>
      </c>
      <c r="C258" s="150" t="s">
        <v>2675</v>
      </c>
      <c r="D258" s="150" t="s">
        <v>1583</v>
      </c>
      <c r="E258" s="140" t="s">
        <v>1583</v>
      </c>
      <c r="F258" s="138"/>
      <c r="G258" s="138"/>
      <c r="H258" s="138"/>
      <c r="I258" s="138"/>
      <c r="J258" s="138"/>
      <c r="K258" s="138"/>
      <c r="L258" s="138"/>
      <c r="M258" s="138"/>
      <c r="N258" s="138"/>
      <c r="O258" s="138"/>
      <c r="P258" s="138"/>
      <c r="Q258" s="138"/>
    </row>
    <row r="259" spans="1:17" ht="43.5">
      <c r="A259" s="153" t="s">
        <v>266</v>
      </c>
      <c r="B259" s="140" t="s">
        <v>3048</v>
      </c>
      <c r="C259" s="150" t="s">
        <v>2675</v>
      </c>
      <c r="D259" s="150" t="s">
        <v>1583</v>
      </c>
      <c r="E259" s="140" t="s">
        <v>1583</v>
      </c>
      <c r="F259" s="138"/>
      <c r="G259" s="138"/>
      <c r="H259" s="138"/>
      <c r="I259" s="138"/>
      <c r="J259" s="138"/>
      <c r="K259" s="138"/>
      <c r="L259" s="138"/>
      <c r="M259" s="138"/>
      <c r="N259" s="138"/>
      <c r="O259" s="138"/>
      <c r="P259" s="138"/>
      <c r="Q259" s="138"/>
    </row>
    <row r="260" spans="1:17" ht="43.5">
      <c r="A260" s="153" t="s">
        <v>264</v>
      </c>
      <c r="B260" s="140" t="s">
        <v>3049</v>
      </c>
      <c r="C260" s="150" t="s">
        <v>2675</v>
      </c>
      <c r="D260" s="150" t="s">
        <v>1583</v>
      </c>
      <c r="E260" s="140" t="s">
        <v>1583</v>
      </c>
      <c r="F260" s="138"/>
      <c r="G260" s="138"/>
      <c r="H260" s="138"/>
      <c r="I260" s="138"/>
      <c r="J260" s="138"/>
      <c r="K260" s="138"/>
      <c r="L260" s="138"/>
      <c r="M260" s="138"/>
      <c r="N260" s="138"/>
      <c r="O260" s="138"/>
      <c r="P260" s="138"/>
      <c r="Q260" s="138"/>
    </row>
    <row r="261" spans="1:17" ht="29">
      <c r="A261" s="153" t="s">
        <v>266</v>
      </c>
      <c r="B261" s="140" t="s">
        <v>3050</v>
      </c>
      <c r="C261" s="150" t="s">
        <v>2594</v>
      </c>
      <c r="D261" s="150" t="s">
        <v>1583</v>
      </c>
      <c r="E261" s="140" t="s">
        <v>1583</v>
      </c>
      <c r="F261" s="138"/>
      <c r="G261" s="138"/>
      <c r="H261" s="138"/>
      <c r="I261" s="138"/>
      <c r="J261" s="138"/>
      <c r="K261" s="138"/>
      <c r="L261" s="138"/>
      <c r="M261" s="138"/>
      <c r="N261" s="138"/>
      <c r="O261" s="138"/>
      <c r="P261" s="138"/>
      <c r="Q261" s="138"/>
    </row>
    <row r="262" spans="1:17" ht="43.5">
      <c r="A262" s="153" t="s">
        <v>266</v>
      </c>
      <c r="B262" s="140" t="s">
        <v>3051</v>
      </c>
      <c r="C262" s="150" t="s">
        <v>2877</v>
      </c>
      <c r="D262" s="150" t="s">
        <v>1583</v>
      </c>
      <c r="E262" s="140" t="s">
        <v>1583</v>
      </c>
      <c r="F262" s="138"/>
      <c r="G262" s="138"/>
      <c r="H262" s="138"/>
      <c r="I262" s="138"/>
      <c r="J262" s="138"/>
      <c r="K262" s="138"/>
      <c r="L262" s="138"/>
      <c r="M262" s="138"/>
      <c r="N262" s="138"/>
      <c r="O262" s="138"/>
      <c r="P262" s="138"/>
      <c r="Q262" s="138"/>
    </row>
    <row r="263" spans="1:17" ht="29">
      <c r="A263" s="153" t="s">
        <v>266</v>
      </c>
      <c r="B263" s="140" t="s">
        <v>3052</v>
      </c>
      <c r="C263" s="150" t="s">
        <v>2594</v>
      </c>
      <c r="D263" s="150" t="s">
        <v>1583</v>
      </c>
      <c r="E263" s="140" t="s">
        <v>1583</v>
      </c>
      <c r="F263" s="138"/>
      <c r="G263" s="138"/>
      <c r="H263" s="138"/>
      <c r="I263" s="138"/>
      <c r="J263" s="138"/>
      <c r="K263" s="138"/>
      <c r="L263" s="138"/>
      <c r="M263" s="138"/>
      <c r="N263" s="138"/>
      <c r="O263" s="138"/>
      <c r="P263" s="138"/>
      <c r="Q263" s="138"/>
    </row>
    <row r="264" spans="1:17" ht="29">
      <c r="A264" s="153" t="s">
        <v>266</v>
      </c>
      <c r="B264" s="140" t="s">
        <v>3053</v>
      </c>
      <c r="C264" s="150" t="s">
        <v>2594</v>
      </c>
      <c r="D264" s="150" t="s">
        <v>1583</v>
      </c>
      <c r="E264" s="140" t="s">
        <v>1583</v>
      </c>
      <c r="F264" s="138"/>
      <c r="G264" s="138"/>
      <c r="H264" s="138"/>
      <c r="I264" s="138"/>
      <c r="J264" s="138"/>
      <c r="K264" s="138"/>
      <c r="L264" s="138"/>
      <c r="M264" s="138"/>
      <c r="N264" s="138"/>
      <c r="O264" s="138"/>
      <c r="P264" s="138"/>
      <c r="Q264" s="138"/>
    </row>
    <row r="265" spans="1:17" ht="29">
      <c r="A265" s="153" t="s">
        <v>266</v>
      </c>
      <c r="B265" s="140" t="s">
        <v>3054</v>
      </c>
      <c r="C265" s="150" t="s">
        <v>2675</v>
      </c>
      <c r="D265" s="150" t="s">
        <v>1583</v>
      </c>
      <c r="E265" s="140" t="s">
        <v>1583</v>
      </c>
      <c r="F265" s="138"/>
      <c r="G265" s="138"/>
      <c r="H265" s="138"/>
      <c r="I265" s="138"/>
      <c r="J265" s="138"/>
      <c r="K265" s="138"/>
      <c r="L265" s="138"/>
      <c r="M265" s="138"/>
      <c r="N265" s="138"/>
      <c r="O265" s="138"/>
      <c r="P265" s="138"/>
      <c r="Q265" s="138"/>
    </row>
    <row r="266" spans="1:17" ht="43.5">
      <c r="A266" s="153" t="s">
        <v>266</v>
      </c>
      <c r="B266" s="140" t="s">
        <v>3055</v>
      </c>
      <c r="C266" s="149" t="s">
        <v>2675</v>
      </c>
      <c r="D266" s="150" t="s">
        <v>1583</v>
      </c>
      <c r="E266" s="140" t="s">
        <v>3056</v>
      </c>
      <c r="F266" s="138"/>
      <c r="G266" s="138"/>
      <c r="H266" s="138"/>
      <c r="I266" s="138"/>
      <c r="J266" s="138"/>
      <c r="K266" s="138"/>
      <c r="L266" s="138"/>
      <c r="M266" s="138"/>
      <c r="N266" s="138"/>
      <c r="O266" s="138"/>
      <c r="P266" s="138"/>
      <c r="Q266" s="138"/>
    </row>
    <row r="267" spans="1:17" ht="43.5">
      <c r="A267" s="153" t="s">
        <v>266</v>
      </c>
      <c r="B267" s="140" t="s">
        <v>3057</v>
      </c>
      <c r="C267" s="149" t="s">
        <v>2675</v>
      </c>
      <c r="D267" s="150" t="s">
        <v>1583</v>
      </c>
      <c r="E267" s="140" t="s">
        <v>3056</v>
      </c>
      <c r="F267" s="138"/>
      <c r="G267" s="138"/>
      <c r="H267" s="138"/>
      <c r="I267" s="138"/>
      <c r="J267" s="138"/>
      <c r="K267" s="138"/>
      <c r="L267" s="138"/>
      <c r="M267" s="138"/>
      <c r="N267" s="138"/>
      <c r="O267" s="138"/>
      <c r="P267" s="138"/>
      <c r="Q267" s="138"/>
    </row>
    <row r="268" spans="1:17" ht="43.5">
      <c r="A268" s="153" t="s">
        <v>266</v>
      </c>
      <c r="B268" s="140" t="s">
        <v>3058</v>
      </c>
      <c r="C268" s="149" t="s">
        <v>2675</v>
      </c>
      <c r="D268" s="150" t="s">
        <v>1583</v>
      </c>
      <c r="E268" s="140" t="s">
        <v>3056</v>
      </c>
      <c r="F268" s="138"/>
      <c r="G268" s="138"/>
      <c r="H268" s="138"/>
      <c r="I268" s="138"/>
      <c r="J268" s="138"/>
      <c r="K268" s="138"/>
      <c r="L268" s="138"/>
      <c r="M268" s="138"/>
      <c r="N268" s="138"/>
      <c r="O268" s="138"/>
      <c r="P268" s="138"/>
      <c r="Q268" s="138"/>
    </row>
    <row r="269" spans="1:17" ht="29">
      <c r="A269" s="153" t="s">
        <v>266</v>
      </c>
      <c r="B269" s="140" t="s">
        <v>3059</v>
      </c>
      <c r="C269" s="149" t="s">
        <v>2675</v>
      </c>
      <c r="D269" s="150" t="s">
        <v>1583</v>
      </c>
      <c r="E269" s="140" t="s">
        <v>3056</v>
      </c>
      <c r="F269" s="138"/>
      <c r="G269" s="138"/>
      <c r="H269" s="138"/>
      <c r="I269" s="138"/>
      <c r="J269" s="138"/>
      <c r="K269" s="138"/>
      <c r="L269" s="138"/>
      <c r="M269" s="138"/>
      <c r="N269" s="138"/>
      <c r="O269" s="138"/>
      <c r="P269" s="138"/>
      <c r="Q269" s="138"/>
    </row>
    <row r="270" spans="1:17" ht="29">
      <c r="A270" s="153" t="s">
        <v>266</v>
      </c>
      <c r="B270" s="140" t="s">
        <v>3060</v>
      </c>
      <c r="C270" s="149" t="s">
        <v>2675</v>
      </c>
      <c r="D270" s="150" t="s">
        <v>1583</v>
      </c>
      <c r="E270" s="140" t="s">
        <v>3056</v>
      </c>
      <c r="F270" s="138"/>
      <c r="G270" s="138"/>
      <c r="H270" s="138"/>
      <c r="I270" s="138"/>
      <c r="J270" s="138"/>
      <c r="K270" s="138"/>
      <c r="L270" s="138"/>
      <c r="M270" s="138"/>
      <c r="N270" s="138"/>
      <c r="O270" s="138"/>
      <c r="P270" s="138"/>
      <c r="Q270" s="138"/>
    </row>
    <row r="271" spans="1:17" ht="29">
      <c r="A271" s="153" t="s">
        <v>266</v>
      </c>
      <c r="B271" s="140" t="s">
        <v>3061</v>
      </c>
      <c r="C271" s="149" t="s">
        <v>2675</v>
      </c>
      <c r="D271" s="150" t="s">
        <v>1583</v>
      </c>
      <c r="E271" s="140" t="s">
        <v>3056</v>
      </c>
      <c r="F271" s="138"/>
      <c r="G271" s="138"/>
      <c r="H271" s="138"/>
      <c r="I271" s="138"/>
      <c r="J271" s="138"/>
      <c r="K271" s="138"/>
      <c r="L271" s="138"/>
      <c r="M271" s="138"/>
      <c r="N271" s="138"/>
      <c r="O271" s="138"/>
      <c r="P271" s="138"/>
      <c r="Q271" s="138"/>
    </row>
    <row r="272" spans="1:17" ht="43.5">
      <c r="A272" s="153" t="s">
        <v>266</v>
      </c>
      <c r="B272" s="140" t="s">
        <v>3062</v>
      </c>
      <c r="C272" s="149" t="s">
        <v>2675</v>
      </c>
      <c r="D272" s="150" t="s">
        <v>1583</v>
      </c>
      <c r="E272" s="140" t="s">
        <v>3056</v>
      </c>
      <c r="F272" s="138"/>
      <c r="G272" s="138"/>
      <c r="H272" s="138"/>
      <c r="I272" s="138"/>
      <c r="J272" s="138"/>
      <c r="K272" s="138"/>
      <c r="L272" s="138"/>
      <c r="M272" s="138"/>
      <c r="N272" s="138"/>
      <c r="O272" s="138"/>
      <c r="P272" s="138"/>
      <c r="Q272" s="138"/>
    </row>
    <row r="273" spans="1:17" ht="43.5">
      <c r="A273" s="153" t="s">
        <v>266</v>
      </c>
      <c r="B273" s="140" t="s">
        <v>3063</v>
      </c>
      <c r="C273" s="149" t="s">
        <v>2675</v>
      </c>
      <c r="D273" s="150" t="s">
        <v>1583</v>
      </c>
      <c r="E273" s="140" t="s">
        <v>3056</v>
      </c>
      <c r="F273" s="138"/>
      <c r="G273" s="138"/>
      <c r="H273" s="138"/>
      <c r="I273" s="138"/>
      <c r="J273" s="138"/>
      <c r="K273" s="138"/>
      <c r="L273" s="138"/>
      <c r="M273" s="138"/>
      <c r="N273" s="138"/>
      <c r="O273" s="138"/>
      <c r="P273" s="138"/>
      <c r="Q273" s="138"/>
    </row>
    <row r="274" spans="1:17" ht="43.5">
      <c r="A274" s="153" t="s">
        <v>266</v>
      </c>
      <c r="B274" s="140" t="s">
        <v>3064</v>
      </c>
      <c r="C274" s="149" t="s">
        <v>2675</v>
      </c>
      <c r="D274" s="150" t="s">
        <v>1583</v>
      </c>
      <c r="E274" s="140" t="s">
        <v>3056</v>
      </c>
      <c r="F274" s="138"/>
      <c r="G274" s="138"/>
      <c r="H274" s="138"/>
      <c r="I274" s="138"/>
      <c r="J274" s="138"/>
      <c r="K274" s="138"/>
      <c r="L274" s="138"/>
      <c r="M274" s="138"/>
      <c r="N274" s="138"/>
      <c r="O274" s="138"/>
      <c r="P274" s="138"/>
      <c r="Q274" s="138"/>
    </row>
    <row r="275" spans="1:17" ht="29">
      <c r="A275" s="153" t="s">
        <v>266</v>
      </c>
      <c r="B275" s="140" t="s">
        <v>3065</v>
      </c>
      <c r="C275" s="149" t="s">
        <v>2675</v>
      </c>
      <c r="D275" s="150" t="s">
        <v>1583</v>
      </c>
      <c r="E275" s="140" t="s">
        <v>3056</v>
      </c>
      <c r="F275" s="138"/>
      <c r="G275" s="138"/>
      <c r="H275" s="138"/>
      <c r="I275" s="138"/>
      <c r="J275" s="138"/>
      <c r="K275" s="138"/>
      <c r="L275" s="138"/>
      <c r="M275" s="138"/>
      <c r="N275" s="138"/>
      <c r="O275" s="138"/>
      <c r="P275" s="138"/>
      <c r="Q275" s="138"/>
    </row>
    <row r="276" spans="1:17" ht="29">
      <c r="A276" s="153" t="s">
        <v>266</v>
      </c>
      <c r="B276" s="140" t="s">
        <v>3066</v>
      </c>
      <c r="C276" s="149" t="s">
        <v>2675</v>
      </c>
      <c r="D276" s="150" t="s">
        <v>1583</v>
      </c>
      <c r="E276" s="140" t="s">
        <v>3056</v>
      </c>
      <c r="F276" s="138"/>
      <c r="G276" s="138"/>
      <c r="H276" s="138"/>
      <c r="I276" s="138"/>
      <c r="J276" s="138"/>
      <c r="K276" s="138"/>
      <c r="L276" s="138"/>
      <c r="M276" s="138"/>
      <c r="N276" s="138"/>
      <c r="O276" s="138"/>
      <c r="P276" s="138"/>
      <c r="Q276" s="138"/>
    </row>
    <row r="277" spans="1:17" ht="43.5">
      <c r="A277" s="153" t="s">
        <v>266</v>
      </c>
      <c r="B277" s="140" t="s">
        <v>3067</v>
      </c>
      <c r="C277" s="149" t="s">
        <v>2675</v>
      </c>
      <c r="D277" s="150" t="s">
        <v>1583</v>
      </c>
      <c r="E277" s="140" t="s">
        <v>3056</v>
      </c>
      <c r="F277" s="138"/>
      <c r="G277" s="138"/>
      <c r="H277" s="138"/>
      <c r="I277" s="138"/>
      <c r="J277" s="138"/>
      <c r="K277" s="138"/>
      <c r="L277" s="138"/>
      <c r="M277" s="138"/>
      <c r="N277" s="138"/>
      <c r="O277" s="138"/>
      <c r="P277" s="138"/>
      <c r="Q277" s="138"/>
    </row>
    <row r="278" spans="1:17" ht="29">
      <c r="A278" s="153" t="s">
        <v>266</v>
      </c>
      <c r="B278" s="140" t="s">
        <v>3068</v>
      </c>
      <c r="C278" s="149" t="s">
        <v>2860</v>
      </c>
      <c r="D278" s="150" t="s">
        <v>1583</v>
      </c>
      <c r="E278" s="140" t="s">
        <v>3056</v>
      </c>
      <c r="F278" s="138"/>
      <c r="G278" s="138"/>
      <c r="H278" s="138"/>
      <c r="I278" s="138"/>
      <c r="J278" s="138"/>
      <c r="K278" s="138"/>
      <c r="L278" s="138"/>
      <c r="M278" s="138"/>
      <c r="N278" s="138"/>
      <c r="O278" s="138"/>
      <c r="P278" s="138"/>
      <c r="Q278" s="138"/>
    </row>
    <row r="279" spans="1:17" ht="29">
      <c r="A279" s="153" t="s">
        <v>264</v>
      </c>
      <c r="B279" s="140" t="s">
        <v>1100</v>
      </c>
      <c r="C279" s="149" t="s">
        <v>2675</v>
      </c>
      <c r="D279" s="150" t="s">
        <v>1583</v>
      </c>
      <c r="E279" s="140" t="s">
        <v>3056</v>
      </c>
      <c r="F279" s="138"/>
      <c r="G279" s="138"/>
      <c r="H279" s="138"/>
      <c r="I279" s="138"/>
      <c r="J279" s="138"/>
      <c r="K279" s="138"/>
      <c r="L279" s="138"/>
      <c r="M279" s="138"/>
      <c r="N279" s="138"/>
      <c r="O279" s="138"/>
      <c r="P279" s="138"/>
      <c r="Q279" s="138"/>
    </row>
    <row r="280" spans="1:17" ht="43.5">
      <c r="A280" s="153" t="s">
        <v>266</v>
      </c>
      <c r="B280" s="140" t="s">
        <v>3069</v>
      </c>
      <c r="C280" s="149" t="s">
        <v>2675</v>
      </c>
      <c r="D280" s="150" t="s">
        <v>1583</v>
      </c>
      <c r="E280" s="140" t="s">
        <v>3056</v>
      </c>
      <c r="F280" s="138"/>
      <c r="G280" s="138"/>
      <c r="H280" s="138"/>
      <c r="I280" s="138"/>
      <c r="J280" s="138"/>
      <c r="K280" s="138"/>
      <c r="L280" s="138"/>
      <c r="M280" s="138"/>
      <c r="N280" s="138"/>
      <c r="O280" s="138"/>
      <c r="P280" s="138"/>
      <c r="Q280" s="138"/>
    </row>
    <row r="281" spans="1:17" ht="43.5">
      <c r="A281" s="153" t="s">
        <v>266</v>
      </c>
      <c r="B281" s="140" t="s">
        <v>3070</v>
      </c>
      <c r="C281" s="149" t="s">
        <v>2675</v>
      </c>
      <c r="D281" s="150" t="s">
        <v>1583</v>
      </c>
      <c r="E281" s="140" t="s">
        <v>3056</v>
      </c>
      <c r="F281" s="138"/>
      <c r="G281" s="138"/>
      <c r="H281" s="138"/>
      <c r="I281" s="138"/>
      <c r="J281" s="138"/>
      <c r="K281" s="138"/>
      <c r="L281" s="138"/>
      <c r="M281" s="138"/>
      <c r="N281" s="138"/>
      <c r="O281" s="138"/>
      <c r="P281" s="138"/>
      <c r="Q281" s="138"/>
    </row>
    <row r="282" spans="1:17" ht="43.5">
      <c r="A282" s="153" t="s">
        <v>266</v>
      </c>
      <c r="B282" s="140" t="s">
        <v>3071</v>
      </c>
      <c r="C282" s="149" t="s">
        <v>2675</v>
      </c>
      <c r="D282" s="150" t="s">
        <v>1583</v>
      </c>
      <c r="E282" s="140" t="s">
        <v>3056</v>
      </c>
      <c r="F282" s="138"/>
      <c r="G282" s="138"/>
      <c r="H282" s="138"/>
      <c r="I282" s="138"/>
      <c r="J282" s="138"/>
      <c r="K282" s="138"/>
      <c r="L282" s="138"/>
      <c r="M282" s="138"/>
      <c r="N282" s="138"/>
      <c r="O282" s="138"/>
      <c r="P282" s="138"/>
      <c r="Q282" s="138"/>
    </row>
    <row r="283" spans="1:17" ht="43.5">
      <c r="A283" s="153" t="s">
        <v>266</v>
      </c>
      <c r="B283" s="140" t="s">
        <v>3072</v>
      </c>
      <c r="C283" s="149" t="s">
        <v>2675</v>
      </c>
      <c r="D283" s="150" t="s">
        <v>1583</v>
      </c>
      <c r="E283" s="140" t="s">
        <v>3056</v>
      </c>
      <c r="F283" s="138"/>
      <c r="G283" s="138"/>
      <c r="H283" s="138"/>
      <c r="I283" s="138"/>
      <c r="J283" s="138"/>
      <c r="K283" s="138"/>
      <c r="L283" s="138"/>
      <c r="M283" s="138"/>
      <c r="N283" s="138"/>
      <c r="O283" s="138"/>
      <c r="P283" s="138"/>
      <c r="Q283" s="138"/>
    </row>
    <row r="284" spans="1:17" ht="43.5">
      <c r="A284" s="153" t="s">
        <v>266</v>
      </c>
      <c r="B284" s="140" t="s">
        <v>3073</v>
      </c>
      <c r="C284" s="149" t="s">
        <v>2675</v>
      </c>
      <c r="D284" s="150" t="s">
        <v>1583</v>
      </c>
      <c r="E284" s="140" t="s">
        <v>3056</v>
      </c>
      <c r="F284" s="138"/>
      <c r="G284" s="138"/>
      <c r="H284" s="138"/>
      <c r="I284" s="138"/>
      <c r="J284" s="138"/>
      <c r="K284" s="138"/>
      <c r="L284" s="138"/>
      <c r="M284" s="138"/>
      <c r="N284" s="138"/>
      <c r="O284" s="138"/>
      <c r="P284" s="138"/>
      <c r="Q284" s="138"/>
    </row>
    <row r="285" spans="1:17" ht="43.5">
      <c r="A285" s="153" t="s">
        <v>266</v>
      </c>
      <c r="B285" s="140" t="s">
        <v>3074</v>
      </c>
      <c r="C285" s="149" t="s">
        <v>2675</v>
      </c>
      <c r="D285" s="150" t="s">
        <v>1583</v>
      </c>
      <c r="E285" s="140" t="s">
        <v>3056</v>
      </c>
      <c r="F285" s="138"/>
      <c r="G285" s="138"/>
      <c r="H285" s="138"/>
      <c r="I285" s="138"/>
      <c r="J285" s="138"/>
      <c r="K285" s="138"/>
      <c r="L285" s="138"/>
      <c r="M285" s="138"/>
      <c r="N285" s="138"/>
      <c r="O285" s="138"/>
      <c r="P285" s="138"/>
      <c r="Q285" s="138"/>
    </row>
    <row r="286" spans="1:17" ht="43.5">
      <c r="A286" s="153" t="s">
        <v>266</v>
      </c>
      <c r="B286" s="140" t="s">
        <v>3075</v>
      </c>
      <c r="C286" s="149" t="s">
        <v>2675</v>
      </c>
      <c r="D286" s="150" t="s">
        <v>1583</v>
      </c>
      <c r="E286" s="140" t="s">
        <v>3056</v>
      </c>
      <c r="F286" s="138"/>
      <c r="G286" s="138"/>
      <c r="H286" s="138"/>
      <c r="I286" s="138"/>
      <c r="J286" s="138"/>
      <c r="K286" s="138"/>
      <c r="L286" s="138"/>
      <c r="M286" s="138"/>
      <c r="N286" s="138"/>
      <c r="O286" s="138"/>
      <c r="P286" s="138"/>
      <c r="Q286" s="138"/>
    </row>
    <row r="287" spans="1:17" ht="43.5">
      <c r="A287" s="153" t="s">
        <v>266</v>
      </c>
      <c r="B287" s="140" t="s">
        <v>3076</v>
      </c>
      <c r="C287" s="149" t="s">
        <v>2675</v>
      </c>
      <c r="D287" s="150" t="s">
        <v>1583</v>
      </c>
      <c r="E287" s="140" t="s">
        <v>3056</v>
      </c>
      <c r="F287" s="138"/>
      <c r="G287" s="138"/>
      <c r="H287" s="138"/>
      <c r="I287" s="138"/>
      <c r="J287" s="138"/>
      <c r="K287" s="138"/>
      <c r="L287" s="138"/>
      <c r="M287" s="138"/>
      <c r="N287" s="138"/>
      <c r="O287" s="138"/>
      <c r="P287" s="138"/>
      <c r="Q287" s="138"/>
    </row>
    <row r="288" spans="1:17" ht="29">
      <c r="A288" s="153" t="s">
        <v>266</v>
      </c>
      <c r="B288" s="140" t="s">
        <v>3077</v>
      </c>
      <c r="C288" s="149" t="s">
        <v>2675</v>
      </c>
      <c r="D288" s="150" t="s">
        <v>1583</v>
      </c>
      <c r="E288" s="140" t="s">
        <v>3056</v>
      </c>
      <c r="F288" s="138"/>
      <c r="G288" s="138"/>
      <c r="H288" s="138"/>
      <c r="I288" s="138"/>
      <c r="J288" s="138"/>
      <c r="K288" s="138"/>
      <c r="L288" s="138"/>
      <c r="M288" s="138"/>
      <c r="N288" s="138"/>
      <c r="O288" s="138"/>
      <c r="P288" s="138"/>
      <c r="Q288" s="138"/>
    </row>
    <row r="289" spans="1:17" ht="43.5">
      <c r="A289" s="153" t="s">
        <v>266</v>
      </c>
      <c r="B289" s="140" t="s">
        <v>3078</v>
      </c>
      <c r="C289" s="149" t="s">
        <v>2675</v>
      </c>
      <c r="D289" s="150" t="s">
        <v>1583</v>
      </c>
      <c r="E289" s="140" t="s">
        <v>3056</v>
      </c>
      <c r="F289" s="138"/>
      <c r="G289" s="138"/>
      <c r="H289" s="138"/>
      <c r="I289" s="138"/>
      <c r="J289" s="138"/>
      <c r="K289" s="138"/>
      <c r="L289" s="138"/>
      <c r="M289" s="138"/>
      <c r="N289" s="138"/>
      <c r="O289" s="138"/>
      <c r="P289" s="138"/>
      <c r="Q289" s="138"/>
    </row>
    <row r="290" spans="1:17" ht="58">
      <c r="A290" s="153" t="s">
        <v>300</v>
      </c>
      <c r="B290" s="140" t="s">
        <v>3079</v>
      </c>
      <c r="C290" s="152" t="s">
        <v>210</v>
      </c>
      <c r="D290" s="150" t="s">
        <v>228</v>
      </c>
      <c r="E290" s="140" t="s">
        <v>1583</v>
      </c>
      <c r="F290" s="138"/>
      <c r="G290" s="138"/>
      <c r="H290" s="138"/>
      <c r="I290" s="138"/>
      <c r="J290" s="138"/>
      <c r="K290" s="138"/>
      <c r="L290" s="138"/>
      <c r="M290" s="138"/>
      <c r="N290" s="138"/>
      <c r="O290" s="138"/>
      <c r="P290" s="138"/>
      <c r="Q290" s="138"/>
    </row>
    <row r="291" spans="1:17" ht="58">
      <c r="A291" s="153" t="s">
        <v>300</v>
      </c>
      <c r="B291" s="140" t="s">
        <v>3080</v>
      </c>
      <c r="C291" s="152" t="s">
        <v>210</v>
      </c>
      <c r="D291" s="150" t="s">
        <v>228</v>
      </c>
      <c r="E291" s="140" t="s">
        <v>1583</v>
      </c>
      <c r="F291" s="138"/>
      <c r="G291" s="138"/>
      <c r="H291" s="138"/>
      <c r="I291" s="138"/>
      <c r="J291" s="138"/>
      <c r="K291" s="138"/>
      <c r="L291" s="138"/>
      <c r="M291" s="138"/>
      <c r="N291" s="138"/>
      <c r="O291" s="138"/>
      <c r="P291" s="138"/>
      <c r="Q291" s="138"/>
    </row>
    <row r="292" spans="1:17" ht="72.5">
      <c r="A292" s="153" t="s">
        <v>300</v>
      </c>
      <c r="B292" s="140" t="s">
        <v>3081</v>
      </c>
      <c r="C292" s="152" t="s">
        <v>210</v>
      </c>
      <c r="D292" s="150" t="s">
        <v>228</v>
      </c>
      <c r="E292" s="140" t="s">
        <v>1583</v>
      </c>
      <c r="F292" s="138"/>
      <c r="G292" s="138"/>
      <c r="H292" s="138"/>
      <c r="I292" s="138"/>
      <c r="J292" s="138"/>
      <c r="K292" s="138"/>
      <c r="L292" s="138"/>
      <c r="M292" s="138"/>
      <c r="N292" s="138"/>
      <c r="O292" s="138"/>
      <c r="P292" s="138"/>
      <c r="Q292" s="138"/>
    </row>
    <row r="293" spans="1:17" ht="58">
      <c r="A293" s="153" t="s">
        <v>300</v>
      </c>
      <c r="B293" s="140" t="s">
        <v>3082</v>
      </c>
      <c r="C293" s="152" t="s">
        <v>210</v>
      </c>
      <c r="D293" s="150" t="s">
        <v>215</v>
      </c>
      <c r="E293" s="140" t="s">
        <v>1583</v>
      </c>
      <c r="F293" s="138"/>
      <c r="G293" s="138"/>
      <c r="H293" s="138"/>
      <c r="I293" s="138"/>
      <c r="J293" s="138"/>
      <c r="K293" s="138"/>
      <c r="L293" s="138"/>
      <c r="M293" s="138"/>
      <c r="N293" s="138"/>
      <c r="O293" s="138"/>
      <c r="P293" s="138"/>
      <c r="Q293" s="138"/>
    </row>
    <row r="294" spans="1:17" ht="43.5">
      <c r="A294" s="153" t="s">
        <v>300</v>
      </c>
      <c r="B294" s="140" t="s">
        <v>3083</v>
      </c>
      <c r="C294" s="152" t="s">
        <v>210</v>
      </c>
      <c r="D294" s="150" t="s">
        <v>215</v>
      </c>
      <c r="E294" s="140" t="s">
        <v>1583</v>
      </c>
      <c r="F294" s="138"/>
      <c r="G294" s="138"/>
      <c r="H294" s="138"/>
      <c r="I294" s="138"/>
      <c r="J294" s="138"/>
      <c r="K294" s="138"/>
      <c r="L294" s="138"/>
      <c r="M294" s="138"/>
      <c r="N294" s="138"/>
      <c r="O294" s="138"/>
      <c r="P294" s="138"/>
      <c r="Q294" s="138"/>
    </row>
    <row r="295" spans="1:17" ht="43.5">
      <c r="A295" s="153" t="s">
        <v>300</v>
      </c>
      <c r="B295" s="140" t="s">
        <v>3084</v>
      </c>
      <c r="C295" s="152" t="s">
        <v>210</v>
      </c>
      <c r="D295" s="150" t="s">
        <v>211</v>
      </c>
      <c r="E295" s="140" t="s">
        <v>1583</v>
      </c>
      <c r="F295" s="138"/>
      <c r="G295" s="138"/>
      <c r="H295" s="138"/>
      <c r="I295" s="138"/>
      <c r="J295" s="138"/>
      <c r="K295" s="138"/>
      <c r="L295" s="138"/>
      <c r="M295" s="138"/>
      <c r="N295" s="138"/>
      <c r="O295" s="138"/>
      <c r="P295" s="138"/>
      <c r="Q295" s="138"/>
    </row>
    <row r="296" spans="1:17" ht="72.5">
      <c r="A296" s="153" t="s">
        <v>300</v>
      </c>
      <c r="B296" s="140" t="s">
        <v>3085</v>
      </c>
      <c r="C296" s="152" t="s">
        <v>210</v>
      </c>
      <c r="D296" s="150" t="s">
        <v>215</v>
      </c>
      <c r="E296" s="140" t="s">
        <v>1583</v>
      </c>
      <c r="F296" s="138"/>
      <c r="G296" s="138"/>
      <c r="H296" s="138"/>
      <c r="I296" s="138"/>
      <c r="J296" s="138"/>
      <c r="K296" s="138"/>
      <c r="L296" s="138"/>
      <c r="M296" s="138"/>
      <c r="N296" s="138"/>
      <c r="O296" s="138"/>
      <c r="P296" s="138"/>
      <c r="Q296" s="138"/>
    </row>
    <row r="297" spans="1:17" ht="43.5">
      <c r="A297" s="153" t="s">
        <v>300</v>
      </c>
      <c r="B297" s="140" t="s">
        <v>3086</v>
      </c>
      <c r="C297" s="152" t="s">
        <v>210</v>
      </c>
      <c r="D297" s="150" t="s">
        <v>3087</v>
      </c>
      <c r="E297" s="140" t="s">
        <v>1583</v>
      </c>
      <c r="F297" s="138"/>
      <c r="G297" s="138"/>
      <c r="H297" s="138"/>
      <c r="I297" s="138"/>
      <c r="J297" s="138"/>
      <c r="K297" s="138"/>
      <c r="L297" s="138"/>
      <c r="M297" s="138"/>
      <c r="N297" s="138"/>
      <c r="O297" s="138"/>
      <c r="P297" s="138"/>
      <c r="Q297" s="138"/>
    </row>
    <row r="298" spans="1:17" ht="58">
      <c r="A298" s="153" t="s">
        <v>300</v>
      </c>
      <c r="B298" s="140" t="s">
        <v>3088</v>
      </c>
      <c r="C298" s="152" t="s">
        <v>210</v>
      </c>
      <c r="D298" s="150" t="s">
        <v>217</v>
      </c>
      <c r="E298" s="140" t="s">
        <v>1583</v>
      </c>
      <c r="F298" s="138"/>
      <c r="G298" s="138"/>
      <c r="H298" s="138"/>
      <c r="I298" s="138"/>
      <c r="J298" s="138"/>
      <c r="K298" s="138"/>
      <c r="L298" s="138"/>
      <c r="M298" s="138"/>
      <c r="N298" s="138"/>
      <c r="O298" s="138"/>
      <c r="P298" s="138"/>
      <c r="Q298" s="138"/>
    </row>
    <row r="299" spans="1:17" ht="58">
      <c r="A299" s="153" t="s">
        <v>300</v>
      </c>
      <c r="B299" s="140" t="s">
        <v>3089</v>
      </c>
      <c r="C299" s="152" t="s">
        <v>210</v>
      </c>
      <c r="D299" s="150" t="s">
        <v>228</v>
      </c>
      <c r="E299" s="140" t="s">
        <v>1583</v>
      </c>
      <c r="F299" s="138"/>
      <c r="G299" s="138"/>
      <c r="H299" s="138"/>
      <c r="I299" s="138"/>
      <c r="J299" s="138"/>
      <c r="K299" s="138"/>
      <c r="L299" s="138"/>
      <c r="M299" s="138"/>
      <c r="N299" s="138"/>
      <c r="O299" s="138"/>
      <c r="P299" s="138"/>
      <c r="Q299" s="138"/>
    </row>
    <row r="300" spans="1:17" ht="58">
      <c r="A300" s="153" t="s">
        <v>300</v>
      </c>
      <c r="B300" s="140" t="s">
        <v>3090</v>
      </c>
      <c r="C300" s="152" t="s">
        <v>210</v>
      </c>
      <c r="D300" s="150" t="s">
        <v>228</v>
      </c>
      <c r="E300" s="140" t="s">
        <v>1583</v>
      </c>
      <c r="F300" s="138"/>
      <c r="G300" s="138"/>
      <c r="H300" s="138"/>
      <c r="I300" s="138"/>
      <c r="J300" s="138"/>
      <c r="K300" s="138"/>
      <c r="L300" s="138"/>
      <c r="M300" s="138"/>
      <c r="N300" s="138"/>
      <c r="O300" s="138"/>
      <c r="P300" s="138"/>
      <c r="Q300" s="138"/>
    </row>
    <row r="301" spans="1:17" ht="43.5">
      <c r="A301" s="153" t="s">
        <v>300</v>
      </c>
      <c r="B301" s="140" t="s">
        <v>3091</v>
      </c>
      <c r="C301" s="152" t="s">
        <v>210</v>
      </c>
      <c r="D301" s="150" t="s">
        <v>215</v>
      </c>
      <c r="E301" s="140" t="s">
        <v>1583</v>
      </c>
      <c r="F301" s="138"/>
      <c r="G301" s="138"/>
      <c r="H301" s="138"/>
      <c r="I301" s="138"/>
      <c r="J301" s="138"/>
      <c r="K301" s="138"/>
      <c r="L301" s="138"/>
      <c r="M301" s="138"/>
      <c r="N301" s="138"/>
      <c r="O301" s="138"/>
      <c r="P301" s="138"/>
      <c r="Q301" s="138"/>
    </row>
    <row r="302" spans="1:17" ht="43.5">
      <c r="A302" s="153" t="s">
        <v>300</v>
      </c>
      <c r="B302" s="140" t="s">
        <v>3092</v>
      </c>
      <c r="C302" s="152" t="s">
        <v>210</v>
      </c>
      <c r="D302" s="150" t="s">
        <v>215</v>
      </c>
      <c r="E302" s="140" t="s">
        <v>1583</v>
      </c>
      <c r="F302" s="143"/>
      <c r="G302" s="138"/>
      <c r="H302" s="138"/>
      <c r="I302" s="138"/>
      <c r="J302" s="138"/>
      <c r="K302" s="138"/>
      <c r="L302" s="138"/>
      <c r="M302" s="144"/>
      <c r="N302" s="138"/>
      <c r="O302" s="144"/>
      <c r="P302" s="138"/>
      <c r="Q302" s="144"/>
    </row>
    <row r="303" spans="1:17" ht="58">
      <c r="A303" s="153" t="s">
        <v>300</v>
      </c>
      <c r="B303" s="140" t="s">
        <v>3093</v>
      </c>
      <c r="C303" s="152" t="s">
        <v>210</v>
      </c>
      <c r="D303" s="150" t="s">
        <v>228</v>
      </c>
      <c r="E303" s="140" t="s">
        <v>1583</v>
      </c>
      <c r="F303" s="143"/>
      <c r="G303" s="138"/>
      <c r="H303" s="138"/>
      <c r="I303" s="138"/>
      <c r="J303" s="138"/>
      <c r="K303" s="138"/>
      <c r="L303" s="138"/>
      <c r="M303" s="144"/>
      <c r="N303" s="138"/>
      <c r="O303" s="138"/>
      <c r="P303" s="138"/>
      <c r="Q303" s="144"/>
    </row>
    <row r="304" spans="1:17" ht="58">
      <c r="A304" s="153" t="s">
        <v>300</v>
      </c>
      <c r="B304" s="140" t="s">
        <v>3094</v>
      </c>
      <c r="C304" s="152" t="s">
        <v>210</v>
      </c>
      <c r="D304" s="150" t="s">
        <v>228</v>
      </c>
      <c r="E304" s="140" t="s">
        <v>1583</v>
      </c>
      <c r="F304" s="143"/>
      <c r="G304" s="138"/>
      <c r="H304" s="138"/>
      <c r="I304" s="138"/>
      <c r="J304" s="138"/>
      <c r="K304" s="138"/>
      <c r="L304" s="138"/>
      <c r="M304" s="144"/>
      <c r="N304" s="138"/>
      <c r="O304" s="138"/>
      <c r="P304" s="138"/>
      <c r="Q304" s="144"/>
    </row>
    <row r="305" spans="1:17" ht="43.5">
      <c r="A305" s="153" t="s">
        <v>300</v>
      </c>
      <c r="B305" s="140" t="s">
        <v>3095</v>
      </c>
      <c r="C305" s="152" t="s">
        <v>210</v>
      </c>
      <c r="D305" s="152" t="s">
        <v>228</v>
      </c>
      <c r="E305" s="140" t="s">
        <v>1583</v>
      </c>
      <c r="F305" s="143"/>
      <c r="G305" s="138"/>
      <c r="H305" s="138"/>
      <c r="I305" s="138"/>
      <c r="J305" s="138"/>
      <c r="K305" s="138"/>
      <c r="L305" s="138"/>
      <c r="M305" s="144"/>
      <c r="N305" s="138"/>
      <c r="O305" s="138"/>
      <c r="P305" s="138"/>
      <c r="Q305" s="144"/>
    </row>
    <row r="306" spans="1:17" ht="72.5">
      <c r="A306" s="153" t="s">
        <v>300</v>
      </c>
      <c r="B306" s="140" t="s">
        <v>3096</v>
      </c>
      <c r="C306" s="152" t="s">
        <v>210</v>
      </c>
      <c r="D306" s="152" t="s">
        <v>228</v>
      </c>
      <c r="E306" s="140" t="s">
        <v>1583</v>
      </c>
      <c r="F306" s="143"/>
      <c r="G306" s="138"/>
      <c r="H306" s="138"/>
      <c r="I306" s="138"/>
      <c r="J306" s="138"/>
      <c r="K306" s="138"/>
      <c r="L306" s="138"/>
      <c r="M306" s="144"/>
      <c r="N306" s="138"/>
      <c r="O306" s="138"/>
      <c r="P306" s="138"/>
      <c r="Q306" s="144"/>
    </row>
    <row r="307" spans="1:17" ht="58">
      <c r="A307" s="153" t="s">
        <v>300</v>
      </c>
      <c r="B307" s="140" t="s">
        <v>3097</v>
      </c>
      <c r="C307" s="152" t="s">
        <v>210</v>
      </c>
      <c r="D307" s="152" t="s">
        <v>228</v>
      </c>
      <c r="E307" s="140" t="s">
        <v>1583</v>
      </c>
      <c r="F307" s="143"/>
      <c r="G307" s="138"/>
      <c r="H307" s="138"/>
      <c r="I307" s="138"/>
      <c r="J307" s="138"/>
      <c r="K307" s="138"/>
      <c r="L307" s="138"/>
      <c r="M307" s="144"/>
      <c r="N307" s="138"/>
      <c r="O307" s="138"/>
      <c r="P307" s="138"/>
      <c r="Q307" s="144"/>
    </row>
    <row r="308" spans="1:17" ht="72.5">
      <c r="A308" s="153" t="s">
        <v>300</v>
      </c>
      <c r="B308" s="140" t="s">
        <v>3098</v>
      </c>
      <c r="C308" s="152" t="s">
        <v>210</v>
      </c>
      <c r="D308" s="152" t="s">
        <v>228</v>
      </c>
      <c r="E308" s="140" t="s">
        <v>1583</v>
      </c>
      <c r="F308" s="143"/>
      <c r="G308" s="138"/>
      <c r="H308" s="138"/>
      <c r="I308" s="138"/>
      <c r="J308" s="138"/>
      <c r="K308" s="138"/>
      <c r="L308" s="138"/>
      <c r="M308" s="144"/>
      <c r="N308" s="138"/>
      <c r="O308" s="138"/>
      <c r="P308" s="138"/>
      <c r="Q308" s="144"/>
    </row>
    <row r="309" spans="1:17" ht="58">
      <c r="A309" s="153" t="s">
        <v>300</v>
      </c>
      <c r="B309" s="140" t="s">
        <v>3099</v>
      </c>
      <c r="C309" s="152" t="s">
        <v>210</v>
      </c>
      <c r="D309" s="152" t="s">
        <v>228</v>
      </c>
      <c r="E309" s="140" t="s">
        <v>1583</v>
      </c>
      <c r="F309" s="143"/>
      <c r="G309" s="138"/>
      <c r="H309" s="138"/>
      <c r="I309" s="138"/>
      <c r="J309" s="138"/>
      <c r="K309" s="138"/>
      <c r="L309" s="138"/>
      <c r="M309" s="144"/>
      <c r="N309" s="138"/>
      <c r="O309" s="138"/>
      <c r="P309" s="138"/>
      <c r="Q309" s="144"/>
    </row>
    <row r="310" spans="1:17" ht="58">
      <c r="A310" s="153" t="s">
        <v>300</v>
      </c>
      <c r="B310" s="140" t="s">
        <v>3100</v>
      </c>
      <c r="C310" s="152" t="s">
        <v>210</v>
      </c>
      <c r="D310" s="152" t="s">
        <v>228</v>
      </c>
      <c r="E310" s="140" t="s">
        <v>1583</v>
      </c>
      <c r="F310" s="143"/>
      <c r="G310" s="138"/>
      <c r="H310" s="138"/>
      <c r="I310" s="138"/>
      <c r="J310" s="138"/>
      <c r="K310" s="138"/>
      <c r="L310" s="138"/>
      <c r="M310" s="144"/>
      <c r="N310" s="138"/>
      <c r="O310" s="138"/>
      <c r="P310" s="138"/>
      <c r="Q310" s="144"/>
    </row>
    <row r="311" spans="1:17" ht="43.5">
      <c r="A311" s="153" t="s">
        <v>300</v>
      </c>
      <c r="B311" s="140" t="s">
        <v>3101</v>
      </c>
      <c r="C311" s="152" t="s">
        <v>210</v>
      </c>
      <c r="D311" s="152" t="s">
        <v>3087</v>
      </c>
      <c r="E311" s="140" t="s">
        <v>1583</v>
      </c>
      <c r="F311" s="143"/>
      <c r="G311" s="138"/>
      <c r="H311" s="138"/>
      <c r="I311" s="138"/>
      <c r="J311" s="138"/>
      <c r="K311" s="138"/>
      <c r="L311" s="138"/>
      <c r="M311" s="144"/>
      <c r="N311" s="138"/>
      <c r="O311" s="138"/>
      <c r="P311" s="138"/>
      <c r="Q311" s="144"/>
    </row>
    <row r="312" spans="1:17" ht="58">
      <c r="A312" s="153" t="s">
        <v>300</v>
      </c>
      <c r="B312" s="140" t="s">
        <v>3102</v>
      </c>
      <c r="C312" s="152" t="s">
        <v>210</v>
      </c>
      <c r="D312" s="152" t="s">
        <v>228</v>
      </c>
      <c r="E312" s="140" t="s">
        <v>1583</v>
      </c>
      <c r="F312" s="143"/>
      <c r="G312" s="138"/>
      <c r="H312" s="138"/>
      <c r="I312" s="138"/>
      <c r="J312" s="138"/>
      <c r="K312" s="138"/>
      <c r="L312" s="138"/>
      <c r="M312" s="144"/>
      <c r="N312" s="138"/>
      <c r="O312" s="138"/>
      <c r="P312" s="138"/>
      <c r="Q312" s="144"/>
    </row>
    <row r="313" spans="1:17" ht="43.5">
      <c r="A313" s="153" t="s">
        <v>300</v>
      </c>
      <c r="B313" s="140" t="s">
        <v>3103</v>
      </c>
      <c r="C313" s="152" t="s">
        <v>210</v>
      </c>
      <c r="D313" s="152" t="s">
        <v>211</v>
      </c>
      <c r="E313" s="140" t="s">
        <v>1583</v>
      </c>
      <c r="F313" s="143"/>
      <c r="G313" s="138"/>
      <c r="H313" s="138"/>
      <c r="I313" s="138"/>
      <c r="J313" s="138"/>
      <c r="K313" s="138"/>
      <c r="L313" s="138"/>
      <c r="M313" s="144"/>
      <c r="N313" s="138"/>
      <c r="O313" s="138"/>
      <c r="P313" s="138"/>
      <c r="Q313" s="144"/>
    </row>
    <row r="314" spans="1:17" ht="58">
      <c r="A314" s="153" t="s">
        <v>300</v>
      </c>
      <c r="B314" s="140" t="s">
        <v>3104</v>
      </c>
      <c r="C314" s="152" t="s">
        <v>210</v>
      </c>
      <c r="D314" s="152" t="s">
        <v>215</v>
      </c>
      <c r="E314" s="140" t="s">
        <v>1583</v>
      </c>
      <c r="F314" s="143"/>
      <c r="G314" s="138"/>
      <c r="H314" s="138"/>
      <c r="I314" s="138"/>
      <c r="J314" s="138"/>
      <c r="K314" s="138"/>
      <c r="L314" s="138"/>
      <c r="M314" s="144"/>
      <c r="N314" s="138"/>
      <c r="O314" s="144"/>
      <c r="P314" s="138"/>
      <c r="Q314" s="144"/>
    </row>
    <row r="315" spans="1:17" ht="43.5">
      <c r="A315" s="153" t="s">
        <v>300</v>
      </c>
      <c r="B315" s="140" t="s">
        <v>3105</v>
      </c>
      <c r="C315" s="152" t="s">
        <v>210</v>
      </c>
      <c r="D315" s="152" t="s">
        <v>215</v>
      </c>
      <c r="E315" s="140" t="s">
        <v>1583</v>
      </c>
      <c r="F315" s="143"/>
      <c r="G315" s="138"/>
      <c r="H315" s="138"/>
      <c r="I315" s="138"/>
      <c r="J315" s="138"/>
      <c r="K315" s="138"/>
      <c r="L315" s="138"/>
      <c r="M315" s="144"/>
      <c r="N315" s="138"/>
      <c r="O315" s="138"/>
      <c r="P315" s="138"/>
      <c r="Q315" s="144"/>
    </row>
    <row r="316" spans="1:17" ht="58">
      <c r="A316" s="153" t="s">
        <v>300</v>
      </c>
      <c r="B316" s="140" t="s">
        <v>3106</v>
      </c>
      <c r="C316" s="152" t="s">
        <v>210</v>
      </c>
      <c r="D316" s="152" t="s">
        <v>211</v>
      </c>
      <c r="E316" s="140" t="s">
        <v>1583</v>
      </c>
      <c r="F316" s="143"/>
      <c r="G316" s="138"/>
      <c r="H316" s="138"/>
      <c r="I316" s="138"/>
      <c r="J316" s="138"/>
      <c r="K316" s="138"/>
      <c r="L316" s="138"/>
      <c r="M316" s="144"/>
      <c r="N316" s="138"/>
      <c r="O316" s="138"/>
      <c r="P316" s="138"/>
      <c r="Q316" s="144"/>
    </row>
    <row r="317" spans="1:17" ht="58">
      <c r="A317" s="153" t="s">
        <v>300</v>
      </c>
      <c r="B317" s="140" t="s">
        <v>3107</v>
      </c>
      <c r="C317" s="152" t="s">
        <v>210</v>
      </c>
      <c r="D317" s="152" t="s">
        <v>215</v>
      </c>
      <c r="E317" s="140" t="s">
        <v>1583</v>
      </c>
      <c r="F317" s="143"/>
      <c r="G317" s="138"/>
      <c r="H317" s="138"/>
      <c r="I317" s="138"/>
      <c r="J317" s="138"/>
      <c r="K317" s="138"/>
      <c r="L317" s="138"/>
      <c r="M317" s="144"/>
      <c r="N317" s="138"/>
      <c r="O317" s="144"/>
      <c r="P317" s="138"/>
      <c r="Q317" s="144"/>
    </row>
    <row r="318" spans="1:17" ht="43.5">
      <c r="A318" s="153" t="s">
        <v>300</v>
      </c>
      <c r="B318" s="140" t="s">
        <v>3108</v>
      </c>
      <c r="C318" s="152" t="s">
        <v>210</v>
      </c>
      <c r="D318" s="152" t="s">
        <v>228</v>
      </c>
      <c r="E318" s="140" t="s">
        <v>1583</v>
      </c>
      <c r="F318" s="143"/>
      <c r="G318" s="138"/>
      <c r="H318" s="138"/>
      <c r="I318" s="138"/>
      <c r="J318" s="138"/>
      <c r="K318" s="138"/>
      <c r="L318" s="138"/>
      <c r="M318" s="144"/>
      <c r="N318" s="138"/>
      <c r="O318" s="144"/>
      <c r="P318" s="138"/>
      <c r="Q318" s="144"/>
    </row>
    <row r="319" spans="1:17" ht="58">
      <c r="A319" s="153" t="s">
        <v>300</v>
      </c>
      <c r="B319" s="140" t="s">
        <v>3109</v>
      </c>
      <c r="C319" s="152" t="s">
        <v>210</v>
      </c>
      <c r="D319" s="152" t="s">
        <v>215</v>
      </c>
      <c r="E319" s="140" t="s">
        <v>1583</v>
      </c>
      <c r="F319" s="143"/>
      <c r="G319" s="138"/>
      <c r="H319" s="138"/>
      <c r="I319" s="138"/>
      <c r="J319" s="138"/>
      <c r="K319" s="138"/>
      <c r="L319" s="138"/>
      <c r="M319" s="144"/>
      <c r="N319" s="138"/>
      <c r="O319" s="138"/>
      <c r="P319" s="138"/>
      <c r="Q319" s="144"/>
    </row>
    <row r="320" spans="1:17" ht="43.5">
      <c r="A320" s="153" t="s">
        <v>300</v>
      </c>
      <c r="B320" s="140" t="s">
        <v>3110</v>
      </c>
      <c r="C320" s="152" t="s">
        <v>210</v>
      </c>
      <c r="D320" s="152" t="s">
        <v>228</v>
      </c>
      <c r="E320" s="140" t="s">
        <v>1583</v>
      </c>
      <c r="F320" s="143"/>
      <c r="G320" s="138"/>
      <c r="H320" s="138"/>
      <c r="I320" s="138"/>
      <c r="J320" s="138"/>
      <c r="K320" s="138"/>
      <c r="L320" s="138"/>
      <c r="M320" s="144"/>
      <c r="N320" s="138"/>
      <c r="O320" s="144"/>
      <c r="P320" s="138"/>
      <c r="Q320" s="144"/>
    </row>
    <row r="321" spans="1:17" ht="58">
      <c r="A321" s="153" t="s">
        <v>300</v>
      </c>
      <c r="B321" s="140" t="s">
        <v>3111</v>
      </c>
      <c r="C321" s="152" t="s">
        <v>210</v>
      </c>
      <c r="D321" s="152" t="s">
        <v>215</v>
      </c>
      <c r="E321" s="140" t="s">
        <v>1583</v>
      </c>
      <c r="F321" s="143"/>
      <c r="G321" s="138"/>
      <c r="H321" s="138"/>
      <c r="I321" s="138"/>
      <c r="J321" s="138"/>
      <c r="K321" s="138"/>
      <c r="L321" s="138"/>
      <c r="M321" s="144"/>
      <c r="N321" s="138"/>
      <c r="O321" s="144"/>
      <c r="P321" s="138"/>
      <c r="Q321" s="144"/>
    </row>
    <row r="322" spans="1:17" ht="43.5">
      <c r="A322" s="153" t="s">
        <v>300</v>
      </c>
      <c r="B322" s="140" t="s">
        <v>3112</v>
      </c>
      <c r="C322" s="152" t="s">
        <v>210</v>
      </c>
      <c r="D322" s="152" t="s">
        <v>215</v>
      </c>
      <c r="E322" s="140" t="s">
        <v>1583</v>
      </c>
      <c r="F322" s="143"/>
      <c r="G322" s="138"/>
      <c r="H322" s="138"/>
      <c r="I322" s="138"/>
      <c r="J322" s="138"/>
      <c r="K322" s="138"/>
      <c r="L322" s="138"/>
      <c r="M322" s="144"/>
      <c r="N322" s="138"/>
      <c r="O322" s="144"/>
      <c r="P322" s="138"/>
      <c r="Q322" s="144"/>
    </row>
    <row r="323" spans="1:17" ht="43.5">
      <c r="A323" s="153" t="s">
        <v>300</v>
      </c>
      <c r="B323" s="140" t="s">
        <v>3113</v>
      </c>
      <c r="C323" s="152" t="s">
        <v>210</v>
      </c>
      <c r="D323" s="152" t="s">
        <v>211</v>
      </c>
      <c r="E323" s="140" t="s">
        <v>1583</v>
      </c>
      <c r="F323" s="143"/>
      <c r="G323" s="138"/>
      <c r="H323" s="138"/>
      <c r="I323" s="138"/>
      <c r="J323" s="138"/>
      <c r="K323" s="138"/>
      <c r="L323" s="138"/>
      <c r="M323" s="144"/>
      <c r="N323" s="138"/>
      <c r="O323" s="144"/>
      <c r="P323" s="138"/>
      <c r="Q323" s="144"/>
    </row>
    <row r="324" spans="1:17" ht="29">
      <c r="A324" s="153" t="s">
        <v>300</v>
      </c>
      <c r="B324" s="140" t="s">
        <v>3114</v>
      </c>
      <c r="C324" s="152" t="s">
        <v>210</v>
      </c>
      <c r="D324" s="152" t="s">
        <v>215</v>
      </c>
      <c r="E324" s="140" t="s">
        <v>1583</v>
      </c>
      <c r="F324" s="143"/>
      <c r="G324" s="138"/>
      <c r="H324" s="138"/>
      <c r="I324" s="138"/>
      <c r="J324" s="138"/>
      <c r="K324" s="138"/>
      <c r="L324" s="138"/>
      <c r="M324" s="144"/>
      <c r="N324" s="138"/>
      <c r="O324" s="138"/>
      <c r="P324" s="138"/>
      <c r="Q324" s="144"/>
    </row>
    <row r="325" spans="1:17" ht="72.5">
      <c r="A325" s="153" t="s">
        <v>300</v>
      </c>
      <c r="B325" s="140" t="s">
        <v>3115</v>
      </c>
      <c r="C325" s="152" t="s">
        <v>210</v>
      </c>
      <c r="D325" s="152" t="s">
        <v>211</v>
      </c>
      <c r="E325" s="140" t="s">
        <v>1583</v>
      </c>
      <c r="F325" s="138"/>
      <c r="G325" s="138"/>
      <c r="H325" s="138"/>
      <c r="I325" s="138"/>
      <c r="J325" s="138"/>
      <c r="K325" s="138"/>
      <c r="L325" s="138"/>
      <c r="M325" s="138"/>
      <c r="N325" s="138"/>
      <c r="O325" s="138"/>
      <c r="P325" s="138"/>
      <c r="Q325" s="138"/>
    </row>
    <row r="326" spans="1:17" ht="58">
      <c r="A326" s="153" t="s">
        <v>300</v>
      </c>
      <c r="B326" s="140" t="s">
        <v>3116</v>
      </c>
      <c r="C326" s="152" t="s">
        <v>210</v>
      </c>
      <c r="D326" s="152" t="s">
        <v>211</v>
      </c>
      <c r="E326" s="140" t="s">
        <v>1583</v>
      </c>
      <c r="F326" s="138"/>
      <c r="G326" s="138"/>
      <c r="H326" s="138"/>
      <c r="I326" s="138"/>
      <c r="J326" s="138"/>
      <c r="K326" s="138"/>
      <c r="L326" s="138"/>
      <c r="M326" s="138"/>
      <c r="N326" s="138"/>
      <c r="O326" s="138"/>
      <c r="P326" s="138"/>
      <c r="Q326" s="138"/>
    </row>
    <row r="327" spans="1:17" ht="58">
      <c r="A327" s="153" t="s">
        <v>327</v>
      </c>
      <c r="B327" s="140" t="s">
        <v>3117</v>
      </c>
      <c r="C327" s="152" t="s">
        <v>210</v>
      </c>
      <c r="D327" s="152" t="s">
        <v>211</v>
      </c>
      <c r="E327" s="140" t="s">
        <v>1583</v>
      </c>
      <c r="F327" s="138"/>
      <c r="G327" s="138"/>
      <c r="H327" s="138"/>
      <c r="I327" s="138"/>
      <c r="J327" s="138"/>
      <c r="K327" s="138"/>
      <c r="L327" s="138"/>
      <c r="M327" s="138"/>
      <c r="N327" s="138"/>
      <c r="O327" s="138"/>
      <c r="P327" s="138"/>
      <c r="Q327" s="138"/>
    </row>
    <row r="328" spans="1:17" ht="58">
      <c r="A328" s="153" t="s">
        <v>300</v>
      </c>
      <c r="B328" s="140" t="s">
        <v>3118</v>
      </c>
      <c r="C328" s="152" t="s">
        <v>210</v>
      </c>
      <c r="D328" s="152" t="s">
        <v>211</v>
      </c>
      <c r="E328" s="140" t="s">
        <v>1583</v>
      </c>
      <c r="F328" s="138"/>
      <c r="G328" s="138"/>
      <c r="H328" s="138"/>
      <c r="I328" s="138"/>
      <c r="J328" s="138"/>
      <c r="K328" s="138"/>
      <c r="L328" s="138"/>
      <c r="M328" s="138"/>
      <c r="N328" s="138"/>
      <c r="O328" s="138"/>
      <c r="P328" s="138"/>
      <c r="Q328" s="138"/>
    </row>
    <row r="329" spans="1:17" ht="58">
      <c r="A329" s="153" t="s">
        <v>300</v>
      </c>
      <c r="B329" s="140" t="s">
        <v>3119</v>
      </c>
      <c r="C329" s="152" t="s">
        <v>210</v>
      </c>
      <c r="D329" s="152" t="s">
        <v>211</v>
      </c>
      <c r="E329" s="140" t="s">
        <v>1583</v>
      </c>
      <c r="F329" s="138"/>
      <c r="G329" s="138"/>
      <c r="H329" s="138"/>
      <c r="I329" s="138"/>
      <c r="J329" s="138"/>
      <c r="K329" s="138"/>
      <c r="L329" s="138"/>
      <c r="M329" s="138"/>
      <c r="N329" s="138"/>
      <c r="O329" s="138"/>
      <c r="P329" s="138"/>
      <c r="Q329" s="138"/>
    </row>
    <row r="330" spans="1:17" ht="43.5">
      <c r="A330" s="153" t="s">
        <v>300</v>
      </c>
      <c r="B330" s="140" t="s">
        <v>3120</v>
      </c>
      <c r="C330" s="152" t="s">
        <v>210</v>
      </c>
      <c r="D330" s="152" t="s">
        <v>211</v>
      </c>
      <c r="E330" s="140" t="s">
        <v>1583</v>
      </c>
      <c r="F330" s="138"/>
      <c r="G330" s="138"/>
      <c r="H330" s="138"/>
      <c r="I330" s="138"/>
      <c r="J330" s="138"/>
      <c r="K330" s="138"/>
      <c r="L330" s="138"/>
      <c r="M330" s="138"/>
      <c r="N330" s="138"/>
      <c r="O330" s="138"/>
      <c r="P330" s="138"/>
      <c r="Q330" s="138"/>
    </row>
    <row r="331" spans="1:17" ht="72.5">
      <c r="A331" s="153" t="s">
        <v>300</v>
      </c>
      <c r="B331" s="140" t="s">
        <v>3121</v>
      </c>
      <c r="C331" s="152" t="s">
        <v>210</v>
      </c>
      <c r="D331" s="152" t="s">
        <v>211</v>
      </c>
      <c r="E331" s="140" t="s">
        <v>1583</v>
      </c>
      <c r="F331" s="138"/>
      <c r="G331" s="138"/>
      <c r="H331" s="138"/>
      <c r="I331" s="138"/>
      <c r="J331" s="138"/>
      <c r="K331" s="138"/>
      <c r="L331" s="138"/>
      <c r="M331" s="138"/>
      <c r="N331" s="138"/>
      <c r="O331" s="138"/>
      <c r="P331" s="138"/>
      <c r="Q331" s="138"/>
    </row>
    <row r="332" spans="1:17" ht="58">
      <c r="A332" s="153" t="s">
        <v>300</v>
      </c>
      <c r="B332" s="140" t="s">
        <v>3122</v>
      </c>
      <c r="C332" s="150" t="s">
        <v>2877</v>
      </c>
      <c r="D332" s="150" t="s">
        <v>1583</v>
      </c>
      <c r="E332" s="140" t="s">
        <v>1583</v>
      </c>
      <c r="F332" s="138"/>
      <c r="G332" s="138"/>
      <c r="H332" s="138"/>
      <c r="I332" s="138"/>
      <c r="J332" s="138"/>
      <c r="K332" s="138"/>
      <c r="L332" s="138"/>
      <c r="M332" s="138"/>
      <c r="N332" s="138"/>
      <c r="O332" s="138"/>
      <c r="P332" s="138"/>
      <c r="Q332" s="138"/>
    </row>
    <row r="333" spans="1:17" ht="43.5">
      <c r="A333" s="153" t="s">
        <v>300</v>
      </c>
      <c r="B333" s="140" t="s">
        <v>3123</v>
      </c>
      <c r="C333" s="150" t="s">
        <v>2877</v>
      </c>
      <c r="D333" s="150" t="s">
        <v>1583</v>
      </c>
      <c r="E333" s="140" t="s">
        <v>1583</v>
      </c>
      <c r="F333" s="138"/>
      <c r="G333" s="138"/>
      <c r="H333" s="138"/>
      <c r="I333" s="138"/>
      <c r="J333" s="138"/>
      <c r="K333" s="138"/>
      <c r="L333" s="138"/>
      <c r="M333" s="138"/>
      <c r="N333" s="138"/>
      <c r="O333" s="138"/>
      <c r="P333" s="138"/>
      <c r="Q333" s="138"/>
    </row>
    <row r="334" spans="1:17" ht="43.5">
      <c r="A334" s="153" t="s">
        <v>300</v>
      </c>
      <c r="B334" s="140" t="s">
        <v>3124</v>
      </c>
      <c r="C334" s="150" t="s">
        <v>2877</v>
      </c>
      <c r="D334" s="150" t="s">
        <v>1583</v>
      </c>
      <c r="E334" s="140" t="s">
        <v>1583</v>
      </c>
      <c r="F334" s="138"/>
      <c r="G334" s="138"/>
      <c r="H334" s="138"/>
      <c r="I334" s="138"/>
      <c r="J334" s="138"/>
      <c r="K334" s="138"/>
      <c r="L334" s="138"/>
      <c r="M334" s="138"/>
      <c r="N334" s="138"/>
      <c r="O334" s="138"/>
      <c r="P334" s="138"/>
      <c r="Q334" s="138"/>
    </row>
    <row r="335" spans="1:17" ht="43.5">
      <c r="A335" s="153" t="s">
        <v>300</v>
      </c>
      <c r="B335" s="140" t="s">
        <v>3125</v>
      </c>
      <c r="C335" s="150" t="s">
        <v>2877</v>
      </c>
      <c r="D335" s="150" t="s">
        <v>1583</v>
      </c>
      <c r="E335" s="140" t="s">
        <v>1583</v>
      </c>
      <c r="F335" s="138"/>
      <c r="G335" s="138"/>
      <c r="H335" s="138"/>
      <c r="I335" s="138"/>
      <c r="J335" s="138"/>
      <c r="K335" s="138"/>
      <c r="L335" s="138"/>
      <c r="M335" s="138"/>
      <c r="N335" s="138"/>
      <c r="O335" s="138"/>
      <c r="P335" s="138"/>
      <c r="Q335" s="138"/>
    </row>
    <row r="336" spans="1:17" ht="43.5">
      <c r="A336" s="153" t="s">
        <v>300</v>
      </c>
      <c r="B336" s="140" t="s">
        <v>3126</v>
      </c>
      <c r="C336" s="150" t="s">
        <v>2877</v>
      </c>
      <c r="D336" s="150" t="s">
        <v>1583</v>
      </c>
      <c r="E336" s="140" t="s">
        <v>1583</v>
      </c>
      <c r="F336" s="138"/>
      <c r="G336" s="138"/>
      <c r="H336" s="138"/>
      <c r="I336" s="138"/>
      <c r="J336" s="138"/>
      <c r="K336" s="138"/>
      <c r="L336" s="138"/>
      <c r="M336" s="138"/>
      <c r="N336" s="138"/>
      <c r="O336" s="138"/>
      <c r="P336" s="138"/>
      <c r="Q336" s="138"/>
    </row>
    <row r="337" spans="1:17" ht="58">
      <c r="A337" s="153" t="s">
        <v>300</v>
      </c>
      <c r="B337" s="140" t="s">
        <v>3127</v>
      </c>
      <c r="C337" s="150" t="s">
        <v>2877</v>
      </c>
      <c r="D337" s="150" t="s">
        <v>1583</v>
      </c>
      <c r="E337" s="140" t="s">
        <v>1583</v>
      </c>
      <c r="F337" s="138"/>
      <c r="G337" s="138"/>
      <c r="H337" s="138"/>
      <c r="I337" s="138"/>
      <c r="J337" s="138"/>
      <c r="K337" s="138"/>
      <c r="L337" s="138"/>
      <c r="M337" s="138"/>
      <c r="N337" s="138"/>
      <c r="O337" s="138"/>
      <c r="P337" s="138"/>
      <c r="Q337" s="138"/>
    </row>
    <row r="338" spans="1:17" ht="43.5">
      <c r="A338" s="153" t="s">
        <v>300</v>
      </c>
      <c r="B338" s="140" t="s">
        <v>3128</v>
      </c>
      <c r="C338" s="150" t="s">
        <v>2877</v>
      </c>
      <c r="D338" s="150" t="s">
        <v>1583</v>
      </c>
      <c r="E338" s="140" t="s">
        <v>1583</v>
      </c>
      <c r="F338" s="138"/>
      <c r="G338" s="138"/>
      <c r="H338" s="138"/>
      <c r="I338" s="138"/>
      <c r="J338" s="138"/>
      <c r="K338" s="138"/>
      <c r="L338" s="138"/>
      <c r="M338" s="138"/>
      <c r="N338" s="138"/>
      <c r="O338" s="138"/>
      <c r="P338" s="138"/>
      <c r="Q338" s="138"/>
    </row>
    <row r="339" spans="1:17" ht="58">
      <c r="A339" s="153" t="s">
        <v>300</v>
      </c>
      <c r="B339" s="140" t="s">
        <v>3129</v>
      </c>
      <c r="C339" s="152" t="s">
        <v>210</v>
      </c>
      <c r="D339" s="152" t="s">
        <v>215</v>
      </c>
      <c r="E339" s="140" t="s">
        <v>3056</v>
      </c>
      <c r="F339" s="138"/>
      <c r="G339" s="138"/>
      <c r="H339" s="138"/>
      <c r="I339" s="138"/>
      <c r="J339" s="138"/>
      <c r="K339" s="138"/>
      <c r="L339" s="138"/>
      <c r="M339" s="138"/>
      <c r="N339" s="138"/>
      <c r="O339" s="138"/>
      <c r="P339" s="138"/>
      <c r="Q339" s="138"/>
    </row>
    <row r="340" spans="1:17" ht="29">
      <c r="A340" s="153" t="s">
        <v>300</v>
      </c>
      <c r="B340" s="140" t="s">
        <v>3130</v>
      </c>
      <c r="C340" s="152" t="s">
        <v>210</v>
      </c>
      <c r="D340" s="152" t="s">
        <v>228</v>
      </c>
      <c r="E340" s="140" t="s">
        <v>3056</v>
      </c>
      <c r="F340" s="138"/>
      <c r="G340" s="138"/>
      <c r="H340" s="138"/>
      <c r="I340" s="138"/>
      <c r="J340" s="138"/>
      <c r="K340" s="138"/>
      <c r="L340" s="138"/>
      <c r="M340" s="138"/>
      <c r="N340" s="138"/>
      <c r="O340" s="138"/>
      <c r="P340" s="138"/>
      <c r="Q340" s="138"/>
    </row>
    <row r="341" spans="1:17" ht="43.5">
      <c r="A341" s="153" t="s">
        <v>376</v>
      </c>
      <c r="B341" s="140" t="s">
        <v>3131</v>
      </c>
      <c r="C341" s="150" t="s">
        <v>210</v>
      </c>
      <c r="D341" s="150" t="s">
        <v>215</v>
      </c>
      <c r="E341" s="140" t="s">
        <v>1583</v>
      </c>
      <c r="F341" s="138"/>
      <c r="G341" s="138"/>
      <c r="H341" s="138"/>
      <c r="I341" s="138"/>
      <c r="J341" s="138"/>
      <c r="K341" s="138"/>
      <c r="L341" s="138"/>
      <c r="M341" s="138"/>
      <c r="N341" s="138"/>
      <c r="O341" s="138"/>
      <c r="P341" s="138"/>
      <c r="Q341" s="138"/>
    </row>
    <row r="342" spans="1:17" ht="43.5">
      <c r="A342" s="153" t="s">
        <v>376</v>
      </c>
      <c r="B342" s="140" t="s">
        <v>3132</v>
      </c>
      <c r="C342" s="150" t="s">
        <v>210</v>
      </c>
      <c r="D342" s="150" t="s">
        <v>215</v>
      </c>
      <c r="E342" s="140" t="s">
        <v>1583</v>
      </c>
      <c r="F342" s="138"/>
      <c r="G342" s="138"/>
      <c r="H342" s="138"/>
      <c r="I342" s="138"/>
      <c r="J342" s="138"/>
      <c r="K342" s="138"/>
      <c r="L342" s="138"/>
      <c r="M342" s="138"/>
      <c r="N342" s="138"/>
      <c r="O342" s="138"/>
      <c r="P342" s="138"/>
      <c r="Q342" s="138"/>
    </row>
    <row r="343" spans="1:17" ht="72.5">
      <c r="A343" s="153" t="s">
        <v>376</v>
      </c>
      <c r="B343" s="140" t="s">
        <v>3133</v>
      </c>
      <c r="C343" s="150" t="s">
        <v>210</v>
      </c>
      <c r="D343" s="150" t="s">
        <v>215</v>
      </c>
      <c r="E343" s="140" t="s">
        <v>1583</v>
      </c>
      <c r="F343" s="138"/>
      <c r="G343" s="138"/>
      <c r="H343" s="138"/>
      <c r="I343" s="138"/>
      <c r="J343" s="138"/>
      <c r="K343" s="138"/>
      <c r="L343" s="138"/>
      <c r="M343" s="138"/>
      <c r="N343" s="138"/>
      <c r="O343" s="138"/>
      <c r="P343" s="138"/>
      <c r="Q343" s="138"/>
    </row>
    <row r="344" spans="1:17" ht="43.5">
      <c r="A344" s="153" t="s">
        <v>376</v>
      </c>
      <c r="B344" s="140" t="s">
        <v>3134</v>
      </c>
      <c r="C344" s="150" t="s">
        <v>210</v>
      </c>
      <c r="D344" s="152" t="s">
        <v>228</v>
      </c>
      <c r="E344" s="140" t="s">
        <v>1583</v>
      </c>
      <c r="F344" s="138"/>
      <c r="G344" s="138"/>
      <c r="H344" s="138"/>
      <c r="I344" s="138"/>
      <c r="J344" s="138"/>
      <c r="K344" s="138"/>
      <c r="L344" s="138"/>
      <c r="M344" s="138"/>
      <c r="N344" s="138"/>
      <c r="O344" s="138"/>
      <c r="P344" s="138"/>
      <c r="Q344" s="138"/>
    </row>
    <row r="345" spans="1:17" ht="43.5">
      <c r="A345" s="153" t="s">
        <v>376</v>
      </c>
      <c r="B345" s="140" t="s">
        <v>3135</v>
      </c>
      <c r="C345" s="150" t="s">
        <v>210</v>
      </c>
      <c r="D345" s="152" t="s">
        <v>228</v>
      </c>
      <c r="E345" s="140" t="s">
        <v>1583</v>
      </c>
      <c r="F345" s="138"/>
      <c r="G345" s="138"/>
      <c r="H345" s="138"/>
      <c r="I345" s="138"/>
      <c r="J345" s="138"/>
      <c r="K345" s="138"/>
      <c r="L345" s="138"/>
      <c r="M345" s="138"/>
      <c r="N345" s="138"/>
      <c r="O345" s="138"/>
      <c r="P345" s="138"/>
      <c r="Q345" s="138"/>
    </row>
    <row r="346" spans="1:17" ht="43.5">
      <c r="A346" s="153" t="s">
        <v>376</v>
      </c>
      <c r="B346" s="140" t="s">
        <v>3136</v>
      </c>
      <c r="C346" s="150" t="s">
        <v>210</v>
      </c>
      <c r="D346" s="152" t="s">
        <v>215</v>
      </c>
      <c r="E346" s="140" t="s">
        <v>1583</v>
      </c>
      <c r="F346" s="138"/>
      <c r="G346" s="138"/>
      <c r="H346" s="138"/>
      <c r="I346" s="138"/>
      <c r="J346" s="138"/>
      <c r="K346" s="138"/>
      <c r="L346" s="138"/>
      <c r="M346" s="138"/>
      <c r="N346" s="138"/>
      <c r="O346" s="138"/>
      <c r="P346" s="138"/>
      <c r="Q346" s="138"/>
    </row>
    <row r="347" spans="1:17" ht="43.5">
      <c r="A347" s="153" t="s">
        <v>381</v>
      </c>
      <c r="B347" s="140" t="s">
        <v>3137</v>
      </c>
      <c r="C347" s="150" t="s">
        <v>210</v>
      </c>
      <c r="D347" s="152" t="s">
        <v>228</v>
      </c>
      <c r="E347" s="140" t="s">
        <v>1583</v>
      </c>
      <c r="F347" s="138"/>
      <c r="G347" s="138"/>
      <c r="H347" s="138"/>
      <c r="I347" s="138"/>
      <c r="J347" s="138"/>
      <c r="K347" s="138"/>
      <c r="L347" s="138"/>
      <c r="M347" s="138"/>
      <c r="N347" s="138"/>
      <c r="O347" s="138"/>
      <c r="P347" s="138"/>
      <c r="Q347" s="138"/>
    </row>
    <row r="348" spans="1:17" ht="43.5">
      <c r="A348" s="153" t="s">
        <v>376</v>
      </c>
      <c r="B348" s="140" t="s">
        <v>3138</v>
      </c>
      <c r="C348" s="150" t="s">
        <v>210</v>
      </c>
      <c r="D348" s="152" t="s">
        <v>215</v>
      </c>
      <c r="E348" s="140" t="s">
        <v>1583</v>
      </c>
      <c r="F348" s="138"/>
      <c r="G348" s="138"/>
      <c r="H348" s="138"/>
      <c r="I348" s="138"/>
      <c r="J348" s="138"/>
      <c r="K348" s="138"/>
      <c r="L348" s="138"/>
      <c r="M348" s="138"/>
      <c r="N348" s="138"/>
      <c r="O348" s="138"/>
      <c r="P348" s="138"/>
      <c r="Q348" s="138"/>
    </row>
    <row r="349" spans="1:17" ht="29">
      <c r="A349" s="153" t="s">
        <v>376</v>
      </c>
      <c r="B349" s="140" t="s">
        <v>3139</v>
      </c>
      <c r="C349" s="150" t="s">
        <v>210</v>
      </c>
      <c r="D349" s="152" t="s">
        <v>215</v>
      </c>
      <c r="E349" s="140" t="s">
        <v>1583</v>
      </c>
      <c r="F349" s="138"/>
      <c r="G349" s="138"/>
      <c r="H349" s="138"/>
      <c r="I349" s="138"/>
      <c r="J349" s="138"/>
      <c r="K349" s="138"/>
      <c r="L349" s="138"/>
      <c r="M349" s="138"/>
      <c r="N349" s="138"/>
      <c r="O349" s="138"/>
      <c r="P349" s="138"/>
      <c r="Q349" s="138"/>
    </row>
    <row r="350" spans="1:17" ht="43.5">
      <c r="A350" s="153" t="s">
        <v>376</v>
      </c>
      <c r="B350" s="140" t="s">
        <v>3140</v>
      </c>
      <c r="C350" s="150" t="s">
        <v>210</v>
      </c>
      <c r="D350" s="152" t="s">
        <v>228</v>
      </c>
      <c r="E350" s="140" t="s">
        <v>1583</v>
      </c>
      <c r="F350" s="138"/>
      <c r="G350" s="138"/>
      <c r="H350" s="138"/>
      <c r="I350" s="138"/>
      <c r="J350" s="138"/>
      <c r="K350" s="138"/>
      <c r="L350" s="138"/>
      <c r="M350" s="138"/>
      <c r="N350" s="138"/>
      <c r="O350" s="138"/>
      <c r="P350" s="138"/>
      <c r="Q350" s="138"/>
    </row>
    <row r="351" spans="1:17" ht="43.5">
      <c r="A351" s="153" t="s">
        <v>376</v>
      </c>
      <c r="B351" s="140" t="s">
        <v>3141</v>
      </c>
      <c r="C351" s="150" t="s">
        <v>210</v>
      </c>
      <c r="D351" s="152" t="s">
        <v>215</v>
      </c>
      <c r="E351" s="140" t="s">
        <v>1583</v>
      </c>
      <c r="F351" s="138"/>
      <c r="G351" s="138"/>
      <c r="H351" s="138"/>
      <c r="I351" s="138"/>
      <c r="J351" s="138"/>
      <c r="K351" s="138"/>
      <c r="L351" s="138"/>
      <c r="M351" s="138"/>
      <c r="N351" s="138"/>
      <c r="O351" s="138"/>
      <c r="P351" s="138"/>
      <c r="Q351" s="138"/>
    </row>
    <row r="352" spans="1:17" ht="43.5">
      <c r="A352" s="153" t="s">
        <v>376</v>
      </c>
      <c r="B352" s="140" t="s">
        <v>3142</v>
      </c>
      <c r="C352" s="150" t="s">
        <v>210</v>
      </c>
      <c r="D352" s="152" t="s">
        <v>211</v>
      </c>
      <c r="E352" s="140" t="s">
        <v>1583</v>
      </c>
      <c r="F352" s="138"/>
      <c r="G352" s="138"/>
      <c r="H352" s="138"/>
      <c r="I352" s="138"/>
      <c r="J352" s="138"/>
      <c r="K352" s="138"/>
      <c r="L352" s="138"/>
      <c r="M352" s="138"/>
      <c r="N352" s="138"/>
      <c r="O352" s="138"/>
      <c r="P352" s="138"/>
      <c r="Q352" s="138"/>
    </row>
    <row r="353" spans="1:17" ht="43.5">
      <c r="A353" s="153" t="s">
        <v>381</v>
      </c>
      <c r="B353" s="140" t="s">
        <v>3143</v>
      </c>
      <c r="C353" s="150" t="s">
        <v>210</v>
      </c>
      <c r="D353" s="152" t="s">
        <v>211</v>
      </c>
      <c r="E353" s="140" t="s">
        <v>1583</v>
      </c>
      <c r="F353" s="138"/>
      <c r="G353" s="138"/>
      <c r="H353" s="138"/>
      <c r="I353" s="138"/>
      <c r="J353" s="138"/>
      <c r="K353" s="138"/>
      <c r="L353" s="138"/>
      <c r="M353" s="138"/>
      <c r="N353" s="138"/>
      <c r="O353" s="138"/>
      <c r="P353" s="138"/>
      <c r="Q353" s="138"/>
    </row>
    <row r="354" spans="1:17" ht="43.5">
      <c r="A354" s="153" t="s">
        <v>376</v>
      </c>
      <c r="B354" s="140" t="s">
        <v>3144</v>
      </c>
      <c r="C354" s="150" t="s">
        <v>210</v>
      </c>
      <c r="D354" s="152" t="s">
        <v>228</v>
      </c>
      <c r="E354" s="140" t="s">
        <v>1583</v>
      </c>
      <c r="F354" s="138"/>
      <c r="G354" s="138"/>
      <c r="H354" s="138"/>
      <c r="I354" s="138"/>
      <c r="J354" s="138"/>
      <c r="K354" s="138"/>
      <c r="L354" s="138"/>
      <c r="M354" s="138"/>
      <c r="N354" s="138"/>
      <c r="O354" s="138"/>
      <c r="P354" s="138"/>
      <c r="Q354" s="138"/>
    </row>
    <row r="355" spans="1:17" ht="29">
      <c r="A355" s="153" t="s">
        <v>376</v>
      </c>
      <c r="B355" s="140" t="s">
        <v>3145</v>
      </c>
      <c r="C355" s="150" t="s">
        <v>210</v>
      </c>
      <c r="D355" s="152" t="s">
        <v>215</v>
      </c>
      <c r="E355" s="140" t="s">
        <v>1583</v>
      </c>
      <c r="F355" s="138"/>
      <c r="G355" s="138"/>
      <c r="H355" s="138"/>
      <c r="I355" s="138"/>
      <c r="J355" s="138"/>
      <c r="K355" s="138"/>
      <c r="L355" s="138"/>
      <c r="M355" s="138"/>
      <c r="N355" s="138"/>
      <c r="O355" s="138"/>
      <c r="P355" s="138"/>
      <c r="Q355" s="138"/>
    </row>
    <row r="356" spans="1:17" ht="43.5">
      <c r="A356" s="153" t="s">
        <v>376</v>
      </c>
      <c r="B356" s="140" t="s">
        <v>3146</v>
      </c>
      <c r="C356" s="150" t="s">
        <v>210</v>
      </c>
      <c r="D356" s="152" t="s">
        <v>228</v>
      </c>
      <c r="E356" s="140" t="s">
        <v>1583</v>
      </c>
      <c r="F356" s="138"/>
      <c r="G356" s="138"/>
      <c r="H356" s="138"/>
      <c r="I356" s="138"/>
      <c r="J356" s="138"/>
      <c r="K356" s="138"/>
      <c r="L356" s="138"/>
      <c r="M356" s="138"/>
      <c r="N356" s="138"/>
      <c r="O356" s="138"/>
      <c r="P356" s="138"/>
      <c r="Q356" s="138"/>
    </row>
    <row r="357" spans="1:17" ht="43.5">
      <c r="A357" s="173" t="s">
        <v>376</v>
      </c>
      <c r="B357" s="174" t="s">
        <v>3147</v>
      </c>
      <c r="C357" s="175" t="s">
        <v>705</v>
      </c>
      <c r="D357" s="175" t="s">
        <v>1583</v>
      </c>
      <c r="E357" s="174" t="s">
        <v>1583</v>
      </c>
      <c r="F357" s="138"/>
      <c r="G357" s="138"/>
      <c r="H357" s="138"/>
      <c r="I357" s="138"/>
      <c r="J357" s="138"/>
      <c r="K357" s="138"/>
      <c r="L357" s="138"/>
      <c r="M357" s="138"/>
      <c r="N357" s="138"/>
      <c r="O357" s="138"/>
      <c r="P357" s="138"/>
      <c r="Q357" s="138"/>
    </row>
    <row r="358" spans="1:17" ht="203">
      <c r="A358" s="170" t="s">
        <v>381</v>
      </c>
      <c r="B358" s="170" t="s">
        <v>3148</v>
      </c>
      <c r="C358" s="166" t="s">
        <v>746</v>
      </c>
      <c r="D358" s="171" t="s">
        <v>1583</v>
      </c>
      <c r="E358" s="170" t="s">
        <v>1583</v>
      </c>
      <c r="F358" s="138"/>
      <c r="G358" s="138"/>
      <c r="H358" s="138"/>
      <c r="I358" s="138"/>
      <c r="J358" s="138"/>
      <c r="K358" s="138"/>
      <c r="L358" s="138"/>
      <c r="M358" s="138"/>
      <c r="N358" s="138"/>
      <c r="O358" s="138"/>
      <c r="P358" s="138"/>
      <c r="Q358" s="138"/>
    </row>
    <row r="359" spans="1:17" ht="188.5">
      <c r="A359" s="170" t="s">
        <v>381</v>
      </c>
      <c r="B359" s="170" t="s">
        <v>3149</v>
      </c>
      <c r="C359" s="166" t="s">
        <v>746</v>
      </c>
      <c r="D359" s="171" t="s">
        <v>1583</v>
      </c>
      <c r="E359" s="170" t="s">
        <v>1583</v>
      </c>
      <c r="F359" s="138"/>
      <c r="G359" s="138"/>
      <c r="H359" s="138"/>
      <c r="I359" s="138"/>
      <c r="J359" s="138"/>
      <c r="K359" s="138"/>
      <c r="L359" s="138"/>
      <c r="M359" s="138"/>
      <c r="N359" s="138"/>
      <c r="O359" s="138"/>
      <c r="P359" s="138"/>
      <c r="Q359" s="138"/>
    </row>
    <row r="360" spans="1:17" ht="29">
      <c r="A360" s="153" t="s">
        <v>376</v>
      </c>
      <c r="B360" s="140" t="s">
        <v>3150</v>
      </c>
      <c r="C360" s="150" t="s">
        <v>2594</v>
      </c>
      <c r="D360" s="150" t="s">
        <v>1583</v>
      </c>
      <c r="E360" s="140" t="s">
        <v>1583</v>
      </c>
      <c r="F360" s="138"/>
      <c r="G360" s="138"/>
      <c r="H360" s="138"/>
      <c r="I360" s="138"/>
      <c r="J360" s="138"/>
      <c r="K360" s="138"/>
      <c r="L360" s="138"/>
      <c r="M360" s="138"/>
      <c r="N360" s="138"/>
      <c r="O360" s="138"/>
      <c r="P360" s="138"/>
      <c r="Q360" s="138"/>
    </row>
    <row r="361" spans="1:17" ht="58">
      <c r="A361" s="153" t="s">
        <v>376</v>
      </c>
      <c r="B361" s="140" t="s">
        <v>3151</v>
      </c>
      <c r="C361" s="150" t="s">
        <v>2467</v>
      </c>
      <c r="D361" s="150" t="s">
        <v>1583</v>
      </c>
      <c r="E361" s="140" t="s">
        <v>1583</v>
      </c>
      <c r="F361" s="138"/>
      <c r="G361" s="138"/>
      <c r="H361" s="138"/>
      <c r="I361" s="138"/>
      <c r="J361" s="138"/>
      <c r="K361" s="138"/>
      <c r="L361" s="138"/>
      <c r="M361" s="138"/>
      <c r="N361" s="138"/>
      <c r="O361" s="138"/>
      <c r="P361" s="138"/>
      <c r="Q361" s="138"/>
    </row>
    <row r="362" spans="1:17" ht="43.5">
      <c r="A362" s="153" t="s">
        <v>376</v>
      </c>
      <c r="B362" s="140" t="s">
        <v>3152</v>
      </c>
      <c r="C362" s="150" t="s">
        <v>2467</v>
      </c>
      <c r="D362" s="150" t="s">
        <v>1583</v>
      </c>
      <c r="E362" s="140" t="s">
        <v>1583</v>
      </c>
      <c r="F362" s="138"/>
      <c r="G362" s="138"/>
      <c r="H362" s="138"/>
      <c r="I362" s="138"/>
      <c r="J362" s="138"/>
      <c r="K362" s="138"/>
      <c r="L362" s="138"/>
      <c r="M362" s="138"/>
      <c r="N362" s="138"/>
      <c r="O362" s="138"/>
      <c r="P362" s="138"/>
      <c r="Q362" s="138"/>
    </row>
    <row r="363" spans="1:17" ht="58">
      <c r="A363" s="153" t="s">
        <v>376</v>
      </c>
      <c r="B363" s="140" t="s">
        <v>3153</v>
      </c>
      <c r="C363" s="150" t="s">
        <v>2467</v>
      </c>
      <c r="D363" s="150" t="s">
        <v>1583</v>
      </c>
      <c r="E363" s="140" t="s">
        <v>1583</v>
      </c>
      <c r="F363" s="138"/>
      <c r="G363" s="138"/>
      <c r="H363" s="138"/>
      <c r="I363" s="138"/>
      <c r="J363" s="138"/>
      <c r="K363" s="138"/>
      <c r="L363" s="138"/>
      <c r="M363" s="138"/>
      <c r="N363" s="138"/>
      <c r="O363" s="138"/>
      <c r="P363" s="138"/>
      <c r="Q363" s="138"/>
    </row>
    <row r="364" spans="1:17" ht="58">
      <c r="A364" s="153" t="s">
        <v>376</v>
      </c>
      <c r="B364" s="140" t="s">
        <v>3154</v>
      </c>
      <c r="C364" s="150" t="s">
        <v>2467</v>
      </c>
      <c r="D364" s="150" t="s">
        <v>1583</v>
      </c>
      <c r="E364" s="140" t="s">
        <v>1583</v>
      </c>
      <c r="F364" s="138"/>
      <c r="G364" s="138"/>
      <c r="H364" s="138"/>
      <c r="I364" s="138"/>
      <c r="J364" s="138"/>
      <c r="K364" s="138"/>
      <c r="L364" s="138"/>
      <c r="M364" s="138"/>
      <c r="N364" s="138"/>
      <c r="O364" s="138"/>
      <c r="P364" s="138"/>
      <c r="Q364" s="138"/>
    </row>
    <row r="365" spans="1:17" ht="43.5">
      <c r="A365" s="153" t="s">
        <v>381</v>
      </c>
      <c r="B365" s="140" t="s">
        <v>3155</v>
      </c>
      <c r="C365" s="150" t="s">
        <v>2467</v>
      </c>
      <c r="D365" s="150" t="s">
        <v>1583</v>
      </c>
      <c r="E365" s="140" t="s">
        <v>1583</v>
      </c>
      <c r="F365" s="138"/>
      <c r="G365" s="138"/>
      <c r="H365" s="138"/>
      <c r="I365" s="138"/>
      <c r="J365" s="138"/>
      <c r="K365" s="138"/>
      <c r="L365" s="138"/>
      <c r="M365" s="138"/>
      <c r="N365" s="138"/>
      <c r="O365" s="138"/>
      <c r="P365" s="138"/>
      <c r="Q365" s="138"/>
    </row>
    <row r="366" spans="1:17" ht="58">
      <c r="A366" s="153" t="s">
        <v>381</v>
      </c>
      <c r="B366" s="140" t="s">
        <v>3156</v>
      </c>
      <c r="C366" s="150" t="s">
        <v>2467</v>
      </c>
      <c r="D366" s="150" t="s">
        <v>1583</v>
      </c>
      <c r="E366" s="140" t="s">
        <v>1583</v>
      </c>
      <c r="F366" s="138"/>
      <c r="G366" s="138"/>
      <c r="H366" s="138"/>
      <c r="I366" s="138"/>
      <c r="J366" s="138"/>
      <c r="K366" s="138"/>
      <c r="L366" s="138"/>
      <c r="M366" s="138"/>
      <c r="N366" s="138"/>
      <c r="O366" s="138"/>
      <c r="P366" s="138"/>
      <c r="Q366" s="138"/>
    </row>
    <row r="367" spans="1:17" ht="58">
      <c r="A367" s="153" t="s">
        <v>381</v>
      </c>
      <c r="B367" s="140" t="s">
        <v>3157</v>
      </c>
      <c r="C367" s="150" t="s">
        <v>2467</v>
      </c>
      <c r="D367" s="150" t="s">
        <v>1583</v>
      </c>
      <c r="E367" s="140" t="s">
        <v>1583</v>
      </c>
      <c r="F367" s="138"/>
      <c r="G367" s="138"/>
      <c r="H367" s="138"/>
      <c r="I367" s="138"/>
      <c r="J367" s="138"/>
      <c r="K367" s="138"/>
      <c r="L367" s="138"/>
      <c r="M367" s="138"/>
      <c r="N367" s="138"/>
      <c r="O367" s="138"/>
      <c r="P367" s="138"/>
      <c r="Q367" s="138"/>
    </row>
    <row r="368" spans="1:17" ht="43.5">
      <c r="A368" s="153" t="s">
        <v>381</v>
      </c>
      <c r="B368" s="140" t="s">
        <v>3158</v>
      </c>
      <c r="C368" s="150" t="s">
        <v>2467</v>
      </c>
      <c r="D368" s="150" t="s">
        <v>1583</v>
      </c>
      <c r="E368" s="140" t="s">
        <v>1583</v>
      </c>
      <c r="F368" s="138"/>
      <c r="G368" s="138"/>
      <c r="H368" s="138"/>
      <c r="I368" s="138"/>
      <c r="J368" s="138"/>
      <c r="K368" s="138"/>
      <c r="L368" s="138"/>
      <c r="M368" s="138"/>
      <c r="N368" s="138"/>
      <c r="O368" s="138"/>
      <c r="P368" s="138"/>
      <c r="Q368" s="138"/>
    </row>
    <row r="369" spans="1:17" ht="43.5">
      <c r="A369" s="153" t="s">
        <v>376</v>
      </c>
      <c r="B369" s="140" t="s">
        <v>3159</v>
      </c>
      <c r="C369" s="150" t="s">
        <v>2467</v>
      </c>
      <c r="D369" s="150" t="s">
        <v>1583</v>
      </c>
      <c r="E369" s="140" t="s">
        <v>1583</v>
      </c>
      <c r="F369" s="138"/>
      <c r="G369" s="138"/>
      <c r="H369" s="138"/>
      <c r="I369" s="138"/>
      <c r="J369" s="138"/>
      <c r="K369" s="138"/>
      <c r="L369" s="138"/>
      <c r="M369" s="138"/>
      <c r="N369" s="138"/>
      <c r="O369" s="138"/>
      <c r="P369" s="138"/>
      <c r="Q369" s="138"/>
    </row>
    <row r="370" spans="1:17" ht="58">
      <c r="A370" s="153" t="s">
        <v>376</v>
      </c>
      <c r="B370" s="140" t="s">
        <v>3160</v>
      </c>
      <c r="C370" s="150" t="s">
        <v>2467</v>
      </c>
      <c r="D370" s="150" t="s">
        <v>1583</v>
      </c>
      <c r="E370" s="140" t="s">
        <v>1583</v>
      </c>
      <c r="F370" s="138"/>
      <c r="G370" s="138"/>
      <c r="H370" s="138"/>
      <c r="I370" s="138"/>
      <c r="J370" s="138"/>
      <c r="K370" s="138"/>
      <c r="L370" s="138"/>
      <c r="M370" s="138"/>
      <c r="N370" s="138"/>
      <c r="O370" s="138"/>
      <c r="P370" s="138"/>
      <c r="Q370" s="138"/>
    </row>
    <row r="371" spans="1:17" ht="58">
      <c r="A371" s="153" t="s">
        <v>376</v>
      </c>
      <c r="B371" s="140" t="s">
        <v>3161</v>
      </c>
      <c r="C371" s="150" t="s">
        <v>3162</v>
      </c>
      <c r="D371" s="150" t="s">
        <v>1583</v>
      </c>
      <c r="E371" s="140" t="s">
        <v>1583</v>
      </c>
      <c r="F371" s="138"/>
      <c r="G371" s="138"/>
      <c r="H371" s="138"/>
      <c r="I371" s="138"/>
      <c r="J371" s="138"/>
      <c r="K371" s="138"/>
      <c r="L371" s="138"/>
      <c r="M371" s="138"/>
      <c r="N371" s="138"/>
      <c r="O371" s="138"/>
      <c r="P371" s="138"/>
      <c r="Q371" s="138"/>
    </row>
    <row r="372" spans="1:17" ht="29">
      <c r="A372" s="153" t="s">
        <v>376</v>
      </c>
      <c r="B372" s="140" t="s">
        <v>3163</v>
      </c>
      <c r="C372" s="150" t="s">
        <v>2594</v>
      </c>
      <c r="D372" s="150" t="s">
        <v>1583</v>
      </c>
      <c r="E372" s="140" t="s">
        <v>1583</v>
      </c>
      <c r="F372" s="138"/>
      <c r="G372" s="138"/>
      <c r="H372" s="138"/>
      <c r="I372" s="138"/>
      <c r="J372" s="138"/>
      <c r="K372" s="138"/>
      <c r="L372" s="138"/>
      <c r="M372" s="138"/>
      <c r="N372" s="138"/>
      <c r="O372" s="138"/>
      <c r="P372" s="138"/>
      <c r="Q372" s="138"/>
    </row>
    <row r="373" spans="1:17" ht="29">
      <c r="A373" s="153" t="s">
        <v>376</v>
      </c>
      <c r="B373" s="140" t="s">
        <v>3164</v>
      </c>
      <c r="C373" s="150" t="s">
        <v>2594</v>
      </c>
      <c r="D373" s="150" t="s">
        <v>1583</v>
      </c>
      <c r="E373" s="140" t="s">
        <v>1583</v>
      </c>
      <c r="F373" s="138"/>
      <c r="G373" s="138"/>
      <c r="H373" s="138"/>
      <c r="I373" s="138"/>
      <c r="J373" s="138"/>
      <c r="K373" s="138"/>
      <c r="L373" s="138"/>
      <c r="M373" s="138"/>
      <c r="N373" s="138"/>
      <c r="O373" s="138"/>
      <c r="P373" s="138"/>
      <c r="Q373" s="138"/>
    </row>
    <row r="374" spans="1:17" ht="43.5">
      <c r="A374" s="153" t="s">
        <v>376</v>
      </c>
      <c r="B374" s="140" t="s">
        <v>3165</v>
      </c>
      <c r="C374" s="150" t="s">
        <v>2467</v>
      </c>
      <c r="D374" s="150" t="s">
        <v>1583</v>
      </c>
      <c r="E374" s="140" t="s">
        <v>1583</v>
      </c>
      <c r="F374" s="138"/>
      <c r="G374" s="138"/>
      <c r="H374" s="138"/>
      <c r="I374" s="138"/>
      <c r="J374" s="138"/>
      <c r="K374" s="138"/>
      <c r="L374" s="138"/>
      <c r="M374" s="138"/>
      <c r="N374" s="138"/>
      <c r="O374" s="138"/>
      <c r="P374" s="138"/>
      <c r="Q374" s="138"/>
    </row>
    <row r="375" spans="1:17" ht="58">
      <c r="A375" s="153" t="s">
        <v>381</v>
      </c>
      <c r="B375" s="140" t="s">
        <v>3166</v>
      </c>
      <c r="C375" s="150" t="s">
        <v>2467</v>
      </c>
      <c r="D375" s="150" t="s">
        <v>1583</v>
      </c>
      <c r="E375" s="140" t="s">
        <v>1583</v>
      </c>
      <c r="F375" s="138"/>
      <c r="G375" s="138"/>
      <c r="H375" s="138"/>
      <c r="I375" s="138"/>
      <c r="J375" s="138"/>
      <c r="K375" s="138"/>
      <c r="L375" s="138"/>
      <c r="M375" s="138"/>
      <c r="N375" s="138"/>
      <c r="O375" s="138"/>
      <c r="P375" s="138"/>
      <c r="Q375" s="138"/>
    </row>
    <row r="376" spans="1:17">
      <c r="A376" s="153" t="s">
        <v>376</v>
      </c>
      <c r="B376" s="140" t="s">
        <v>3167</v>
      </c>
      <c r="C376" s="150" t="s">
        <v>2594</v>
      </c>
      <c r="D376" s="150" t="s">
        <v>1583</v>
      </c>
      <c r="E376" s="140" t="s">
        <v>1583</v>
      </c>
      <c r="F376" s="138"/>
      <c r="G376" s="138"/>
      <c r="H376" s="138"/>
      <c r="I376" s="138"/>
      <c r="J376" s="138"/>
      <c r="K376" s="138"/>
      <c r="L376" s="138"/>
      <c r="M376" s="138"/>
      <c r="N376" s="138"/>
      <c r="O376" s="138"/>
      <c r="P376" s="138"/>
      <c r="Q376" s="138"/>
    </row>
    <row r="377" spans="1:17" ht="58">
      <c r="A377" s="153" t="s">
        <v>2517</v>
      </c>
      <c r="B377" s="140" t="s">
        <v>3168</v>
      </c>
      <c r="C377" s="150" t="s">
        <v>2467</v>
      </c>
      <c r="D377" s="150" t="s">
        <v>1583</v>
      </c>
      <c r="E377" s="140" t="s">
        <v>1583</v>
      </c>
      <c r="F377" s="138"/>
      <c r="G377" s="138"/>
      <c r="H377" s="138"/>
      <c r="I377" s="138"/>
      <c r="J377" s="138"/>
      <c r="K377" s="138"/>
      <c r="L377" s="138"/>
      <c r="M377" s="138"/>
      <c r="N377" s="138"/>
      <c r="O377" s="138"/>
      <c r="P377" s="138"/>
      <c r="Q377" s="138"/>
    </row>
    <row r="378" spans="1:17" ht="43.5">
      <c r="A378" s="153" t="s">
        <v>2517</v>
      </c>
      <c r="B378" s="140" t="s">
        <v>3169</v>
      </c>
      <c r="C378" s="150" t="s">
        <v>2467</v>
      </c>
      <c r="D378" s="150" t="s">
        <v>1583</v>
      </c>
      <c r="E378" s="140" t="s">
        <v>1583</v>
      </c>
      <c r="F378" s="138"/>
      <c r="G378" s="138"/>
      <c r="H378" s="138"/>
      <c r="I378" s="138"/>
      <c r="J378" s="138"/>
      <c r="K378" s="138"/>
      <c r="L378" s="138"/>
      <c r="M378" s="138"/>
      <c r="N378" s="138"/>
      <c r="O378" s="138"/>
      <c r="P378" s="138"/>
      <c r="Q378" s="138"/>
    </row>
    <row r="379" spans="1:17" ht="29">
      <c r="A379" s="153" t="s">
        <v>376</v>
      </c>
      <c r="B379" s="140" t="s">
        <v>3170</v>
      </c>
      <c r="C379" s="150" t="s">
        <v>2594</v>
      </c>
      <c r="D379" s="150" t="s">
        <v>1583</v>
      </c>
      <c r="E379" s="140" t="s">
        <v>1583</v>
      </c>
      <c r="F379" s="138"/>
      <c r="G379" s="138"/>
      <c r="H379" s="138"/>
      <c r="I379" s="138"/>
      <c r="J379" s="138"/>
      <c r="K379" s="138"/>
      <c r="L379" s="138"/>
      <c r="M379" s="138"/>
      <c r="N379" s="138"/>
      <c r="O379" s="138"/>
      <c r="P379" s="138"/>
      <c r="Q379" s="138"/>
    </row>
    <row r="380" spans="1:17" ht="29">
      <c r="A380" s="153" t="s">
        <v>376</v>
      </c>
      <c r="B380" s="140" t="s">
        <v>3171</v>
      </c>
      <c r="C380" s="150" t="s">
        <v>2594</v>
      </c>
      <c r="D380" s="150" t="s">
        <v>1583</v>
      </c>
      <c r="E380" s="140" t="s">
        <v>1583</v>
      </c>
      <c r="F380" s="138"/>
      <c r="G380" s="138"/>
      <c r="H380" s="138"/>
      <c r="I380" s="138"/>
      <c r="J380" s="138"/>
      <c r="K380" s="138"/>
      <c r="L380" s="138"/>
      <c r="M380" s="138"/>
      <c r="N380" s="138"/>
      <c r="O380" s="138"/>
      <c r="P380" s="138"/>
      <c r="Q380" s="138"/>
    </row>
    <row r="381" spans="1:17" ht="43.5">
      <c r="A381" s="153" t="s">
        <v>376</v>
      </c>
      <c r="B381" s="140" t="s">
        <v>3172</v>
      </c>
      <c r="C381" s="150" t="s">
        <v>2467</v>
      </c>
      <c r="D381" s="150" t="s">
        <v>1583</v>
      </c>
      <c r="E381" s="140" t="s">
        <v>1583</v>
      </c>
      <c r="F381" s="138"/>
      <c r="G381" s="138"/>
      <c r="H381" s="138"/>
      <c r="I381" s="138"/>
      <c r="J381" s="138"/>
      <c r="K381" s="138"/>
      <c r="L381" s="138"/>
      <c r="M381" s="138"/>
      <c r="N381" s="138"/>
      <c r="O381" s="138"/>
      <c r="P381" s="138"/>
      <c r="Q381" s="138"/>
    </row>
    <row r="382" spans="1:17" ht="58">
      <c r="A382" s="153" t="s">
        <v>381</v>
      </c>
      <c r="B382" s="140" t="s">
        <v>3173</v>
      </c>
      <c r="C382" s="150" t="s">
        <v>2467</v>
      </c>
      <c r="D382" s="150" t="s">
        <v>1583</v>
      </c>
      <c r="E382" s="140" t="s">
        <v>1583</v>
      </c>
      <c r="F382" s="138"/>
      <c r="G382" s="138"/>
      <c r="H382" s="138"/>
      <c r="I382" s="138"/>
      <c r="J382" s="138"/>
      <c r="K382" s="138"/>
      <c r="L382" s="138"/>
      <c r="M382" s="138"/>
      <c r="N382" s="138"/>
      <c r="O382" s="138"/>
      <c r="P382" s="138"/>
      <c r="Q382" s="138"/>
    </row>
    <row r="383" spans="1:17" ht="29">
      <c r="A383" s="153" t="s">
        <v>376</v>
      </c>
      <c r="B383" s="140" t="s">
        <v>3174</v>
      </c>
      <c r="C383" s="150" t="s">
        <v>2467</v>
      </c>
      <c r="D383" s="150" t="s">
        <v>1583</v>
      </c>
      <c r="E383" s="140" t="s">
        <v>1583</v>
      </c>
      <c r="F383" s="138"/>
      <c r="G383" s="138"/>
      <c r="H383" s="138"/>
      <c r="I383" s="138"/>
      <c r="J383" s="138"/>
      <c r="K383" s="138"/>
      <c r="L383" s="138"/>
      <c r="M383" s="138"/>
      <c r="N383" s="138"/>
      <c r="O383" s="138"/>
      <c r="P383" s="138"/>
      <c r="Q383" s="138"/>
    </row>
    <row r="384" spans="1:17" ht="58">
      <c r="A384" s="153" t="s">
        <v>376</v>
      </c>
      <c r="B384" s="140" t="s">
        <v>3175</v>
      </c>
      <c r="C384" s="150" t="s">
        <v>2467</v>
      </c>
      <c r="D384" s="150" t="s">
        <v>1583</v>
      </c>
      <c r="E384" s="140" t="s">
        <v>1583</v>
      </c>
      <c r="F384" s="138"/>
      <c r="G384" s="138"/>
      <c r="H384" s="138"/>
      <c r="I384" s="138"/>
      <c r="J384" s="138"/>
      <c r="K384" s="138"/>
      <c r="L384" s="138"/>
      <c r="M384" s="138"/>
      <c r="N384" s="138"/>
      <c r="O384" s="138"/>
      <c r="P384" s="138"/>
      <c r="Q384" s="138"/>
    </row>
    <row r="385" spans="1:17" ht="29">
      <c r="A385" s="153" t="s">
        <v>376</v>
      </c>
      <c r="B385" s="140" t="s">
        <v>3176</v>
      </c>
      <c r="C385" s="150" t="s">
        <v>2594</v>
      </c>
      <c r="D385" s="150" t="s">
        <v>1583</v>
      </c>
      <c r="E385" s="140" t="s">
        <v>1583</v>
      </c>
      <c r="F385" s="138"/>
      <c r="G385" s="138"/>
      <c r="H385" s="138"/>
      <c r="I385" s="138"/>
      <c r="J385" s="138"/>
      <c r="K385" s="138"/>
      <c r="L385" s="138"/>
      <c r="M385" s="138"/>
      <c r="N385" s="138"/>
      <c r="O385" s="138"/>
      <c r="P385" s="138"/>
      <c r="Q385" s="138"/>
    </row>
    <row r="386" spans="1:17" ht="58">
      <c r="A386" s="153" t="s">
        <v>376</v>
      </c>
      <c r="B386" s="140" t="s">
        <v>3177</v>
      </c>
      <c r="C386" s="150" t="s">
        <v>2467</v>
      </c>
      <c r="D386" s="150" t="s">
        <v>1583</v>
      </c>
      <c r="E386" s="140" t="s">
        <v>1583</v>
      </c>
      <c r="F386" s="138"/>
      <c r="G386" s="138"/>
      <c r="H386" s="138"/>
      <c r="I386" s="138"/>
      <c r="J386" s="138"/>
      <c r="K386" s="138"/>
      <c r="L386" s="138"/>
      <c r="M386" s="138"/>
      <c r="N386" s="138"/>
      <c r="O386" s="138"/>
      <c r="P386" s="138"/>
      <c r="Q386" s="138"/>
    </row>
    <row r="387" spans="1:17" ht="29">
      <c r="A387" s="153" t="s">
        <v>376</v>
      </c>
      <c r="B387" s="140" t="s">
        <v>3178</v>
      </c>
      <c r="C387" s="150" t="s">
        <v>2594</v>
      </c>
      <c r="D387" s="150" t="s">
        <v>1583</v>
      </c>
      <c r="E387" s="140" t="s">
        <v>1583</v>
      </c>
      <c r="F387" s="138"/>
      <c r="G387" s="138"/>
      <c r="H387" s="138"/>
      <c r="I387" s="138"/>
      <c r="J387" s="138"/>
      <c r="K387" s="138"/>
      <c r="L387" s="138"/>
      <c r="M387" s="138"/>
      <c r="N387" s="138"/>
      <c r="O387" s="138"/>
      <c r="P387" s="138"/>
      <c r="Q387" s="138"/>
    </row>
    <row r="388" spans="1:17" ht="43.5">
      <c r="A388" s="153" t="s">
        <v>376</v>
      </c>
      <c r="B388" s="140" t="s">
        <v>3179</v>
      </c>
      <c r="C388" s="150" t="s">
        <v>2467</v>
      </c>
      <c r="D388" s="150" t="s">
        <v>1583</v>
      </c>
      <c r="E388" s="140" t="s">
        <v>1583</v>
      </c>
      <c r="F388" s="138"/>
      <c r="G388" s="138"/>
      <c r="H388" s="138"/>
      <c r="I388" s="138"/>
      <c r="J388" s="138"/>
      <c r="K388" s="138"/>
      <c r="L388" s="138"/>
      <c r="M388" s="138"/>
      <c r="N388" s="138"/>
      <c r="O388" s="138"/>
      <c r="P388" s="138"/>
      <c r="Q388" s="138"/>
    </row>
    <row r="389" spans="1:17" ht="29">
      <c r="A389" s="153" t="s">
        <v>376</v>
      </c>
      <c r="B389" s="140" t="s">
        <v>3180</v>
      </c>
      <c r="C389" s="149" t="s">
        <v>705</v>
      </c>
      <c r="D389" s="150" t="s">
        <v>1583</v>
      </c>
      <c r="E389" s="140" t="s">
        <v>3056</v>
      </c>
      <c r="F389" s="138"/>
      <c r="G389" s="138"/>
      <c r="H389" s="138"/>
      <c r="I389" s="138"/>
      <c r="J389" s="138"/>
      <c r="K389" s="138"/>
      <c r="L389" s="138"/>
      <c r="M389" s="138"/>
      <c r="N389" s="138"/>
      <c r="O389" s="138"/>
      <c r="P389" s="138"/>
      <c r="Q389" s="138"/>
    </row>
    <row r="390" spans="1:17" ht="43.5">
      <c r="A390" s="155" t="s">
        <v>402</v>
      </c>
      <c r="B390" s="140" t="s">
        <v>3181</v>
      </c>
      <c r="C390" s="152" t="s">
        <v>210</v>
      </c>
      <c r="D390" s="150" t="s">
        <v>228</v>
      </c>
      <c r="E390" s="140" t="s">
        <v>1583</v>
      </c>
      <c r="F390" s="138"/>
      <c r="G390" s="138"/>
      <c r="H390" s="138"/>
      <c r="I390" s="138"/>
      <c r="J390" s="138"/>
      <c r="K390" s="138"/>
      <c r="L390" s="138"/>
      <c r="M390" s="138"/>
      <c r="N390" s="138"/>
      <c r="O390" s="138"/>
      <c r="P390" s="138"/>
      <c r="Q390" s="138"/>
    </row>
    <row r="391" spans="1:17" ht="43.5">
      <c r="A391" s="155" t="s">
        <v>402</v>
      </c>
      <c r="B391" s="140" t="s">
        <v>3182</v>
      </c>
      <c r="C391" s="152" t="s">
        <v>210</v>
      </c>
      <c r="D391" s="150" t="s">
        <v>215</v>
      </c>
      <c r="E391" s="140" t="s">
        <v>1583</v>
      </c>
      <c r="F391" s="138"/>
      <c r="G391" s="138"/>
      <c r="H391" s="138"/>
      <c r="I391" s="138"/>
      <c r="J391" s="138"/>
      <c r="K391" s="138"/>
      <c r="L391" s="138"/>
      <c r="M391" s="138"/>
      <c r="N391" s="138"/>
      <c r="O391" s="138"/>
      <c r="P391" s="138"/>
      <c r="Q391" s="138"/>
    </row>
    <row r="392" spans="1:17" ht="43.5">
      <c r="A392" s="155" t="s">
        <v>402</v>
      </c>
      <c r="B392" s="140" t="s">
        <v>3183</v>
      </c>
      <c r="C392" s="152" t="s">
        <v>210</v>
      </c>
      <c r="D392" s="150" t="s">
        <v>215</v>
      </c>
      <c r="E392" s="140" t="s">
        <v>1583</v>
      </c>
      <c r="F392" s="138"/>
      <c r="G392" s="138"/>
      <c r="H392" s="138"/>
      <c r="I392" s="138"/>
      <c r="J392" s="138"/>
      <c r="K392" s="138"/>
      <c r="L392" s="138"/>
      <c r="M392" s="138"/>
      <c r="N392" s="138"/>
      <c r="O392" s="138"/>
      <c r="P392" s="138"/>
      <c r="Q392" s="138"/>
    </row>
    <row r="393" spans="1:17" ht="43.5">
      <c r="A393" s="155" t="s">
        <v>402</v>
      </c>
      <c r="B393" s="140" t="s">
        <v>3184</v>
      </c>
      <c r="C393" s="152" t="s">
        <v>210</v>
      </c>
      <c r="D393" s="150" t="s">
        <v>228</v>
      </c>
      <c r="E393" s="140" t="s">
        <v>1583</v>
      </c>
      <c r="F393" s="138"/>
      <c r="G393" s="138"/>
      <c r="H393" s="138"/>
      <c r="I393" s="138"/>
      <c r="J393" s="138"/>
      <c r="K393" s="138"/>
      <c r="L393" s="138"/>
      <c r="M393" s="138"/>
      <c r="N393" s="138"/>
      <c r="O393" s="138"/>
      <c r="P393" s="138"/>
      <c r="Q393" s="138"/>
    </row>
    <row r="394" spans="1:17" ht="43.5">
      <c r="A394" s="155" t="s">
        <v>402</v>
      </c>
      <c r="B394" s="140" t="s">
        <v>3185</v>
      </c>
      <c r="C394" s="152" t="s">
        <v>210</v>
      </c>
      <c r="D394" s="150" t="s">
        <v>228</v>
      </c>
      <c r="E394" s="140" t="s">
        <v>1583</v>
      </c>
      <c r="F394" s="138"/>
      <c r="G394" s="138"/>
      <c r="H394" s="138"/>
      <c r="I394" s="138"/>
      <c r="J394" s="138"/>
      <c r="K394" s="138"/>
      <c r="L394" s="138"/>
      <c r="M394" s="138"/>
      <c r="N394" s="138"/>
      <c r="O394" s="138"/>
      <c r="P394" s="138"/>
      <c r="Q394" s="138"/>
    </row>
    <row r="395" spans="1:17" ht="58">
      <c r="A395" s="155" t="s">
        <v>3186</v>
      </c>
      <c r="B395" s="140" t="s">
        <v>3187</v>
      </c>
      <c r="C395" s="152" t="s">
        <v>210</v>
      </c>
      <c r="D395" s="150" t="s">
        <v>215</v>
      </c>
      <c r="E395" s="140" t="s">
        <v>1583</v>
      </c>
      <c r="F395" s="138"/>
      <c r="G395" s="138"/>
      <c r="H395" s="138"/>
      <c r="I395" s="138"/>
      <c r="J395" s="138"/>
      <c r="K395" s="138"/>
      <c r="L395" s="138"/>
      <c r="M395" s="138"/>
      <c r="N395" s="138"/>
      <c r="O395" s="138"/>
      <c r="P395" s="138"/>
      <c r="Q395" s="138"/>
    </row>
    <row r="396" spans="1:17" ht="29">
      <c r="A396" s="155" t="s">
        <v>404</v>
      </c>
      <c r="B396" s="140" t="s">
        <v>3188</v>
      </c>
      <c r="C396" s="152" t="s">
        <v>210</v>
      </c>
      <c r="D396" s="150" t="s">
        <v>215</v>
      </c>
      <c r="E396" s="140" t="s">
        <v>1583</v>
      </c>
      <c r="F396" s="138"/>
      <c r="G396" s="138"/>
      <c r="H396" s="138"/>
      <c r="I396" s="138"/>
      <c r="J396" s="138"/>
      <c r="K396" s="138"/>
      <c r="L396" s="138"/>
      <c r="M396" s="138"/>
      <c r="N396" s="138"/>
      <c r="O396" s="138"/>
      <c r="P396" s="138"/>
      <c r="Q396" s="138"/>
    </row>
    <row r="397" spans="1:17" ht="43.5">
      <c r="A397" s="155" t="s">
        <v>3189</v>
      </c>
      <c r="B397" s="140" t="s">
        <v>3190</v>
      </c>
      <c r="C397" s="152" t="s">
        <v>210</v>
      </c>
      <c r="D397" s="150" t="s">
        <v>228</v>
      </c>
      <c r="E397" s="140" t="s">
        <v>1583</v>
      </c>
      <c r="F397" s="138"/>
      <c r="G397" s="138"/>
      <c r="H397" s="138"/>
      <c r="I397" s="138"/>
      <c r="J397" s="138"/>
      <c r="K397" s="138"/>
      <c r="L397" s="138"/>
      <c r="M397" s="138"/>
      <c r="N397" s="138"/>
      <c r="O397" s="138"/>
      <c r="P397" s="138"/>
      <c r="Q397" s="138"/>
    </row>
    <row r="398" spans="1:17" ht="43.5">
      <c r="A398" s="155" t="s">
        <v>402</v>
      </c>
      <c r="B398" s="140" t="s">
        <v>3191</v>
      </c>
      <c r="C398" s="150" t="s">
        <v>210</v>
      </c>
      <c r="D398" s="150" t="s">
        <v>215</v>
      </c>
      <c r="E398" s="140" t="s">
        <v>1583</v>
      </c>
      <c r="F398" s="138"/>
      <c r="G398" s="138"/>
      <c r="H398" s="138"/>
      <c r="I398" s="138"/>
      <c r="J398" s="138"/>
      <c r="K398" s="138"/>
      <c r="L398" s="138"/>
      <c r="M398" s="138"/>
      <c r="N398" s="138"/>
      <c r="O398" s="138"/>
      <c r="P398" s="138"/>
      <c r="Q398" s="138"/>
    </row>
    <row r="399" spans="1:17" ht="43.5">
      <c r="A399" s="155" t="s">
        <v>3189</v>
      </c>
      <c r="B399" s="140" t="s">
        <v>3192</v>
      </c>
      <c r="C399" s="150" t="s">
        <v>705</v>
      </c>
      <c r="D399" s="150" t="s">
        <v>1583</v>
      </c>
      <c r="E399" s="140" t="s">
        <v>1583</v>
      </c>
      <c r="F399" s="138"/>
      <c r="G399" s="138"/>
      <c r="H399" s="138"/>
      <c r="I399" s="138"/>
      <c r="J399" s="138"/>
      <c r="K399" s="138"/>
      <c r="L399" s="138"/>
      <c r="M399" s="138"/>
      <c r="N399" s="138"/>
      <c r="O399" s="138"/>
      <c r="P399" s="138"/>
      <c r="Q399" s="138"/>
    </row>
    <row r="400" spans="1:17" ht="188.5">
      <c r="A400" s="155" t="s">
        <v>402</v>
      </c>
      <c r="B400" s="140" t="s">
        <v>3193</v>
      </c>
      <c r="C400" s="150" t="s">
        <v>768</v>
      </c>
      <c r="D400" s="150" t="s">
        <v>1583</v>
      </c>
      <c r="E400" s="140" t="s">
        <v>1583</v>
      </c>
      <c r="F400" s="138"/>
      <c r="G400" s="138"/>
      <c r="H400" s="138"/>
      <c r="I400" s="138"/>
      <c r="J400" s="138"/>
      <c r="K400" s="138"/>
      <c r="L400" s="138"/>
      <c r="M400" s="138"/>
      <c r="N400" s="138"/>
      <c r="O400" s="138"/>
      <c r="P400" s="138"/>
      <c r="Q400" s="138"/>
    </row>
    <row r="401" spans="1:17" ht="159.5">
      <c r="A401" s="155" t="s">
        <v>402</v>
      </c>
      <c r="B401" s="140" t="s">
        <v>3194</v>
      </c>
      <c r="C401" s="150" t="s">
        <v>746</v>
      </c>
      <c r="D401" s="150" t="s">
        <v>1583</v>
      </c>
      <c r="E401" s="140" t="s">
        <v>1583</v>
      </c>
      <c r="F401" s="138"/>
      <c r="G401" s="138"/>
      <c r="H401" s="138"/>
      <c r="I401" s="138"/>
      <c r="J401" s="138"/>
      <c r="K401" s="138"/>
      <c r="L401" s="138"/>
      <c r="M401" s="138"/>
      <c r="N401" s="138"/>
      <c r="O401" s="138"/>
      <c r="P401" s="138"/>
      <c r="Q401" s="138"/>
    </row>
    <row r="402" spans="1:17" ht="58">
      <c r="A402" s="155" t="s">
        <v>402</v>
      </c>
      <c r="B402" s="140" t="s">
        <v>3195</v>
      </c>
      <c r="C402" s="150" t="s">
        <v>2467</v>
      </c>
      <c r="D402" s="150" t="s">
        <v>1583</v>
      </c>
      <c r="E402" s="140" t="s">
        <v>1583</v>
      </c>
      <c r="F402" s="138"/>
      <c r="G402" s="138"/>
      <c r="H402" s="138"/>
      <c r="I402" s="138"/>
      <c r="J402" s="138"/>
      <c r="K402" s="138"/>
      <c r="L402" s="138"/>
      <c r="M402" s="138"/>
      <c r="N402" s="138"/>
      <c r="O402" s="138"/>
      <c r="P402" s="138"/>
      <c r="Q402" s="138"/>
    </row>
    <row r="403" spans="1:17" ht="58">
      <c r="A403" s="155" t="s">
        <v>402</v>
      </c>
      <c r="B403" s="140" t="s">
        <v>3196</v>
      </c>
      <c r="C403" s="150" t="s">
        <v>2467</v>
      </c>
      <c r="D403" s="150" t="s">
        <v>1583</v>
      </c>
      <c r="E403" s="140" t="s">
        <v>1583</v>
      </c>
      <c r="F403" s="138"/>
      <c r="G403" s="138"/>
      <c r="H403" s="138"/>
      <c r="I403" s="138"/>
      <c r="J403" s="138"/>
      <c r="K403" s="138"/>
      <c r="L403" s="138"/>
      <c r="M403" s="138"/>
      <c r="N403" s="138"/>
      <c r="O403" s="138"/>
      <c r="P403" s="138"/>
      <c r="Q403" s="138"/>
    </row>
    <row r="404" spans="1:17" ht="43.5">
      <c r="A404" s="155" t="s">
        <v>402</v>
      </c>
      <c r="B404" s="140" t="s">
        <v>3197</v>
      </c>
      <c r="C404" s="150" t="s">
        <v>2467</v>
      </c>
      <c r="D404" s="150" t="s">
        <v>1583</v>
      </c>
      <c r="E404" s="140" t="s">
        <v>1583</v>
      </c>
      <c r="F404" s="138"/>
      <c r="G404" s="138"/>
      <c r="H404" s="138"/>
      <c r="I404" s="138"/>
      <c r="J404" s="138"/>
      <c r="K404" s="138"/>
      <c r="L404" s="138"/>
      <c r="M404" s="138"/>
      <c r="N404" s="138"/>
      <c r="O404" s="138"/>
      <c r="P404" s="138"/>
      <c r="Q404" s="138"/>
    </row>
    <row r="405" spans="1:17" ht="43.5">
      <c r="A405" s="155" t="s">
        <v>402</v>
      </c>
      <c r="B405" s="140" t="s">
        <v>3198</v>
      </c>
      <c r="C405" s="150" t="s">
        <v>2467</v>
      </c>
      <c r="D405" s="150" t="s">
        <v>1583</v>
      </c>
      <c r="E405" s="140" t="s">
        <v>1583</v>
      </c>
      <c r="F405" s="138"/>
      <c r="G405" s="138"/>
      <c r="H405" s="138"/>
      <c r="I405" s="138"/>
      <c r="J405" s="138"/>
      <c r="K405" s="138"/>
      <c r="L405" s="138"/>
      <c r="M405" s="138"/>
      <c r="N405" s="138"/>
      <c r="O405" s="138"/>
      <c r="P405" s="138"/>
      <c r="Q405" s="138"/>
    </row>
    <row r="406" spans="1:17" ht="58">
      <c r="A406" s="155" t="s">
        <v>402</v>
      </c>
      <c r="B406" s="140" t="s">
        <v>3199</v>
      </c>
      <c r="C406" s="150" t="s">
        <v>2467</v>
      </c>
      <c r="D406" s="150" t="s">
        <v>1583</v>
      </c>
      <c r="E406" s="140" t="s">
        <v>1583</v>
      </c>
      <c r="F406" s="138"/>
      <c r="G406" s="138"/>
      <c r="H406" s="138"/>
      <c r="I406" s="138"/>
      <c r="J406" s="138"/>
      <c r="K406" s="138"/>
      <c r="L406" s="138"/>
      <c r="M406" s="138"/>
      <c r="N406" s="138"/>
      <c r="O406" s="138"/>
      <c r="P406" s="138"/>
      <c r="Q406" s="138"/>
    </row>
    <row r="407" spans="1:17" ht="58">
      <c r="A407" s="155" t="s">
        <v>402</v>
      </c>
      <c r="B407" s="140" t="s">
        <v>3200</v>
      </c>
      <c r="C407" s="150" t="s">
        <v>2467</v>
      </c>
      <c r="D407" s="150" t="s">
        <v>1583</v>
      </c>
      <c r="E407" s="140" t="s">
        <v>1583</v>
      </c>
      <c r="F407" s="138"/>
      <c r="G407" s="138"/>
      <c r="H407" s="138"/>
      <c r="I407" s="138"/>
      <c r="J407" s="138"/>
      <c r="K407" s="138"/>
      <c r="L407" s="138"/>
      <c r="M407" s="138"/>
      <c r="N407" s="138"/>
      <c r="O407" s="138"/>
      <c r="P407" s="138"/>
      <c r="Q407" s="138"/>
    </row>
    <row r="408" spans="1:17" ht="58">
      <c r="A408" s="155" t="s">
        <v>404</v>
      </c>
      <c r="B408" s="140" t="s">
        <v>3201</v>
      </c>
      <c r="C408" s="150" t="s">
        <v>2467</v>
      </c>
      <c r="D408" s="150" t="s">
        <v>1583</v>
      </c>
      <c r="E408" s="140" t="s">
        <v>1583</v>
      </c>
      <c r="F408" s="145"/>
      <c r="G408" s="145"/>
      <c r="H408" s="138"/>
      <c r="I408" s="138"/>
      <c r="J408" s="138"/>
      <c r="K408" s="138"/>
      <c r="L408" s="138"/>
      <c r="M408" s="138"/>
      <c r="N408" s="138"/>
      <c r="O408" s="138"/>
      <c r="P408" s="138"/>
      <c r="Q408" s="138"/>
    </row>
    <row r="409" spans="1:17" ht="58">
      <c r="A409" s="155" t="s">
        <v>402</v>
      </c>
      <c r="B409" s="140" t="s">
        <v>3202</v>
      </c>
      <c r="C409" s="150" t="s">
        <v>2467</v>
      </c>
      <c r="D409" s="150" t="s">
        <v>1583</v>
      </c>
      <c r="E409" s="140" t="s">
        <v>1583</v>
      </c>
      <c r="F409" s="145"/>
      <c r="G409" s="145"/>
      <c r="H409" s="138"/>
      <c r="I409" s="138"/>
      <c r="J409" s="138"/>
      <c r="K409" s="138"/>
      <c r="L409" s="138"/>
      <c r="M409" s="138"/>
      <c r="N409" s="138"/>
      <c r="O409" s="138"/>
      <c r="P409" s="138"/>
      <c r="Q409" s="138"/>
    </row>
    <row r="410" spans="1:17" ht="43.5">
      <c r="A410" s="155" t="s">
        <v>402</v>
      </c>
      <c r="B410" s="140" t="s">
        <v>3203</v>
      </c>
      <c r="C410" s="150" t="s">
        <v>2467</v>
      </c>
      <c r="D410" s="150" t="s">
        <v>1583</v>
      </c>
      <c r="E410" s="140" t="s">
        <v>1583</v>
      </c>
      <c r="F410" s="145"/>
      <c r="G410" s="145"/>
      <c r="H410" s="138"/>
      <c r="I410" s="138"/>
      <c r="J410" s="138"/>
      <c r="K410" s="138"/>
      <c r="L410" s="138"/>
      <c r="M410" s="138"/>
      <c r="N410" s="138"/>
      <c r="O410" s="138"/>
      <c r="P410" s="138"/>
      <c r="Q410" s="138"/>
    </row>
    <row r="411" spans="1:17" ht="58">
      <c r="A411" s="155" t="s">
        <v>402</v>
      </c>
      <c r="B411" s="140" t="s">
        <v>3204</v>
      </c>
      <c r="C411" s="150" t="s">
        <v>2467</v>
      </c>
      <c r="D411" s="150" t="s">
        <v>1583</v>
      </c>
      <c r="E411" s="140" t="s">
        <v>1583</v>
      </c>
      <c r="F411" s="145"/>
      <c r="G411" s="145"/>
      <c r="H411" s="138"/>
      <c r="I411" s="138"/>
      <c r="J411" s="138"/>
      <c r="K411" s="138"/>
      <c r="L411" s="138"/>
      <c r="M411" s="138"/>
      <c r="N411" s="138"/>
      <c r="O411" s="138"/>
      <c r="P411" s="138"/>
      <c r="Q411" s="138"/>
    </row>
    <row r="412" spans="1:17" ht="43.5">
      <c r="A412" s="155" t="s">
        <v>402</v>
      </c>
      <c r="B412" s="140" t="s">
        <v>3205</v>
      </c>
      <c r="C412" s="150" t="s">
        <v>2877</v>
      </c>
      <c r="D412" s="150" t="s">
        <v>1583</v>
      </c>
      <c r="E412" s="140" t="s">
        <v>1583</v>
      </c>
      <c r="F412" s="145"/>
      <c r="G412" s="145"/>
      <c r="H412" s="138"/>
      <c r="I412" s="138"/>
      <c r="J412" s="138"/>
      <c r="K412" s="138"/>
      <c r="L412" s="138"/>
      <c r="M412" s="138"/>
      <c r="N412" s="138"/>
      <c r="O412" s="138"/>
      <c r="P412" s="138"/>
      <c r="Q412" s="138"/>
    </row>
    <row r="413" spans="1:17" ht="29">
      <c r="A413" s="155" t="s">
        <v>402</v>
      </c>
      <c r="B413" s="140" t="s">
        <v>3206</v>
      </c>
      <c r="C413" s="152" t="s">
        <v>2594</v>
      </c>
      <c r="D413" s="150" t="s">
        <v>1583</v>
      </c>
      <c r="E413" s="140" t="s">
        <v>1583</v>
      </c>
      <c r="F413" s="145"/>
      <c r="G413" s="145"/>
      <c r="H413" s="138"/>
      <c r="I413" s="138"/>
      <c r="J413" s="138"/>
      <c r="K413" s="138"/>
      <c r="L413" s="138"/>
      <c r="M413" s="138"/>
      <c r="N413" s="138"/>
      <c r="O413" s="138"/>
      <c r="P413" s="138"/>
      <c r="Q413" s="138"/>
    </row>
    <row r="414" spans="1:17" ht="43.5">
      <c r="A414" s="155" t="s">
        <v>415</v>
      </c>
      <c r="B414" s="140" t="s">
        <v>3207</v>
      </c>
      <c r="C414" s="150" t="s">
        <v>210</v>
      </c>
      <c r="D414" s="150" t="s">
        <v>215</v>
      </c>
      <c r="E414" s="140" t="s">
        <v>1583</v>
      </c>
      <c r="F414" s="145"/>
      <c r="G414" s="145"/>
      <c r="H414" s="138"/>
      <c r="I414" s="138"/>
      <c r="J414" s="138"/>
      <c r="K414" s="138"/>
      <c r="L414" s="138"/>
      <c r="M414" s="138"/>
      <c r="N414" s="138"/>
      <c r="O414" s="138"/>
      <c r="P414" s="138"/>
      <c r="Q414" s="138"/>
    </row>
    <row r="415" spans="1:17" ht="43.5">
      <c r="A415" s="155" t="s">
        <v>415</v>
      </c>
      <c r="B415" s="140" t="s">
        <v>3208</v>
      </c>
      <c r="C415" s="150" t="s">
        <v>210</v>
      </c>
      <c r="D415" s="150" t="s">
        <v>217</v>
      </c>
      <c r="E415" s="140" t="s">
        <v>1583</v>
      </c>
      <c r="F415" s="145"/>
      <c r="G415" s="145"/>
      <c r="H415" s="138"/>
      <c r="I415" s="138"/>
      <c r="J415" s="138"/>
      <c r="K415" s="138"/>
      <c r="L415" s="138"/>
      <c r="M415" s="138"/>
      <c r="N415" s="138"/>
      <c r="O415" s="138"/>
      <c r="P415" s="138"/>
      <c r="Q415" s="138"/>
    </row>
    <row r="416" spans="1:17" ht="43.5">
      <c r="A416" s="155" t="s">
        <v>415</v>
      </c>
      <c r="B416" s="140" t="s">
        <v>3209</v>
      </c>
      <c r="C416" s="150" t="s">
        <v>210</v>
      </c>
      <c r="D416" s="150" t="s">
        <v>215</v>
      </c>
      <c r="E416" s="140" t="s">
        <v>1583</v>
      </c>
      <c r="F416" s="145"/>
      <c r="G416" s="145"/>
      <c r="H416" s="138"/>
      <c r="I416" s="138"/>
      <c r="J416" s="138"/>
      <c r="K416" s="138"/>
      <c r="L416" s="138"/>
      <c r="M416" s="138"/>
      <c r="N416" s="138"/>
      <c r="O416" s="138"/>
      <c r="P416" s="138"/>
      <c r="Q416" s="138"/>
    </row>
    <row r="417" spans="1:17" ht="43.5">
      <c r="A417" s="155" t="s">
        <v>1156</v>
      </c>
      <c r="B417" s="140" t="s">
        <v>3210</v>
      </c>
      <c r="C417" s="150" t="s">
        <v>210</v>
      </c>
      <c r="D417" s="150" t="s">
        <v>215</v>
      </c>
      <c r="E417" s="140" t="s">
        <v>1583</v>
      </c>
      <c r="F417" s="145"/>
      <c r="G417" s="145"/>
      <c r="H417" s="138"/>
      <c r="I417" s="138"/>
      <c r="J417" s="138"/>
      <c r="K417" s="138"/>
      <c r="L417" s="138"/>
      <c r="M417" s="138"/>
      <c r="N417" s="138"/>
      <c r="O417" s="138"/>
      <c r="P417" s="138"/>
      <c r="Q417" s="138"/>
    </row>
    <row r="418" spans="1:17" ht="29">
      <c r="A418" s="155" t="s">
        <v>415</v>
      </c>
      <c r="B418" s="140" t="s">
        <v>3211</v>
      </c>
      <c r="C418" s="150" t="s">
        <v>210</v>
      </c>
      <c r="D418" s="150" t="s">
        <v>223</v>
      </c>
      <c r="E418" s="140" t="s">
        <v>1583</v>
      </c>
      <c r="F418" s="145"/>
      <c r="G418" s="145"/>
      <c r="H418" s="138"/>
      <c r="I418" s="138"/>
      <c r="J418" s="138"/>
      <c r="K418" s="138"/>
      <c r="L418" s="138"/>
      <c r="M418" s="138"/>
      <c r="N418" s="138"/>
      <c r="O418" s="138"/>
      <c r="P418" s="138"/>
      <c r="Q418" s="138"/>
    </row>
    <row r="419" spans="1:17" ht="72.5">
      <c r="A419" s="155" t="s">
        <v>415</v>
      </c>
      <c r="B419" s="140" t="s">
        <v>3212</v>
      </c>
      <c r="C419" s="150" t="s">
        <v>702</v>
      </c>
      <c r="D419" s="150" t="s">
        <v>1583</v>
      </c>
      <c r="E419" s="140" t="s">
        <v>1583</v>
      </c>
      <c r="F419" s="145"/>
      <c r="G419" s="145"/>
      <c r="H419" s="138"/>
      <c r="I419" s="138"/>
      <c r="J419" s="138"/>
      <c r="K419" s="138"/>
      <c r="L419" s="138"/>
      <c r="M419" s="138"/>
      <c r="N419" s="138"/>
      <c r="O419" s="138"/>
      <c r="P419" s="138"/>
      <c r="Q419" s="138"/>
    </row>
    <row r="420" spans="1:17" ht="43.5">
      <c r="A420" s="155" t="s">
        <v>3213</v>
      </c>
      <c r="B420" s="140" t="s">
        <v>3214</v>
      </c>
      <c r="C420" s="150" t="s">
        <v>2594</v>
      </c>
      <c r="D420" s="150" t="s">
        <v>1583</v>
      </c>
      <c r="E420" s="140" t="s">
        <v>1583</v>
      </c>
      <c r="F420" s="145"/>
      <c r="G420" s="145"/>
      <c r="H420" s="138"/>
      <c r="I420" s="138"/>
      <c r="J420" s="138"/>
      <c r="K420" s="138"/>
      <c r="L420" s="138"/>
      <c r="M420" s="138"/>
      <c r="N420" s="138"/>
      <c r="O420" s="138"/>
      <c r="P420" s="138"/>
      <c r="Q420" s="138"/>
    </row>
    <row r="421" spans="1:17" ht="29">
      <c r="A421" s="155" t="s">
        <v>415</v>
      </c>
      <c r="B421" s="140" t="s">
        <v>3215</v>
      </c>
      <c r="C421" s="150" t="s">
        <v>2675</v>
      </c>
      <c r="D421" s="150" t="s">
        <v>1583</v>
      </c>
      <c r="E421" s="140" t="s">
        <v>1583</v>
      </c>
      <c r="F421" s="145"/>
      <c r="G421" s="145"/>
      <c r="H421" s="138"/>
      <c r="I421" s="138"/>
      <c r="J421" s="138"/>
      <c r="K421" s="138"/>
      <c r="L421" s="138"/>
      <c r="M421" s="138"/>
      <c r="N421" s="138"/>
      <c r="O421" s="138"/>
      <c r="P421" s="138"/>
      <c r="Q421" s="138"/>
    </row>
    <row r="422" spans="1:17">
      <c r="A422" s="155" t="s">
        <v>415</v>
      </c>
      <c r="B422" s="140" t="s">
        <v>3216</v>
      </c>
      <c r="C422" s="150" t="s">
        <v>2594</v>
      </c>
      <c r="D422" s="150" t="s">
        <v>1583</v>
      </c>
      <c r="E422" s="140" t="s">
        <v>1583</v>
      </c>
      <c r="F422" s="145"/>
      <c r="G422" s="145"/>
      <c r="H422" s="138"/>
      <c r="I422" s="138"/>
      <c r="J422" s="138"/>
      <c r="K422" s="138"/>
      <c r="L422" s="138"/>
      <c r="M422" s="138"/>
      <c r="N422" s="138"/>
      <c r="O422" s="138"/>
      <c r="P422" s="138"/>
      <c r="Q422" s="138"/>
    </row>
    <row r="423" spans="1:17" ht="72.5">
      <c r="A423" s="155" t="s">
        <v>415</v>
      </c>
      <c r="B423" s="140" t="s">
        <v>3217</v>
      </c>
      <c r="C423" s="150" t="s">
        <v>2467</v>
      </c>
      <c r="D423" s="150" t="s">
        <v>1583</v>
      </c>
      <c r="E423" s="140" t="s">
        <v>1583</v>
      </c>
      <c r="F423" s="145"/>
      <c r="G423" s="145"/>
      <c r="H423" s="138"/>
      <c r="I423" s="138"/>
      <c r="J423" s="138"/>
      <c r="K423" s="138"/>
      <c r="L423" s="138"/>
      <c r="M423" s="138"/>
      <c r="N423" s="138"/>
      <c r="O423" s="138"/>
      <c r="P423" s="138"/>
      <c r="Q423" s="138"/>
    </row>
    <row r="424" spans="1:17">
      <c r="A424" s="155" t="s">
        <v>415</v>
      </c>
      <c r="B424" s="140" t="s">
        <v>3218</v>
      </c>
      <c r="C424" s="150" t="s">
        <v>2594</v>
      </c>
      <c r="D424" s="150" t="s">
        <v>1583</v>
      </c>
      <c r="E424" s="140" t="s">
        <v>1583</v>
      </c>
      <c r="F424" s="145"/>
      <c r="G424" s="145"/>
      <c r="H424" s="138"/>
      <c r="I424" s="138"/>
      <c r="J424" s="138"/>
      <c r="K424" s="138"/>
      <c r="L424" s="138"/>
      <c r="M424" s="138"/>
      <c r="N424" s="138"/>
      <c r="O424" s="138"/>
      <c r="P424" s="138"/>
      <c r="Q424" s="138"/>
    </row>
    <row r="425" spans="1:17" ht="87">
      <c r="A425" s="155" t="s">
        <v>3219</v>
      </c>
      <c r="B425" s="140" t="s">
        <v>3220</v>
      </c>
      <c r="C425" s="150" t="s">
        <v>2467</v>
      </c>
      <c r="D425" s="150" t="s">
        <v>1583</v>
      </c>
      <c r="E425" s="140" t="s">
        <v>1583</v>
      </c>
      <c r="F425" s="145"/>
      <c r="G425" s="145"/>
      <c r="H425" s="138"/>
      <c r="I425" s="138"/>
      <c r="J425" s="138"/>
      <c r="K425" s="138"/>
      <c r="L425" s="138"/>
      <c r="M425" s="138"/>
      <c r="N425" s="138"/>
      <c r="O425" s="138"/>
      <c r="P425" s="138"/>
      <c r="Q425" s="138"/>
    </row>
    <row r="426" spans="1:17" ht="58">
      <c r="A426" s="155" t="s">
        <v>437</v>
      </c>
      <c r="B426" s="140" t="s">
        <v>3221</v>
      </c>
      <c r="C426" s="152" t="s">
        <v>210</v>
      </c>
      <c r="D426" s="152" t="s">
        <v>211</v>
      </c>
      <c r="E426" s="140" t="s">
        <v>1583</v>
      </c>
      <c r="F426" s="145"/>
      <c r="G426" s="145"/>
      <c r="H426" s="138"/>
      <c r="I426" s="138"/>
      <c r="J426" s="138"/>
      <c r="K426" s="138"/>
      <c r="L426" s="138"/>
      <c r="M426" s="138"/>
      <c r="N426" s="138"/>
      <c r="O426" s="138"/>
      <c r="P426" s="138"/>
      <c r="Q426" s="138"/>
    </row>
    <row r="427" spans="1:17" ht="43.5">
      <c r="A427" s="155" t="s">
        <v>437</v>
      </c>
      <c r="B427" s="140" t="s">
        <v>3222</v>
      </c>
      <c r="C427" s="152" t="s">
        <v>210</v>
      </c>
      <c r="D427" s="152" t="s">
        <v>211</v>
      </c>
      <c r="E427" s="140" t="s">
        <v>1583</v>
      </c>
      <c r="F427" s="145"/>
      <c r="G427" s="145"/>
      <c r="H427" s="138"/>
      <c r="I427" s="138"/>
      <c r="J427" s="138"/>
      <c r="K427" s="138"/>
      <c r="L427" s="138"/>
      <c r="M427" s="138"/>
      <c r="N427" s="138"/>
      <c r="O427" s="138"/>
      <c r="P427" s="138"/>
      <c r="Q427" s="138"/>
    </row>
    <row r="428" spans="1:17" ht="43.5">
      <c r="A428" s="155" t="s">
        <v>437</v>
      </c>
      <c r="B428" s="140" t="s">
        <v>3223</v>
      </c>
      <c r="C428" s="152" t="s">
        <v>210</v>
      </c>
      <c r="D428" s="152" t="s">
        <v>211</v>
      </c>
      <c r="E428" s="140" t="s">
        <v>1583</v>
      </c>
      <c r="F428" s="145"/>
      <c r="G428" s="145"/>
      <c r="H428" s="138"/>
      <c r="I428" s="138"/>
      <c r="J428" s="138"/>
      <c r="K428" s="138"/>
      <c r="L428" s="138"/>
      <c r="M428" s="138"/>
      <c r="N428" s="138"/>
      <c r="O428" s="138"/>
      <c r="P428" s="138"/>
      <c r="Q428" s="138"/>
    </row>
    <row r="429" spans="1:17" ht="43.5">
      <c r="A429" s="155" t="s">
        <v>437</v>
      </c>
      <c r="B429" s="140" t="s">
        <v>3224</v>
      </c>
      <c r="C429" s="152" t="s">
        <v>210</v>
      </c>
      <c r="D429" s="152" t="s">
        <v>215</v>
      </c>
      <c r="E429" s="140" t="s">
        <v>1583</v>
      </c>
      <c r="F429" s="145"/>
      <c r="G429" s="145"/>
      <c r="H429" s="138"/>
      <c r="I429" s="138"/>
      <c r="J429" s="138"/>
      <c r="K429" s="138"/>
      <c r="L429" s="138"/>
      <c r="M429" s="138"/>
      <c r="N429" s="138"/>
      <c r="O429" s="138"/>
      <c r="P429" s="138"/>
      <c r="Q429" s="138"/>
    </row>
    <row r="430" spans="1:17" ht="43.5">
      <c r="A430" s="155" t="s">
        <v>437</v>
      </c>
      <c r="B430" s="140" t="s">
        <v>3225</v>
      </c>
      <c r="C430" s="152" t="s">
        <v>210</v>
      </c>
      <c r="D430" s="152" t="s">
        <v>228</v>
      </c>
      <c r="E430" s="140" t="s">
        <v>1583</v>
      </c>
      <c r="F430" s="145"/>
      <c r="G430" s="145"/>
      <c r="H430" s="138"/>
      <c r="I430" s="138"/>
      <c r="J430" s="138"/>
      <c r="K430" s="138"/>
      <c r="L430" s="138"/>
      <c r="M430" s="138"/>
      <c r="N430" s="138"/>
      <c r="O430" s="138"/>
      <c r="P430" s="138"/>
      <c r="Q430" s="138"/>
    </row>
    <row r="431" spans="1:17" ht="58">
      <c r="A431" s="155" t="s">
        <v>437</v>
      </c>
      <c r="B431" s="140" t="s">
        <v>3226</v>
      </c>
      <c r="C431" s="152" t="s">
        <v>210</v>
      </c>
      <c r="D431" s="152" t="s">
        <v>235</v>
      </c>
      <c r="E431" s="140" t="s">
        <v>1583</v>
      </c>
      <c r="F431" s="145"/>
      <c r="G431" s="145"/>
      <c r="H431" s="138"/>
      <c r="I431" s="138"/>
      <c r="J431" s="138"/>
      <c r="K431" s="138"/>
      <c r="L431" s="138"/>
      <c r="M431" s="138"/>
      <c r="N431" s="138"/>
      <c r="O431" s="138"/>
      <c r="P431" s="138"/>
      <c r="Q431" s="138"/>
    </row>
    <row r="432" spans="1:17" ht="43.5">
      <c r="A432" s="155" t="s">
        <v>437</v>
      </c>
      <c r="B432" s="140" t="s">
        <v>3227</v>
      </c>
      <c r="C432" s="152" t="s">
        <v>210</v>
      </c>
      <c r="D432" s="152" t="s">
        <v>211</v>
      </c>
      <c r="E432" s="140" t="s">
        <v>1583</v>
      </c>
      <c r="F432" s="145"/>
      <c r="G432" s="145"/>
      <c r="H432" s="138"/>
      <c r="I432" s="138"/>
      <c r="J432" s="138"/>
      <c r="K432" s="138"/>
      <c r="L432" s="138"/>
      <c r="M432" s="138"/>
      <c r="N432" s="138"/>
      <c r="O432" s="138"/>
      <c r="P432" s="138"/>
      <c r="Q432" s="138"/>
    </row>
    <row r="433" spans="1:17" ht="43.5">
      <c r="A433" s="155" t="s">
        <v>437</v>
      </c>
      <c r="B433" s="140" t="s">
        <v>3228</v>
      </c>
      <c r="C433" s="152" t="s">
        <v>210</v>
      </c>
      <c r="D433" s="150" t="s">
        <v>211</v>
      </c>
      <c r="E433" s="140" t="s">
        <v>1583</v>
      </c>
      <c r="F433" s="145"/>
      <c r="G433" s="145"/>
      <c r="H433" s="138"/>
      <c r="I433" s="138"/>
      <c r="J433" s="138"/>
      <c r="K433" s="138"/>
      <c r="L433" s="138"/>
      <c r="M433" s="138"/>
      <c r="N433" s="138"/>
      <c r="O433" s="138"/>
      <c r="P433" s="138"/>
      <c r="Q433" s="138"/>
    </row>
    <row r="434" spans="1:17" ht="29">
      <c r="A434" s="155" t="s">
        <v>451</v>
      </c>
      <c r="B434" s="140" t="s">
        <v>3229</v>
      </c>
      <c r="C434" s="152" t="s">
        <v>210</v>
      </c>
      <c r="D434" s="150" t="s">
        <v>217</v>
      </c>
      <c r="E434" s="140" t="s">
        <v>1583</v>
      </c>
      <c r="F434" s="145"/>
      <c r="G434" s="145"/>
      <c r="H434" s="138"/>
      <c r="I434" s="138"/>
      <c r="J434" s="138"/>
      <c r="K434" s="138"/>
      <c r="L434" s="138"/>
      <c r="M434" s="138"/>
      <c r="N434" s="138"/>
      <c r="O434" s="138"/>
      <c r="P434" s="138"/>
      <c r="Q434" s="138"/>
    </row>
    <row r="435" spans="1:17" ht="29">
      <c r="A435" s="155" t="s">
        <v>437</v>
      </c>
      <c r="B435" s="140" t="s">
        <v>3230</v>
      </c>
      <c r="C435" s="152" t="s">
        <v>210</v>
      </c>
      <c r="D435" s="150" t="s">
        <v>211</v>
      </c>
      <c r="E435" s="140" t="s">
        <v>1583</v>
      </c>
      <c r="F435" s="145"/>
      <c r="G435" s="145"/>
      <c r="H435" s="138"/>
      <c r="I435" s="138"/>
      <c r="J435" s="138"/>
      <c r="K435" s="138"/>
      <c r="L435" s="138"/>
      <c r="M435" s="138"/>
      <c r="N435" s="138"/>
      <c r="O435" s="138"/>
      <c r="P435" s="138"/>
      <c r="Q435" s="138"/>
    </row>
    <row r="436" spans="1:17" ht="43.5">
      <c r="A436" s="155" t="s">
        <v>437</v>
      </c>
      <c r="B436" s="140" t="s">
        <v>3231</v>
      </c>
      <c r="C436" s="152" t="s">
        <v>210</v>
      </c>
      <c r="D436" s="150" t="s">
        <v>215</v>
      </c>
      <c r="E436" s="140" t="s">
        <v>1583</v>
      </c>
      <c r="F436" s="145"/>
      <c r="G436" s="145"/>
      <c r="H436" s="138"/>
      <c r="I436" s="138"/>
      <c r="J436" s="138"/>
      <c r="K436" s="138"/>
      <c r="L436" s="138"/>
      <c r="M436" s="138"/>
      <c r="N436" s="138"/>
      <c r="O436" s="138"/>
      <c r="P436" s="138"/>
      <c r="Q436" s="138"/>
    </row>
    <row r="437" spans="1:17" ht="43.5">
      <c r="A437" s="155" t="s">
        <v>437</v>
      </c>
      <c r="B437" s="140" t="s">
        <v>3232</v>
      </c>
      <c r="C437" s="152" t="s">
        <v>210</v>
      </c>
      <c r="D437" s="150" t="s">
        <v>228</v>
      </c>
      <c r="E437" s="140" t="s">
        <v>1583</v>
      </c>
      <c r="F437" s="145"/>
      <c r="G437" s="145"/>
      <c r="H437" s="138"/>
      <c r="I437" s="138"/>
      <c r="J437" s="138"/>
      <c r="K437" s="138"/>
      <c r="L437" s="138"/>
      <c r="M437" s="138"/>
      <c r="N437" s="138"/>
      <c r="O437" s="138"/>
      <c r="P437" s="138"/>
      <c r="Q437" s="138"/>
    </row>
    <row r="438" spans="1:17" ht="43.5">
      <c r="A438" s="155" t="s">
        <v>3233</v>
      </c>
      <c r="B438" s="140" t="s">
        <v>3234</v>
      </c>
      <c r="C438" s="152" t="s">
        <v>210</v>
      </c>
      <c r="D438" s="152" t="s">
        <v>228</v>
      </c>
      <c r="E438" s="140" t="s">
        <v>1583</v>
      </c>
      <c r="F438" s="145"/>
      <c r="G438" s="145"/>
      <c r="H438" s="138"/>
      <c r="I438" s="138"/>
      <c r="J438" s="138"/>
      <c r="K438" s="138"/>
      <c r="L438" s="138"/>
      <c r="M438" s="138"/>
      <c r="N438" s="138"/>
      <c r="O438" s="138"/>
      <c r="P438" s="138"/>
      <c r="Q438" s="138"/>
    </row>
    <row r="439" spans="1:17" ht="43.5">
      <c r="A439" s="155" t="s">
        <v>437</v>
      </c>
      <c r="B439" s="140" t="s">
        <v>3235</v>
      </c>
      <c r="C439" s="152" t="s">
        <v>210</v>
      </c>
      <c r="D439" s="152" t="s">
        <v>217</v>
      </c>
      <c r="E439" s="140" t="s">
        <v>1583</v>
      </c>
      <c r="F439" s="145"/>
      <c r="G439" s="145"/>
      <c r="H439" s="138"/>
      <c r="I439" s="138"/>
      <c r="J439" s="138"/>
      <c r="K439" s="138"/>
      <c r="L439" s="138"/>
      <c r="M439" s="138"/>
      <c r="N439" s="138"/>
      <c r="O439" s="138"/>
      <c r="P439" s="138"/>
      <c r="Q439" s="138"/>
    </row>
    <row r="440" spans="1:17" ht="43.5">
      <c r="A440" s="155" t="s">
        <v>437</v>
      </c>
      <c r="B440" s="140" t="s">
        <v>3236</v>
      </c>
      <c r="C440" s="152" t="s">
        <v>210</v>
      </c>
      <c r="D440" s="152" t="s">
        <v>215</v>
      </c>
      <c r="E440" s="140" t="s">
        <v>1583</v>
      </c>
      <c r="F440" s="145"/>
      <c r="G440" s="145"/>
      <c r="H440" s="138"/>
      <c r="I440" s="138"/>
      <c r="J440" s="138"/>
      <c r="K440" s="138"/>
      <c r="L440" s="138"/>
      <c r="M440" s="138"/>
      <c r="N440" s="138"/>
      <c r="O440" s="138"/>
      <c r="P440" s="138"/>
      <c r="Q440" s="138"/>
    </row>
    <row r="441" spans="1:17" ht="43.5">
      <c r="A441" s="155" t="s">
        <v>449</v>
      </c>
      <c r="B441" s="140" t="s">
        <v>3237</v>
      </c>
      <c r="C441" s="152" t="s">
        <v>210</v>
      </c>
      <c r="D441" s="150" t="s">
        <v>215</v>
      </c>
      <c r="E441" s="140" t="s">
        <v>1583</v>
      </c>
      <c r="F441" s="145"/>
      <c r="G441" s="145"/>
      <c r="H441" s="138"/>
      <c r="I441" s="138"/>
      <c r="J441" s="138"/>
      <c r="K441" s="138"/>
      <c r="L441" s="138"/>
      <c r="M441" s="138"/>
      <c r="N441" s="138"/>
      <c r="O441" s="138"/>
      <c r="P441" s="138"/>
      <c r="Q441" s="138"/>
    </row>
    <row r="442" spans="1:17" ht="43.5">
      <c r="A442" s="155" t="s">
        <v>437</v>
      </c>
      <c r="B442" s="140" t="s">
        <v>3238</v>
      </c>
      <c r="C442" s="152" t="s">
        <v>210</v>
      </c>
      <c r="D442" s="152" t="s">
        <v>228</v>
      </c>
      <c r="E442" s="140" t="s">
        <v>1583</v>
      </c>
      <c r="F442" s="145"/>
      <c r="G442" s="145"/>
      <c r="H442" s="138"/>
      <c r="I442" s="138"/>
      <c r="J442" s="138"/>
      <c r="K442" s="138"/>
      <c r="L442" s="138"/>
      <c r="M442" s="138"/>
      <c r="N442" s="138"/>
      <c r="O442" s="138"/>
      <c r="P442" s="138"/>
      <c r="Q442" s="138"/>
    </row>
    <row r="443" spans="1:17" ht="43.5">
      <c r="A443" s="155" t="s">
        <v>437</v>
      </c>
      <c r="B443" s="140" t="s">
        <v>3239</v>
      </c>
      <c r="C443" s="152" t="s">
        <v>210</v>
      </c>
      <c r="D443" s="152" t="s">
        <v>228</v>
      </c>
      <c r="E443" s="140" t="s">
        <v>1583</v>
      </c>
      <c r="F443" s="145"/>
      <c r="G443" s="145"/>
      <c r="H443" s="138"/>
      <c r="I443" s="138"/>
      <c r="J443" s="138"/>
      <c r="K443" s="138"/>
      <c r="L443" s="138"/>
      <c r="M443" s="138"/>
      <c r="N443" s="138"/>
      <c r="O443" s="138"/>
      <c r="P443" s="138"/>
      <c r="Q443" s="138"/>
    </row>
    <row r="444" spans="1:17" ht="43.5">
      <c r="A444" s="155" t="s">
        <v>437</v>
      </c>
      <c r="B444" s="140" t="s">
        <v>3240</v>
      </c>
      <c r="C444" s="152" t="s">
        <v>210</v>
      </c>
      <c r="D444" s="152" t="s">
        <v>217</v>
      </c>
      <c r="E444" s="140" t="s">
        <v>1583</v>
      </c>
      <c r="F444" s="145"/>
      <c r="G444" s="145"/>
      <c r="H444" s="138"/>
      <c r="I444" s="138"/>
      <c r="J444" s="138"/>
      <c r="K444" s="138"/>
      <c r="L444" s="138"/>
      <c r="M444" s="138"/>
      <c r="N444" s="138"/>
      <c r="O444" s="138"/>
      <c r="P444" s="138"/>
      <c r="Q444" s="138"/>
    </row>
    <row r="445" spans="1:17" ht="43.5">
      <c r="A445" s="155" t="s">
        <v>3241</v>
      </c>
      <c r="B445" s="140" t="s">
        <v>3242</v>
      </c>
      <c r="C445" s="152" t="s">
        <v>210</v>
      </c>
      <c r="D445" s="152" t="s">
        <v>215</v>
      </c>
      <c r="E445" s="140" t="s">
        <v>1583</v>
      </c>
      <c r="F445" s="145"/>
      <c r="G445" s="145"/>
      <c r="H445" s="138"/>
      <c r="I445" s="138"/>
      <c r="J445" s="138"/>
      <c r="K445" s="138"/>
      <c r="L445" s="138"/>
      <c r="M445" s="138"/>
      <c r="N445" s="138"/>
      <c r="O445" s="138"/>
      <c r="P445" s="138"/>
      <c r="Q445" s="138"/>
    </row>
    <row r="446" spans="1:17" ht="43.5">
      <c r="A446" s="155" t="s">
        <v>437</v>
      </c>
      <c r="B446" s="140" t="s">
        <v>3243</v>
      </c>
      <c r="C446" s="152" t="s">
        <v>210</v>
      </c>
      <c r="D446" s="152" t="s">
        <v>217</v>
      </c>
      <c r="E446" s="140" t="s">
        <v>1583</v>
      </c>
      <c r="F446" s="145"/>
      <c r="G446" s="145"/>
      <c r="H446" s="138"/>
      <c r="I446" s="138"/>
      <c r="J446" s="138"/>
      <c r="K446" s="138"/>
      <c r="L446" s="138"/>
      <c r="M446" s="138"/>
      <c r="N446" s="138"/>
      <c r="O446" s="138"/>
      <c r="P446" s="138"/>
      <c r="Q446" s="138"/>
    </row>
    <row r="447" spans="1:17" ht="43.5">
      <c r="A447" s="155" t="s">
        <v>437</v>
      </c>
      <c r="B447" s="140" t="s">
        <v>3244</v>
      </c>
      <c r="C447" s="152" t="s">
        <v>210</v>
      </c>
      <c r="D447" s="152" t="s">
        <v>215</v>
      </c>
      <c r="E447" s="140" t="s">
        <v>1583</v>
      </c>
      <c r="F447" s="145"/>
      <c r="G447" s="145"/>
      <c r="H447" s="138"/>
      <c r="I447" s="138"/>
      <c r="J447" s="138"/>
      <c r="K447" s="138"/>
      <c r="L447" s="138"/>
      <c r="M447" s="138"/>
      <c r="N447" s="138"/>
      <c r="O447" s="138"/>
      <c r="P447" s="138"/>
      <c r="Q447" s="138"/>
    </row>
    <row r="448" spans="1:17" ht="43.5">
      <c r="A448" s="155" t="s">
        <v>437</v>
      </c>
      <c r="B448" s="140" t="s">
        <v>3245</v>
      </c>
      <c r="C448" s="152" t="s">
        <v>210</v>
      </c>
      <c r="D448" s="152" t="s">
        <v>211</v>
      </c>
      <c r="E448" s="140" t="s">
        <v>1583</v>
      </c>
      <c r="F448" s="145"/>
      <c r="G448" s="145"/>
      <c r="H448" s="138"/>
      <c r="I448" s="138"/>
      <c r="J448" s="138"/>
      <c r="K448" s="138"/>
      <c r="L448" s="138"/>
      <c r="M448" s="138"/>
      <c r="N448" s="138"/>
      <c r="O448" s="138"/>
      <c r="P448" s="138"/>
      <c r="Q448" s="138"/>
    </row>
    <row r="449" spans="1:17" ht="43.5">
      <c r="A449" s="155" t="s">
        <v>437</v>
      </c>
      <c r="B449" s="141" t="s">
        <v>3246</v>
      </c>
      <c r="C449" s="152" t="s">
        <v>210</v>
      </c>
      <c r="D449" s="152" t="s">
        <v>215</v>
      </c>
      <c r="E449" s="140" t="s">
        <v>1583</v>
      </c>
      <c r="F449" s="145"/>
      <c r="G449" s="145"/>
      <c r="H449" s="138"/>
      <c r="I449" s="138"/>
      <c r="J449" s="138"/>
      <c r="K449" s="138"/>
      <c r="L449" s="138"/>
      <c r="M449" s="138"/>
      <c r="N449" s="138"/>
      <c r="O449" s="138"/>
      <c r="P449" s="138"/>
      <c r="Q449" s="138"/>
    </row>
    <row r="450" spans="1:17" ht="29">
      <c r="A450" s="155" t="s">
        <v>445</v>
      </c>
      <c r="B450" s="140" t="s">
        <v>3247</v>
      </c>
      <c r="C450" s="152" t="s">
        <v>715</v>
      </c>
      <c r="D450" s="150" t="s">
        <v>1583</v>
      </c>
      <c r="E450" s="140" t="s">
        <v>1583</v>
      </c>
      <c r="F450" s="145"/>
      <c r="G450" s="145"/>
      <c r="H450" s="138"/>
      <c r="I450" s="138"/>
      <c r="J450" s="138"/>
      <c r="K450" s="138"/>
      <c r="L450" s="138"/>
      <c r="M450" s="138"/>
      <c r="N450" s="138"/>
      <c r="O450" s="138"/>
      <c r="P450" s="138"/>
      <c r="Q450" s="138"/>
    </row>
    <row r="451" spans="1:17" ht="29">
      <c r="A451" s="155" t="s">
        <v>437</v>
      </c>
      <c r="B451" s="140" t="s">
        <v>3248</v>
      </c>
      <c r="C451" s="152" t="s">
        <v>715</v>
      </c>
      <c r="D451" s="150" t="s">
        <v>1583</v>
      </c>
      <c r="E451" s="140" t="s">
        <v>1583</v>
      </c>
      <c r="F451" s="145"/>
      <c r="G451" s="145"/>
      <c r="H451" s="138"/>
      <c r="I451" s="138"/>
      <c r="J451" s="138"/>
      <c r="K451" s="138"/>
      <c r="L451" s="138"/>
      <c r="M451" s="138"/>
      <c r="N451" s="138"/>
      <c r="O451" s="138"/>
      <c r="P451" s="138"/>
      <c r="Q451" s="138"/>
    </row>
    <row r="452" spans="1:17" ht="29">
      <c r="A452" s="155" t="s">
        <v>437</v>
      </c>
      <c r="B452" s="140" t="s">
        <v>3249</v>
      </c>
      <c r="C452" s="152" t="s">
        <v>715</v>
      </c>
      <c r="D452" s="150" t="s">
        <v>1583</v>
      </c>
      <c r="E452" s="140" t="s">
        <v>1583</v>
      </c>
      <c r="F452" s="145"/>
      <c r="G452" s="145"/>
      <c r="H452" s="138"/>
      <c r="I452" s="138"/>
      <c r="J452" s="138"/>
      <c r="K452" s="138"/>
      <c r="L452" s="138"/>
      <c r="M452" s="138"/>
      <c r="N452" s="138"/>
      <c r="O452" s="138"/>
      <c r="P452" s="138"/>
      <c r="Q452" s="138"/>
    </row>
    <row r="453" spans="1:17" ht="58">
      <c r="A453" s="155" t="s">
        <v>437</v>
      </c>
      <c r="B453" s="140" t="s">
        <v>3250</v>
      </c>
      <c r="C453" s="152" t="s">
        <v>904</v>
      </c>
      <c r="D453" s="150" t="s">
        <v>1583</v>
      </c>
      <c r="E453" s="140" t="s">
        <v>1583</v>
      </c>
      <c r="F453" s="145"/>
      <c r="G453" s="145"/>
      <c r="H453" s="138"/>
      <c r="I453" s="138"/>
      <c r="J453" s="138"/>
      <c r="K453" s="138"/>
      <c r="L453" s="138"/>
      <c r="M453" s="138"/>
      <c r="N453" s="138"/>
      <c r="O453" s="138"/>
      <c r="P453" s="138"/>
      <c r="Q453" s="138"/>
    </row>
    <row r="454" spans="1:17" ht="87">
      <c r="A454" s="155" t="s">
        <v>437</v>
      </c>
      <c r="B454" s="140" t="s">
        <v>3251</v>
      </c>
      <c r="C454" s="150" t="s">
        <v>746</v>
      </c>
      <c r="D454" s="150" t="s">
        <v>1583</v>
      </c>
      <c r="E454" s="140" t="s">
        <v>1583</v>
      </c>
      <c r="F454" s="145"/>
      <c r="G454" s="145"/>
      <c r="H454" s="138"/>
      <c r="I454" s="138"/>
      <c r="J454" s="138"/>
      <c r="K454" s="138"/>
      <c r="L454" s="138"/>
      <c r="M454" s="138"/>
      <c r="N454" s="138"/>
      <c r="O454" s="138"/>
      <c r="P454" s="138"/>
      <c r="Q454" s="138"/>
    </row>
    <row r="455" spans="1:17" ht="29">
      <c r="A455" s="155" t="s">
        <v>437</v>
      </c>
      <c r="B455" s="140" t="s">
        <v>3252</v>
      </c>
      <c r="C455" s="152" t="s">
        <v>2594</v>
      </c>
      <c r="D455" s="150" t="s">
        <v>1583</v>
      </c>
      <c r="E455" s="140" t="s">
        <v>1583</v>
      </c>
      <c r="F455" s="145"/>
      <c r="G455" s="145"/>
      <c r="H455" s="138"/>
      <c r="I455" s="138"/>
      <c r="J455" s="138"/>
      <c r="K455" s="138"/>
      <c r="L455" s="138"/>
      <c r="M455" s="138"/>
      <c r="N455" s="138"/>
      <c r="O455" s="138"/>
      <c r="P455" s="138"/>
      <c r="Q455" s="138"/>
    </row>
    <row r="456" spans="1:17" ht="29">
      <c r="A456" s="155" t="s">
        <v>437</v>
      </c>
      <c r="B456" s="140" t="s">
        <v>3253</v>
      </c>
      <c r="C456" s="152" t="s">
        <v>2594</v>
      </c>
      <c r="D456" s="150" t="s">
        <v>1583</v>
      </c>
      <c r="E456" s="140" t="s">
        <v>1583</v>
      </c>
      <c r="F456" s="145"/>
      <c r="G456" s="145"/>
      <c r="H456" s="138"/>
      <c r="I456" s="138"/>
      <c r="J456" s="138"/>
      <c r="K456" s="138"/>
      <c r="L456" s="138"/>
      <c r="M456" s="138"/>
      <c r="N456" s="138"/>
      <c r="O456" s="138"/>
      <c r="P456" s="138"/>
      <c r="Q456" s="138"/>
    </row>
    <row r="457" spans="1:17" ht="29">
      <c r="A457" s="155" t="s">
        <v>437</v>
      </c>
      <c r="B457" s="140" t="s">
        <v>3254</v>
      </c>
      <c r="C457" s="152" t="s">
        <v>2594</v>
      </c>
      <c r="D457" s="150" t="s">
        <v>1583</v>
      </c>
      <c r="E457" s="140" t="s">
        <v>1583</v>
      </c>
      <c r="F457" s="145"/>
      <c r="G457" s="145"/>
      <c r="H457" s="138"/>
      <c r="I457" s="138"/>
      <c r="J457" s="138"/>
      <c r="K457" s="138"/>
      <c r="L457" s="138"/>
      <c r="M457" s="138"/>
      <c r="N457" s="138"/>
      <c r="O457" s="138"/>
      <c r="P457" s="138"/>
      <c r="Q457" s="138"/>
    </row>
    <row r="458" spans="1:17" ht="72.5">
      <c r="A458" s="155" t="s">
        <v>437</v>
      </c>
      <c r="B458" s="140" t="s">
        <v>3255</v>
      </c>
      <c r="C458" s="150" t="s">
        <v>2467</v>
      </c>
      <c r="D458" s="150" t="s">
        <v>1583</v>
      </c>
      <c r="E458" s="140" t="s">
        <v>1583</v>
      </c>
      <c r="F458" s="145"/>
      <c r="G458" s="145"/>
      <c r="H458" s="138"/>
      <c r="I458" s="138"/>
      <c r="J458" s="138"/>
      <c r="K458" s="138"/>
      <c r="L458" s="138"/>
      <c r="M458" s="138"/>
      <c r="N458" s="138"/>
      <c r="O458" s="138"/>
      <c r="P458" s="138"/>
      <c r="Q458" s="138"/>
    </row>
    <row r="459" spans="1:17" ht="58">
      <c r="A459" s="155" t="s">
        <v>437</v>
      </c>
      <c r="B459" s="140" t="s">
        <v>3256</v>
      </c>
      <c r="C459" s="150" t="s">
        <v>2467</v>
      </c>
      <c r="D459" s="150" t="s">
        <v>1583</v>
      </c>
      <c r="E459" s="140" t="s">
        <v>1583</v>
      </c>
      <c r="F459" s="145"/>
      <c r="G459" s="145"/>
      <c r="H459" s="138"/>
      <c r="I459" s="138"/>
      <c r="J459" s="138"/>
      <c r="K459" s="138"/>
      <c r="L459" s="138"/>
      <c r="M459" s="138"/>
      <c r="N459" s="138"/>
      <c r="O459" s="138"/>
      <c r="P459" s="138"/>
      <c r="Q459" s="138"/>
    </row>
    <row r="460" spans="1:17" ht="58">
      <c r="A460" s="155" t="s">
        <v>437</v>
      </c>
      <c r="B460" s="140" t="s">
        <v>3257</v>
      </c>
      <c r="C460" s="152" t="s">
        <v>210</v>
      </c>
      <c r="D460" s="150" t="s">
        <v>409</v>
      </c>
      <c r="E460" s="140" t="s">
        <v>3258</v>
      </c>
      <c r="F460" s="145"/>
      <c r="G460" s="145"/>
      <c r="H460" s="138"/>
      <c r="I460" s="138"/>
      <c r="J460" s="138"/>
      <c r="K460" s="138"/>
      <c r="L460" s="138"/>
      <c r="M460" s="138"/>
      <c r="N460" s="138"/>
      <c r="O460" s="138"/>
      <c r="P460" s="138"/>
      <c r="Q460" s="138"/>
    </row>
    <row r="461" spans="1:17" ht="29">
      <c r="A461" s="155" t="s">
        <v>437</v>
      </c>
      <c r="B461" s="140" t="s">
        <v>3259</v>
      </c>
      <c r="C461" s="152" t="s">
        <v>702</v>
      </c>
      <c r="D461" s="150" t="s">
        <v>1583</v>
      </c>
      <c r="E461" s="140" t="s">
        <v>3056</v>
      </c>
      <c r="F461" s="145"/>
      <c r="G461" s="145"/>
      <c r="H461" s="138"/>
      <c r="I461" s="138"/>
      <c r="J461" s="138"/>
      <c r="K461" s="138"/>
      <c r="L461" s="138"/>
      <c r="M461" s="138"/>
      <c r="N461" s="138"/>
      <c r="O461" s="138"/>
      <c r="P461" s="138"/>
      <c r="Q461" s="138"/>
    </row>
    <row r="462" spans="1:17" ht="58">
      <c r="A462" s="155" t="s">
        <v>470</v>
      </c>
      <c r="B462" s="140" t="s">
        <v>3260</v>
      </c>
      <c r="C462" s="150" t="s">
        <v>210</v>
      </c>
      <c r="D462" s="150" t="s">
        <v>211</v>
      </c>
      <c r="E462" s="140" t="s">
        <v>1583</v>
      </c>
      <c r="F462" s="145"/>
      <c r="G462" s="145"/>
      <c r="H462" s="138"/>
      <c r="I462" s="138"/>
      <c r="J462" s="138"/>
      <c r="K462" s="138"/>
      <c r="L462" s="138"/>
      <c r="M462" s="138"/>
      <c r="N462" s="138"/>
      <c r="O462" s="138"/>
      <c r="P462" s="138"/>
      <c r="Q462" s="138"/>
    </row>
    <row r="463" spans="1:17" ht="58">
      <c r="A463" s="155" t="s">
        <v>2184</v>
      </c>
      <c r="B463" s="140" t="s">
        <v>3261</v>
      </c>
      <c r="C463" s="150" t="s">
        <v>210</v>
      </c>
      <c r="D463" s="150" t="s">
        <v>228</v>
      </c>
      <c r="E463" s="140" t="s">
        <v>1583</v>
      </c>
      <c r="F463" s="145"/>
      <c r="G463" s="145"/>
      <c r="H463" s="138"/>
      <c r="I463" s="138"/>
      <c r="J463" s="138"/>
      <c r="K463" s="138"/>
      <c r="L463" s="138"/>
      <c r="M463" s="138"/>
      <c r="N463" s="138"/>
      <c r="O463" s="138"/>
      <c r="P463" s="138"/>
      <c r="Q463" s="138"/>
    </row>
    <row r="464" spans="1:17" ht="43.5">
      <c r="A464" s="155" t="s">
        <v>470</v>
      </c>
      <c r="B464" s="140" t="s">
        <v>3262</v>
      </c>
      <c r="C464" s="150" t="s">
        <v>210</v>
      </c>
      <c r="D464" s="152" t="s">
        <v>211</v>
      </c>
      <c r="E464" s="140" t="s">
        <v>1583</v>
      </c>
      <c r="F464" s="145"/>
      <c r="G464" s="145"/>
      <c r="H464" s="138"/>
      <c r="I464" s="138"/>
      <c r="J464" s="138"/>
      <c r="K464" s="138"/>
      <c r="L464" s="138"/>
      <c r="M464" s="138"/>
      <c r="N464" s="138"/>
      <c r="O464" s="138"/>
      <c r="P464" s="138"/>
      <c r="Q464" s="138"/>
    </row>
    <row r="465" spans="1:17" ht="72.5">
      <c r="A465" s="155" t="s">
        <v>470</v>
      </c>
      <c r="B465" s="140" t="s">
        <v>3263</v>
      </c>
      <c r="C465" s="150" t="s">
        <v>210</v>
      </c>
      <c r="D465" s="152" t="s">
        <v>228</v>
      </c>
      <c r="E465" s="140" t="s">
        <v>1583</v>
      </c>
      <c r="F465" s="145"/>
      <c r="G465" s="145"/>
      <c r="H465" s="138"/>
      <c r="I465" s="138"/>
      <c r="J465" s="138"/>
      <c r="K465" s="138"/>
      <c r="L465" s="138"/>
      <c r="M465" s="138"/>
      <c r="N465" s="138"/>
      <c r="O465" s="138"/>
      <c r="P465" s="138"/>
      <c r="Q465" s="138"/>
    </row>
    <row r="466" spans="1:17" ht="43.5">
      <c r="A466" s="155" t="s">
        <v>470</v>
      </c>
      <c r="B466" s="140" t="s">
        <v>3264</v>
      </c>
      <c r="C466" s="150" t="s">
        <v>210</v>
      </c>
      <c r="D466" s="152" t="s">
        <v>228</v>
      </c>
      <c r="E466" s="140" t="s">
        <v>1583</v>
      </c>
      <c r="F466" s="145"/>
      <c r="G466" s="145"/>
      <c r="H466" s="138"/>
      <c r="I466" s="138"/>
      <c r="J466" s="138"/>
      <c r="K466" s="138"/>
      <c r="L466" s="138"/>
      <c r="M466" s="138"/>
      <c r="N466" s="138"/>
      <c r="O466" s="138"/>
      <c r="P466" s="138"/>
      <c r="Q466" s="138"/>
    </row>
    <row r="467" spans="1:17" ht="43.5">
      <c r="A467" s="155" t="s">
        <v>470</v>
      </c>
      <c r="B467" s="140" t="s">
        <v>3265</v>
      </c>
      <c r="C467" s="150" t="s">
        <v>210</v>
      </c>
      <c r="D467" s="152" t="s">
        <v>215</v>
      </c>
      <c r="E467" s="140" t="s">
        <v>1583</v>
      </c>
      <c r="F467" s="145"/>
      <c r="G467" s="145"/>
      <c r="H467" s="138"/>
      <c r="I467" s="138"/>
      <c r="J467" s="138"/>
      <c r="K467" s="138"/>
      <c r="L467" s="138"/>
      <c r="M467" s="138"/>
      <c r="N467" s="138"/>
      <c r="O467" s="138"/>
      <c r="P467" s="138"/>
      <c r="Q467" s="138"/>
    </row>
    <row r="468" spans="1:17" ht="43.5">
      <c r="A468" s="155" t="s">
        <v>470</v>
      </c>
      <c r="B468" s="140" t="s">
        <v>3266</v>
      </c>
      <c r="C468" s="150" t="s">
        <v>210</v>
      </c>
      <c r="D468" s="152" t="s">
        <v>215</v>
      </c>
      <c r="E468" s="140" t="s">
        <v>1583</v>
      </c>
      <c r="F468" s="145"/>
      <c r="G468" s="145"/>
      <c r="H468" s="138"/>
      <c r="I468" s="138"/>
      <c r="J468" s="138"/>
      <c r="K468" s="138"/>
      <c r="L468" s="138"/>
      <c r="M468" s="138"/>
      <c r="N468" s="138"/>
      <c r="O468" s="138"/>
      <c r="P468" s="138"/>
      <c r="Q468" s="138"/>
    </row>
    <row r="469" spans="1:17" ht="43.5">
      <c r="A469" s="155" t="s">
        <v>470</v>
      </c>
      <c r="B469" s="140" t="s">
        <v>3267</v>
      </c>
      <c r="C469" s="150" t="s">
        <v>210</v>
      </c>
      <c r="D469" s="152" t="s">
        <v>215</v>
      </c>
      <c r="E469" s="140" t="s">
        <v>1583</v>
      </c>
      <c r="F469" s="145"/>
      <c r="G469" s="145"/>
      <c r="H469" s="138"/>
      <c r="I469" s="138"/>
      <c r="J469" s="138"/>
      <c r="K469" s="138"/>
      <c r="L469" s="138"/>
      <c r="M469" s="138"/>
      <c r="N469" s="138"/>
      <c r="O469" s="138"/>
      <c r="P469" s="138"/>
      <c r="Q469" s="138"/>
    </row>
    <row r="470" spans="1:17" ht="43.5">
      <c r="A470" s="155" t="s">
        <v>470</v>
      </c>
      <c r="B470" s="140" t="s">
        <v>3268</v>
      </c>
      <c r="C470" s="150" t="s">
        <v>210</v>
      </c>
      <c r="D470" s="152" t="s">
        <v>215</v>
      </c>
      <c r="E470" s="140" t="s">
        <v>1583</v>
      </c>
      <c r="F470" s="145"/>
      <c r="G470" s="145"/>
      <c r="H470" s="138"/>
      <c r="I470" s="138"/>
      <c r="J470" s="138"/>
      <c r="K470" s="138"/>
      <c r="L470" s="138"/>
      <c r="M470" s="138"/>
      <c r="N470" s="138"/>
      <c r="O470" s="138"/>
      <c r="P470" s="138"/>
      <c r="Q470" s="138"/>
    </row>
    <row r="471" spans="1:17" ht="43.5">
      <c r="A471" s="155" t="s">
        <v>470</v>
      </c>
      <c r="B471" s="140" t="s">
        <v>3269</v>
      </c>
      <c r="C471" s="150" t="s">
        <v>210</v>
      </c>
      <c r="D471" s="152" t="s">
        <v>228</v>
      </c>
      <c r="E471" s="140" t="s">
        <v>1583</v>
      </c>
      <c r="F471" s="146"/>
      <c r="G471" s="145"/>
      <c r="H471" s="138"/>
      <c r="I471" s="138"/>
      <c r="J471" s="138"/>
      <c r="K471" s="138"/>
      <c r="L471" s="138"/>
      <c r="M471" s="138"/>
      <c r="N471" s="138"/>
      <c r="O471" s="138"/>
      <c r="P471" s="138"/>
      <c r="Q471" s="138"/>
    </row>
    <row r="472" spans="1:17" ht="43.5">
      <c r="A472" s="155" t="s">
        <v>470</v>
      </c>
      <c r="B472" s="140" t="s">
        <v>3270</v>
      </c>
      <c r="C472" s="150" t="s">
        <v>210</v>
      </c>
      <c r="D472" s="152" t="s">
        <v>215</v>
      </c>
      <c r="E472" s="140" t="s">
        <v>1583</v>
      </c>
      <c r="F472" s="145"/>
      <c r="G472" s="145"/>
      <c r="H472" s="138"/>
      <c r="I472" s="138"/>
      <c r="J472" s="138"/>
      <c r="K472" s="138"/>
      <c r="L472" s="138"/>
      <c r="M472" s="138"/>
      <c r="N472" s="138"/>
      <c r="O472" s="138"/>
      <c r="P472" s="138"/>
      <c r="Q472" s="138"/>
    </row>
    <row r="473" spans="1:17" ht="43.5">
      <c r="A473" s="155" t="s">
        <v>470</v>
      </c>
      <c r="B473" s="140" t="s">
        <v>3271</v>
      </c>
      <c r="C473" s="150" t="s">
        <v>210</v>
      </c>
      <c r="D473" s="152" t="s">
        <v>228</v>
      </c>
      <c r="E473" s="140" t="s">
        <v>1583</v>
      </c>
      <c r="F473" s="145"/>
      <c r="G473" s="145"/>
      <c r="H473" s="138"/>
      <c r="I473" s="138"/>
      <c r="J473" s="138"/>
      <c r="K473" s="138"/>
      <c r="L473" s="138"/>
      <c r="M473" s="138"/>
      <c r="N473" s="138"/>
      <c r="O473" s="138"/>
      <c r="P473" s="138"/>
      <c r="Q473" s="138"/>
    </row>
    <row r="474" spans="1:17" ht="87">
      <c r="A474" s="155" t="s">
        <v>470</v>
      </c>
      <c r="B474" s="140" t="s">
        <v>3272</v>
      </c>
      <c r="C474" s="150" t="s">
        <v>210</v>
      </c>
      <c r="D474" s="152" t="s">
        <v>235</v>
      </c>
      <c r="E474" s="140" t="s">
        <v>1583</v>
      </c>
      <c r="F474" s="145"/>
      <c r="G474" s="145"/>
      <c r="H474" s="138"/>
      <c r="I474" s="138"/>
      <c r="J474" s="138"/>
      <c r="K474" s="138"/>
      <c r="L474" s="138"/>
      <c r="M474" s="138"/>
      <c r="N474" s="138"/>
      <c r="O474" s="138"/>
      <c r="P474" s="138"/>
      <c r="Q474" s="138"/>
    </row>
    <row r="475" spans="1:17" ht="43.5">
      <c r="A475" s="155" t="s">
        <v>470</v>
      </c>
      <c r="B475" s="140" t="s">
        <v>3273</v>
      </c>
      <c r="C475" s="150" t="s">
        <v>210</v>
      </c>
      <c r="D475" s="152" t="s">
        <v>215</v>
      </c>
      <c r="E475" s="140" t="s">
        <v>1583</v>
      </c>
      <c r="F475" s="145"/>
      <c r="G475" s="145"/>
      <c r="H475" s="138"/>
      <c r="I475" s="138"/>
      <c r="J475" s="138"/>
      <c r="K475" s="138"/>
      <c r="L475" s="138"/>
      <c r="M475" s="138"/>
      <c r="N475" s="138"/>
      <c r="O475" s="138"/>
      <c r="P475" s="138"/>
      <c r="Q475" s="138"/>
    </row>
    <row r="476" spans="1:17" ht="43.5">
      <c r="A476" s="155" t="s">
        <v>470</v>
      </c>
      <c r="B476" s="140" t="s">
        <v>3274</v>
      </c>
      <c r="C476" s="150" t="s">
        <v>210</v>
      </c>
      <c r="D476" s="152" t="s">
        <v>228</v>
      </c>
      <c r="E476" s="140" t="s">
        <v>1583</v>
      </c>
      <c r="F476" s="145"/>
      <c r="G476" s="145"/>
      <c r="H476" s="138"/>
      <c r="I476" s="138"/>
      <c r="J476" s="138"/>
      <c r="K476" s="138"/>
      <c r="L476" s="138"/>
      <c r="M476" s="138"/>
      <c r="N476" s="138"/>
      <c r="O476" s="138"/>
      <c r="P476" s="138"/>
      <c r="Q476" s="138"/>
    </row>
    <row r="477" spans="1:17" ht="43.5">
      <c r="A477" s="155" t="s">
        <v>470</v>
      </c>
      <c r="B477" s="140" t="s">
        <v>3275</v>
      </c>
      <c r="C477" s="150" t="s">
        <v>210</v>
      </c>
      <c r="D477" s="152" t="s">
        <v>215</v>
      </c>
      <c r="E477" s="140" t="s">
        <v>1583</v>
      </c>
      <c r="F477" s="145"/>
      <c r="G477" s="145"/>
      <c r="H477" s="138"/>
      <c r="I477" s="138"/>
      <c r="J477" s="138"/>
      <c r="K477" s="138"/>
      <c r="L477" s="138"/>
      <c r="M477" s="138"/>
      <c r="N477" s="138"/>
      <c r="O477" s="138"/>
      <c r="P477" s="138"/>
      <c r="Q477" s="138"/>
    </row>
    <row r="478" spans="1:17" ht="43.5">
      <c r="A478" s="155" t="s">
        <v>470</v>
      </c>
      <c r="B478" s="140" t="s">
        <v>3276</v>
      </c>
      <c r="C478" s="150" t="s">
        <v>210</v>
      </c>
      <c r="D478" s="152" t="s">
        <v>223</v>
      </c>
      <c r="E478" s="140" t="s">
        <v>1583</v>
      </c>
      <c r="F478" s="145"/>
      <c r="G478" s="145"/>
      <c r="H478" s="138"/>
      <c r="I478" s="138"/>
      <c r="J478" s="138"/>
      <c r="K478" s="138"/>
      <c r="L478" s="138"/>
      <c r="M478" s="138"/>
      <c r="N478" s="138"/>
      <c r="O478" s="138"/>
      <c r="P478" s="138"/>
      <c r="Q478" s="138"/>
    </row>
    <row r="479" spans="1:17" ht="58">
      <c r="A479" s="155" t="s">
        <v>470</v>
      </c>
      <c r="B479" s="140" t="s">
        <v>3277</v>
      </c>
      <c r="C479" s="150" t="s">
        <v>705</v>
      </c>
      <c r="D479" s="150" t="s">
        <v>1583</v>
      </c>
      <c r="E479" s="140" t="s">
        <v>1583</v>
      </c>
      <c r="F479" s="145"/>
      <c r="G479" s="145"/>
      <c r="H479" s="138"/>
      <c r="I479" s="138"/>
      <c r="J479" s="138"/>
      <c r="K479" s="138"/>
      <c r="L479" s="138"/>
      <c r="M479" s="138"/>
      <c r="N479" s="138"/>
      <c r="O479" s="138"/>
      <c r="P479" s="138"/>
      <c r="Q479" s="138"/>
    </row>
    <row r="480" spans="1:17" ht="29">
      <c r="A480" s="155" t="s">
        <v>470</v>
      </c>
      <c r="B480" s="140" t="s">
        <v>3278</v>
      </c>
      <c r="C480" s="150" t="s">
        <v>1596</v>
      </c>
      <c r="D480" s="150" t="s">
        <v>1583</v>
      </c>
      <c r="E480" s="140" t="s">
        <v>1583</v>
      </c>
      <c r="F480" s="145"/>
      <c r="G480" s="145"/>
      <c r="H480" s="138"/>
      <c r="I480" s="138"/>
      <c r="J480" s="138"/>
      <c r="K480" s="138"/>
      <c r="L480" s="138"/>
      <c r="M480" s="138"/>
      <c r="N480" s="138"/>
      <c r="O480" s="138"/>
      <c r="P480" s="138"/>
      <c r="Q480" s="138"/>
    </row>
    <row r="481" spans="1:17" ht="87">
      <c r="A481" s="167" t="s">
        <v>470</v>
      </c>
      <c r="B481" s="170" t="s">
        <v>3279</v>
      </c>
      <c r="C481" s="166" t="s">
        <v>746</v>
      </c>
      <c r="D481" s="171" t="s">
        <v>1583</v>
      </c>
      <c r="E481" s="170" t="s">
        <v>1583</v>
      </c>
      <c r="F481" s="145"/>
      <c r="G481" s="145"/>
      <c r="H481" s="138"/>
      <c r="I481" s="138"/>
      <c r="J481" s="138"/>
      <c r="K481" s="138"/>
      <c r="L481" s="138"/>
      <c r="M481" s="138"/>
      <c r="N481" s="138"/>
      <c r="O481" s="138"/>
      <c r="P481" s="138"/>
      <c r="Q481" s="138"/>
    </row>
    <row r="482" spans="1:17" ht="87">
      <c r="A482" s="167" t="s">
        <v>470</v>
      </c>
      <c r="B482" s="170" t="s">
        <v>3280</v>
      </c>
      <c r="C482" s="166" t="s">
        <v>746</v>
      </c>
      <c r="D482" s="171" t="s">
        <v>1583</v>
      </c>
      <c r="E482" s="170" t="s">
        <v>1583</v>
      </c>
      <c r="F482" s="145"/>
      <c r="G482" s="145"/>
      <c r="H482" s="138"/>
      <c r="I482" s="138"/>
      <c r="J482" s="138"/>
      <c r="K482" s="138"/>
      <c r="L482" s="138"/>
      <c r="M482" s="138"/>
      <c r="N482" s="138"/>
      <c r="O482" s="138"/>
      <c r="P482" s="138"/>
      <c r="Q482" s="138"/>
    </row>
    <row r="483" spans="1:17" ht="58">
      <c r="A483" s="155" t="s">
        <v>470</v>
      </c>
      <c r="B483" s="140" t="s">
        <v>3281</v>
      </c>
      <c r="C483" s="150" t="s">
        <v>2467</v>
      </c>
      <c r="D483" s="150" t="s">
        <v>1583</v>
      </c>
      <c r="E483" s="140" t="s">
        <v>1583</v>
      </c>
      <c r="F483" s="145"/>
      <c r="G483" s="145"/>
      <c r="H483" s="138"/>
      <c r="I483" s="138"/>
      <c r="J483" s="138"/>
      <c r="K483" s="138"/>
      <c r="L483" s="138"/>
      <c r="M483" s="138"/>
      <c r="N483" s="138"/>
      <c r="O483" s="138"/>
      <c r="P483" s="138"/>
      <c r="Q483" s="138"/>
    </row>
    <row r="484" spans="1:17" ht="29">
      <c r="A484" s="155" t="s">
        <v>470</v>
      </c>
      <c r="B484" s="140" t="s">
        <v>3282</v>
      </c>
      <c r="C484" s="150" t="s">
        <v>2877</v>
      </c>
      <c r="D484" s="150" t="s">
        <v>1583</v>
      </c>
      <c r="E484" s="140" t="s">
        <v>1583</v>
      </c>
      <c r="F484" s="145"/>
      <c r="G484" s="145"/>
      <c r="H484" s="138"/>
      <c r="I484" s="138"/>
      <c r="J484" s="138"/>
      <c r="K484" s="138"/>
      <c r="L484" s="138"/>
      <c r="M484" s="138"/>
      <c r="N484" s="138"/>
      <c r="O484" s="138"/>
      <c r="P484" s="138"/>
      <c r="Q484" s="138"/>
    </row>
    <row r="485" spans="1:17" ht="58">
      <c r="A485" s="155" t="s">
        <v>470</v>
      </c>
      <c r="B485" s="140" t="s">
        <v>3283</v>
      </c>
      <c r="C485" s="150" t="s">
        <v>2467</v>
      </c>
      <c r="D485" s="150" t="s">
        <v>1583</v>
      </c>
      <c r="E485" s="140" t="s">
        <v>1583</v>
      </c>
      <c r="F485" s="145"/>
      <c r="G485" s="145"/>
      <c r="H485" s="138"/>
      <c r="I485" s="138"/>
      <c r="J485" s="138"/>
      <c r="K485" s="138"/>
      <c r="L485" s="138"/>
      <c r="M485" s="138"/>
      <c r="N485" s="138"/>
      <c r="O485" s="138"/>
      <c r="P485" s="138"/>
      <c r="Q485" s="138"/>
    </row>
    <row r="486" spans="1:17" ht="58">
      <c r="A486" s="155" t="s">
        <v>470</v>
      </c>
      <c r="B486" s="140" t="s">
        <v>3284</v>
      </c>
      <c r="C486" s="150" t="s">
        <v>2467</v>
      </c>
      <c r="D486" s="150" t="s">
        <v>1583</v>
      </c>
      <c r="E486" s="140" t="s">
        <v>1583</v>
      </c>
      <c r="F486" s="145"/>
      <c r="G486" s="145"/>
      <c r="H486" s="138"/>
      <c r="I486" s="138"/>
      <c r="J486" s="138"/>
      <c r="K486" s="138"/>
      <c r="L486" s="138"/>
      <c r="M486" s="138"/>
      <c r="N486" s="138"/>
      <c r="O486" s="138"/>
      <c r="P486" s="138"/>
      <c r="Q486" s="138"/>
    </row>
    <row r="487" spans="1:17" ht="58">
      <c r="A487" s="155" t="s">
        <v>470</v>
      </c>
      <c r="B487" s="140" t="s">
        <v>3285</v>
      </c>
      <c r="C487" s="150" t="s">
        <v>2467</v>
      </c>
      <c r="D487" s="150" t="s">
        <v>1583</v>
      </c>
      <c r="E487" s="140" t="s">
        <v>1583</v>
      </c>
      <c r="F487" s="145"/>
      <c r="G487" s="145"/>
      <c r="H487" s="138"/>
      <c r="I487" s="138"/>
      <c r="J487" s="138"/>
      <c r="K487" s="138"/>
      <c r="L487" s="138"/>
      <c r="M487" s="138"/>
      <c r="N487" s="138"/>
      <c r="O487" s="138"/>
      <c r="P487" s="138"/>
      <c r="Q487" s="138"/>
    </row>
    <row r="488" spans="1:17" ht="43.5">
      <c r="A488" s="155" t="s">
        <v>470</v>
      </c>
      <c r="B488" s="140" t="s">
        <v>3286</v>
      </c>
      <c r="C488" s="150" t="s">
        <v>2877</v>
      </c>
      <c r="D488" s="150" t="s">
        <v>1583</v>
      </c>
      <c r="E488" s="140" t="s">
        <v>1583</v>
      </c>
      <c r="F488" s="145"/>
      <c r="G488" s="145"/>
      <c r="H488" s="138"/>
      <c r="I488" s="138"/>
      <c r="J488" s="138"/>
      <c r="K488" s="138"/>
      <c r="L488" s="138"/>
      <c r="M488" s="138"/>
      <c r="N488" s="138"/>
      <c r="O488" s="138"/>
      <c r="P488" s="138"/>
      <c r="Q488" s="138"/>
    </row>
    <row r="489" spans="1:17" ht="43.5">
      <c r="A489" s="155" t="s">
        <v>527</v>
      </c>
      <c r="B489" s="140" t="s">
        <v>3287</v>
      </c>
      <c r="C489" s="150" t="s">
        <v>210</v>
      </c>
      <c r="D489" s="150" t="s">
        <v>215</v>
      </c>
      <c r="E489" s="140" t="s">
        <v>1583</v>
      </c>
      <c r="F489" s="145"/>
      <c r="G489" s="145"/>
      <c r="H489" s="138"/>
      <c r="I489" s="138"/>
      <c r="J489" s="138"/>
      <c r="K489" s="138"/>
      <c r="L489" s="138"/>
      <c r="M489" s="138"/>
      <c r="N489" s="138"/>
      <c r="O489" s="138"/>
      <c r="P489" s="138"/>
      <c r="Q489" s="138"/>
    </row>
    <row r="490" spans="1:17" ht="43.5">
      <c r="A490" s="155" t="s">
        <v>502</v>
      </c>
      <c r="B490" s="140" t="s">
        <v>3288</v>
      </c>
      <c r="C490" s="150" t="s">
        <v>210</v>
      </c>
      <c r="D490" s="150" t="s">
        <v>215</v>
      </c>
      <c r="E490" s="140" t="s">
        <v>1583</v>
      </c>
      <c r="F490" s="145"/>
      <c r="G490" s="145"/>
      <c r="H490" s="138"/>
      <c r="I490" s="138"/>
      <c r="J490" s="138"/>
      <c r="K490" s="138"/>
      <c r="L490" s="138"/>
      <c r="M490" s="138"/>
      <c r="N490" s="138"/>
      <c r="O490" s="138"/>
      <c r="P490" s="138"/>
      <c r="Q490" s="138"/>
    </row>
    <row r="491" spans="1:17" ht="87">
      <c r="A491" s="155" t="s">
        <v>502</v>
      </c>
      <c r="B491" s="140" t="s">
        <v>3289</v>
      </c>
      <c r="C491" s="150" t="s">
        <v>210</v>
      </c>
      <c r="D491" s="150" t="s">
        <v>215</v>
      </c>
      <c r="E491" s="140" t="s">
        <v>1583</v>
      </c>
      <c r="F491" s="146"/>
      <c r="G491" s="145"/>
      <c r="H491" s="138"/>
      <c r="I491" s="138"/>
      <c r="J491" s="138"/>
      <c r="K491" s="138"/>
      <c r="L491" s="138"/>
      <c r="M491" s="138"/>
      <c r="N491" s="138"/>
      <c r="O491" s="138"/>
      <c r="P491" s="138"/>
      <c r="Q491" s="138"/>
    </row>
    <row r="492" spans="1:17" ht="43.5">
      <c r="A492" s="155" t="s">
        <v>502</v>
      </c>
      <c r="B492" s="140" t="s">
        <v>3290</v>
      </c>
      <c r="C492" s="150" t="s">
        <v>210</v>
      </c>
      <c r="D492" s="150" t="s">
        <v>215</v>
      </c>
      <c r="E492" s="140" t="s">
        <v>1583</v>
      </c>
      <c r="F492" s="145"/>
      <c r="G492" s="145"/>
      <c r="H492" s="138"/>
      <c r="I492" s="138"/>
      <c r="J492" s="138"/>
      <c r="K492" s="138"/>
      <c r="L492" s="138"/>
      <c r="M492" s="138"/>
      <c r="N492" s="138"/>
      <c r="O492" s="138"/>
      <c r="P492" s="138"/>
      <c r="Q492" s="138"/>
    </row>
    <row r="493" spans="1:17" ht="29">
      <c r="A493" s="155" t="s">
        <v>502</v>
      </c>
      <c r="B493" s="140" t="s">
        <v>3291</v>
      </c>
      <c r="C493" s="150" t="s">
        <v>210</v>
      </c>
      <c r="D493" s="152" t="s">
        <v>228</v>
      </c>
      <c r="E493" s="140" t="s">
        <v>1583</v>
      </c>
      <c r="F493" s="145"/>
      <c r="G493" s="145"/>
      <c r="H493" s="138"/>
      <c r="I493" s="138"/>
      <c r="J493" s="138"/>
      <c r="K493" s="138"/>
      <c r="L493" s="138"/>
      <c r="M493" s="138"/>
      <c r="N493" s="138"/>
      <c r="O493" s="138"/>
      <c r="P493" s="138"/>
      <c r="Q493" s="138"/>
    </row>
    <row r="494" spans="1:17" ht="43.5">
      <c r="A494" s="155" t="s">
        <v>502</v>
      </c>
      <c r="B494" s="140" t="s">
        <v>3292</v>
      </c>
      <c r="C494" s="150" t="s">
        <v>210</v>
      </c>
      <c r="D494" s="150" t="s">
        <v>215</v>
      </c>
      <c r="E494" s="140" t="s">
        <v>1583</v>
      </c>
      <c r="F494" s="145"/>
      <c r="G494" s="145"/>
      <c r="H494" s="138"/>
      <c r="I494" s="138"/>
      <c r="J494" s="138"/>
      <c r="K494" s="138"/>
      <c r="L494" s="138"/>
      <c r="M494" s="138"/>
      <c r="N494" s="138"/>
      <c r="O494" s="138"/>
      <c r="P494" s="138"/>
      <c r="Q494" s="138"/>
    </row>
    <row r="495" spans="1:17" ht="116">
      <c r="A495" s="155" t="s">
        <v>502</v>
      </c>
      <c r="B495" s="140" t="s">
        <v>3293</v>
      </c>
      <c r="C495" s="150" t="s">
        <v>210</v>
      </c>
      <c r="D495" s="152" t="s">
        <v>228</v>
      </c>
      <c r="E495" s="140" t="s">
        <v>1583</v>
      </c>
      <c r="F495" s="145"/>
      <c r="G495" s="145"/>
      <c r="H495" s="138"/>
      <c r="I495" s="138"/>
      <c r="J495" s="138"/>
      <c r="K495" s="138"/>
      <c r="L495" s="138"/>
      <c r="M495" s="138"/>
      <c r="N495" s="138"/>
      <c r="O495" s="138"/>
      <c r="P495" s="138"/>
      <c r="Q495" s="138"/>
    </row>
    <row r="496" spans="1:17" ht="43.5">
      <c r="A496" s="155" t="s">
        <v>502</v>
      </c>
      <c r="B496" s="140" t="s">
        <v>3294</v>
      </c>
      <c r="C496" s="150" t="s">
        <v>210</v>
      </c>
      <c r="D496" s="152" t="s">
        <v>228</v>
      </c>
      <c r="E496" s="140" t="s">
        <v>1583</v>
      </c>
      <c r="F496" s="145"/>
      <c r="G496" s="145"/>
      <c r="H496" s="138"/>
      <c r="I496" s="138"/>
      <c r="J496" s="138"/>
      <c r="K496" s="138"/>
      <c r="L496" s="138"/>
      <c r="M496" s="138"/>
      <c r="N496" s="138"/>
      <c r="O496" s="138"/>
      <c r="P496" s="138"/>
      <c r="Q496" s="138"/>
    </row>
    <row r="497" spans="1:17" ht="43.5">
      <c r="A497" s="155" t="s">
        <v>502</v>
      </c>
      <c r="B497" s="140" t="s">
        <v>3295</v>
      </c>
      <c r="C497" s="150" t="s">
        <v>210</v>
      </c>
      <c r="D497" s="152" t="s">
        <v>228</v>
      </c>
      <c r="E497" s="140" t="s">
        <v>1583</v>
      </c>
      <c r="F497" s="145"/>
      <c r="G497" s="145"/>
      <c r="H497" s="138"/>
      <c r="I497" s="138"/>
      <c r="J497" s="138"/>
      <c r="K497" s="138"/>
      <c r="L497" s="138"/>
      <c r="M497" s="138"/>
      <c r="N497" s="138"/>
      <c r="O497" s="138"/>
      <c r="P497" s="138"/>
      <c r="Q497" s="138"/>
    </row>
    <row r="498" spans="1:17" ht="43.5">
      <c r="A498" s="155" t="s">
        <v>512</v>
      </c>
      <c r="B498" s="140" t="s">
        <v>3296</v>
      </c>
      <c r="C498" s="150" t="s">
        <v>210</v>
      </c>
      <c r="D498" s="152" t="s">
        <v>228</v>
      </c>
      <c r="E498" s="140" t="s">
        <v>1583</v>
      </c>
      <c r="F498" s="145"/>
      <c r="G498" s="145"/>
      <c r="H498" s="138"/>
      <c r="I498" s="138"/>
      <c r="J498" s="138"/>
      <c r="K498" s="138"/>
      <c r="L498" s="138"/>
      <c r="M498" s="138"/>
      <c r="N498" s="138"/>
      <c r="O498" s="138"/>
      <c r="P498" s="138"/>
      <c r="Q498" s="138"/>
    </row>
    <row r="499" spans="1:17" ht="43.5">
      <c r="A499" s="155" t="s">
        <v>502</v>
      </c>
      <c r="B499" s="140" t="s">
        <v>3297</v>
      </c>
      <c r="C499" s="149" t="s">
        <v>210</v>
      </c>
      <c r="D499" s="152" t="s">
        <v>211</v>
      </c>
      <c r="E499" s="140" t="s">
        <v>1583</v>
      </c>
      <c r="F499" s="145"/>
      <c r="G499" s="145"/>
      <c r="H499" s="138"/>
      <c r="I499" s="138"/>
      <c r="J499" s="138"/>
      <c r="K499" s="138"/>
      <c r="L499" s="138"/>
      <c r="M499" s="138"/>
      <c r="N499" s="138"/>
      <c r="O499" s="138"/>
      <c r="P499" s="138"/>
      <c r="Q499" s="138"/>
    </row>
    <row r="500" spans="1:17" ht="58">
      <c r="A500" s="155" t="s">
        <v>502</v>
      </c>
      <c r="B500" s="140" t="s">
        <v>3298</v>
      </c>
      <c r="C500" s="150" t="s">
        <v>210</v>
      </c>
      <c r="D500" s="152" t="s">
        <v>228</v>
      </c>
      <c r="E500" s="140" t="s">
        <v>1583</v>
      </c>
      <c r="F500" s="145"/>
      <c r="G500" s="145"/>
      <c r="H500" s="138"/>
      <c r="I500" s="138"/>
      <c r="J500" s="138"/>
      <c r="K500" s="138"/>
      <c r="L500" s="138"/>
      <c r="M500" s="138"/>
      <c r="N500" s="138"/>
      <c r="O500" s="138"/>
      <c r="P500" s="138"/>
      <c r="Q500" s="138"/>
    </row>
    <row r="501" spans="1:17" ht="43.5">
      <c r="A501" s="155" t="s">
        <v>502</v>
      </c>
      <c r="B501" s="140" t="s">
        <v>3299</v>
      </c>
      <c r="C501" s="150" t="s">
        <v>210</v>
      </c>
      <c r="D501" s="152" t="s">
        <v>215</v>
      </c>
      <c r="E501" s="140" t="s">
        <v>1583</v>
      </c>
      <c r="F501" s="67"/>
      <c r="G501" s="145"/>
      <c r="H501" s="138"/>
      <c r="I501" s="138"/>
      <c r="J501" s="138"/>
      <c r="K501" s="138"/>
      <c r="L501" s="138"/>
      <c r="M501" s="138"/>
      <c r="N501" s="138"/>
      <c r="O501" s="138"/>
      <c r="P501" s="138"/>
      <c r="Q501" s="138"/>
    </row>
    <row r="502" spans="1:17" ht="43.5">
      <c r="A502" s="155" t="s">
        <v>502</v>
      </c>
      <c r="B502" s="140" t="s">
        <v>3300</v>
      </c>
      <c r="C502" s="150" t="s">
        <v>210</v>
      </c>
      <c r="D502" s="152" t="s">
        <v>215</v>
      </c>
      <c r="E502" s="140" t="s">
        <v>1583</v>
      </c>
      <c r="F502" s="145"/>
      <c r="G502" s="145"/>
      <c r="H502" s="138"/>
      <c r="I502" s="138"/>
      <c r="J502" s="138"/>
      <c r="K502" s="138"/>
      <c r="L502" s="138"/>
      <c r="M502" s="138"/>
      <c r="N502" s="138"/>
      <c r="O502" s="138"/>
      <c r="P502" s="138"/>
      <c r="Q502" s="138"/>
    </row>
    <row r="503" spans="1:17" ht="43.5">
      <c r="A503" s="155" t="s">
        <v>502</v>
      </c>
      <c r="B503" s="140" t="s">
        <v>3301</v>
      </c>
      <c r="C503" s="150" t="s">
        <v>210</v>
      </c>
      <c r="D503" s="152" t="s">
        <v>215</v>
      </c>
      <c r="E503" s="140" t="s">
        <v>1583</v>
      </c>
      <c r="F503" s="145"/>
      <c r="G503" s="145"/>
      <c r="H503" s="138"/>
      <c r="I503" s="138"/>
      <c r="J503" s="138"/>
      <c r="K503" s="138"/>
      <c r="L503" s="138"/>
      <c r="M503" s="138"/>
      <c r="N503" s="138"/>
      <c r="O503" s="138"/>
      <c r="P503" s="138"/>
      <c r="Q503" s="138"/>
    </row>
    <row r="504" spans="1:17" ht="43.5">
      <c r="A504" s="155" t="s">
        <v>502</v>
      </c>
      <c r="B504" s="140" t="s">
        <v>3302</v>
      </c>
      <c r="C504" s="150" t="s">
        <v>210</v>
      </c>
      <c r="D504" s="152" t="s">
        <v>228</v>
      </c>
      <c r="E504" s="140" t="s">
        <v>1583</v>
      </c>
      <c r="F504" s="145"/>
      <c r="G504" s="145"/>
      <c r="H504" s="138"/>
      <c r="I504" s="138"/>
      <c r="J504" s="138"/>
      <c r="K504" s="138"/>
      <c r="L504" s="138"/>
      <c r="M504" s="138"/>
      <c r="N504" s="138"/>
      <c r="O504" s="138"/>
      <c r="P504" s="138"/>
      <c r="Q504" s="138"/>
    </row>
    <row r="505" spans="1:17" ht="43.5">
      <c r="A505" s="155" t="s">
        <v>502</v>
      </c>
      <c r="B505" s="140" t="s">
        <v>3303</v>
      </c>
      <c r="C505" s="150" t="s">
        <v>210</v>
      </c>
      <c r="D505" s="152" t="s">
        <v>228</v>
      </c>
      <c r="E505" s="140" t="s">
        <v>1583</v>
      </c>
      <c r="F505" s="145"/>
      <c r="G505" s="145"/>
      <c r="H505" s="138"/>
      <c r="I505" s="138"/>
      <c r="J505" s="138"/>
      <c r="K505" s="138"/>
      <c r="L505" s="138"/>
      <c r="M505" s="138"/>
      <c r="N505" s="138"/>
      <c r="O505" s="138"/>
      <c r="P505" s="138"/>
      <c r="Q505" s="138"/>
    </row>
    <row r="506" spans="1:17" ht="29">
      <c r="A506" s="155" t="s">
        <v>502</v>
      </c>
      <c r="B506" s="140" t="s">
        <v>3304</v>
      </c>
      <c r="C506" s="150" t="s">
        <v>210</v>
      </c>
      <c r="D506" s="152" t="s">
        <v>228</v>
      </c>
      <c r="E506" s="140" t="s">
        <v>1583</v>
      </c>
      <c r="F506" s="145"/>
      <c r="G506" s="145"/>
      <c r="H506" s="138"/>
      <c r="I506" s="138"/>
      <c r="J506" s="138"/>
      <c r="K506" s="138"/>
      <c r="L506" s="138"/>
      <c r="M506" s="138"/>
      <c r="N506" s="138"/>
      <c r="O506" s="138"/>
      <c r="P506" s="138"/>
      <c r="Q506" s="138"/>
    </row>
    <row r="507" spans="1:17" ht="58">
      <c r="A507" s="155" t="s">
        <v>502</v>
      </c>
      <c r="B507" s="140" t="s">
        <v>3305</v>
      </c>
      <c r="C507" s="150" t="s">
        <v>210</v>
      </c>
      <c r="D507" s="152" t="s">
        <v>211</v>
      </c>
      <c r="E507" s="140" t="s">
        <v>1583</v>
      </c>
      <c r="F507" s="145"/>
      <c r="G507" s="145"/>
      <c r="H507" s="138"/>
      <c r="I507" s="138"/>
      <c r="J507" s="138"/>
      <c r="K507" s="138"/>
      <c r="L507" s="138"/>
      <c r="M507" s="138"/>
      <c r="N507" s="138"/>
      <c r="O507" s="138"/>
      <c r="P507" s="138"/>
      <c r="Q507" s="138"/>
    </row>
    <row r="508" spans="1:17" ht="43.5">
      <c r="A508" s="155" t="s">
        <v>502</v>
      </c>
      <c r="B508" s="140" t="s">
        <v>3306</v>
      </c>
      <c r="C508" s="150" t="s">
        <v>210</v>
      </c>
      <c r="D508" s="152" t="s">
        <v>215</v>
      </c>
      <c r="E508" s="140" t="s">
        <v>1583</v>
      </c>
      <c r="F508" s="145"/>
      <c r="G508" s="145"/>
      <c r="H508" s="138"/>
      <c r="I508" s="138"/>
      <c r="J508" s="138"/>
      <c r="K508" s="138"/>
      <c r="L508" s="138"/>
      <c r="M508" s="138"/>
      <c r="N508" s="138"/>
      <c r="O508" s="138"/>
      <c r="P508" s="138"/>
      <c r="Q508" s="138"/>
    </row>
    <row r="509" spans="1:17" ht="43.5">
      <c r="A509" s="155" t="s">
        <v>502</v>
      </c>
      <c r="B509" s="140" t="s">
        <v>3307</v>
      </c>
      <c r="C509" s="150" t="s">
        <v>210</v>
      </c>
      <c r="D509" s="152" t="s">
        <v>211</v>
      </c>
      <c r="E509" s="140" t="s">
        <v>1583</v>
      </c>
      <c r="F509" s="145"/>
      <c r="G509" s="145"/>
      <c r="H509" s="138"/>
      <c r="I509" s="138"/>
      <c r="J509" s="138"/>
      <c r="K509" s="138"/>
      <c r="L509" s="138"/>
      <c r="M509" s="138"/>
      <c r="N509" s="138"/>
      <c r="O509" s="138"/>
      <c r="P509" s="138"/>
      <c r="Q509" s="138"/>
    </row>
    <row r="510" spans="1:17" ht="58">
      <c r="A510" s="155" t="s">
        <v>500</v>
      </c>
      <c r="B510" s="140" t="s">
        <v>3308</v>
      </c>
      <c r="C510" s="150" t="s">
        <v>210</v>
      </c>
      <c r="D510" s="152" t="s">
        <v>235</v>
      </c>
      <c r="E510" s="140" t="s">
        <v>1583</v>
      </c>
      <c r="F510" s="145"/>
      <c r="G510" s="145"/>
      <c r="H510" s="138"/>
      <c r="I510" s="138"/>
      <c r="J510" s="138"/>
      <c r="K510" s="138"/>
      <c r="L510" s="138"/>
      <c r="M510" s="138"/>
      <c r="N510" s="138"/>
      <c r="O510" s="138"/>
      <c r="P510" s="138"/>
      <c r="Q510" s="138"/>
    </row>
    <row r="511" spans="1:17" ht="43.5">
      <c r="A511" s="155" t="s">
        <v>502</v>
      </c>
      <c r="B511" s="140" t="s">
        <v>3309</v>
      </c>
      <c r="C511" s="150" t="s">
        <v>210</v>
      </c>
      <c r="D511" s="152" t="s">
        <v>215</v>
      </c>
      <c r="E511" s="140" t="s">
        <v>1583</v>
      </c>
      <c r="F511" s="145"/>
      <c r="G511" s="145"/>
      <c r="H511" s="138"/>
      <c r="I511" s="138"/>
      <c r="J511" s="138"/>
      <c r="K511" s="138"/>
      <c r="L511" s="138"/>
      <c r="M511" s="138"/>
      <c r="N511" s="138"/>
      <c r="O511" s="138"/>
      <c r="P511" s="138"/>
      <c r="Q511" s="138"/>
    </row>
    <row r="512" spans="1:17" ht="43.5">
      <c r="A512" s="155" t="s">
        <v>502</v>
      </c>
      <c r="B512" s="140" t="s">
        <v>3310</v>
      </c>
      <c r="C512" s="150" t="s">
        <v>210</v>
      </c>
      <c r="D512" s="152" t="s">
        <v>215</v>
      </c>
      <c r="E512" s="140" t="s">
        <v>1583</v>
      </c>
      <c r="F512" s="145"/>
      <c r="G512" s="145"/>
      <c r="H512" s="138"/>
      <c r="I512" s="138"/>
      <c r="J512" s="138"/>
      <c r="K512" s="138"/>
      <c r="L512" s="138"/>
      <c r="M512" s="138"/>
      <c r="N512" s="138"/>
      <c r="O512" s="138"/>
      <c r="P512" s="138"/>
      <c r="Q512" s="138"/>
    </row>
    <row r="513" spans="1:17" ht="29">
      <c r="A513" s="155" t="s">
        <v>502</v>
      </c>
      <c r="B513" s="140" t="s">
        <v>3311</v>
      </c>
      <c r="C513" s="150" t="s">
        <v>210</v>
      </c>
      <c r="D513" s="152" t="s">
        <v>215</v>
      </c>
      <c r="E513" s="140" t="s">
        <v>1583</v>
      </c>
      <c r="F513" s="145"/>
      <c r="G513" s="145"/>
      <c r="H513" s="138"/>
      <c r="I513" s="138"/>
      <c r="J513" s="138"/>
      <c r="K513" s="138"/>
      <c r="L513" s="138"/>
      <c r="M513" s="138"/>
      <c r="N513" s="138"/>
      <c r="O513" s="138"/>
      <c r="P513" s="138"/>
      <c r="Q513" s="138"/>
    </row>
    <row r="514" spans="1:17" ht="43.5">
      <c r="A514" s="155" t="s">
        <v>502</v>
      </c>
      <c r="B514" s="140" t="s">
        <v>3312</v>
      </c>
      <c r="C514" s="150" t="s">
        <v>210</v>
      </c>
      <c r="D514" s="152" t="s">
        <v>228</v>
      </c>
      <c r="E514" s="140" t="s">
        <v>1583</v>
      </c>
      <c r="F514" s="145"/>
      <c r="G514" s="145"/>
      <c r="H514" s="138"/>
      <c r="I514" s="138"/>
      <c r="J514" s="138"/>
      <c r="K514" s="138"/>
      <c r="L514" s="138"/>
      <c r="M514" s="138"/>
      <c r="N514" s="138"/>
      <c r="O514" s="138"/>
      <c r="P514" s="138"/>
      <c r="Q514" s="138"/>
    </row>
    <row r="515" spans="1:17" ht="43.5">
      <c r="A515" s="155" t="s">
        <v>3313</v>
      </c>
      <c r="B515" s="140" t="s">
        <v>3314</v>
      </c>
      <c r="C515" s="150" t="s">
        <v>210</v>
      </c>
      <c r="D515" s="152" t="s">
        <v>217</v>
      </c>
      <c r="E515" s="140" t="s">
        <v>1583</v>
      </c>
      <c r="F515" s="145"/>
      <c r="G515" s="145"/>
      <c r="H515" s="138"/>
      <c r="I515" s="138"/>
      <c r="J515" s="138"/>
      <c r="K515" s="138"/>
      <c r="L515" s="138"/>
      <c r="M515" s="138"/>
      <c r="N515" s="138"/>
      <c r="O515" s="138"/>
      <c r="P515" s="138"/>
      <c r="Q515" s="138"/>
    </row>
    <row r="516" spans="1:17" ht="43.5">
      <c r="A516" s="155" t="s">
        <v>502</v>
      </c>
      <c r="B516" s="140" t="s">
        <v>3315</v>
      </c>
      <c r="C516" s="150" t="s">
        <v>705</v>
      </c>
      <c r="D516" s="150" t="s">
        <v>1583</v>
      </c>
      <c r="E516" s="140" t="s">
        <v>1583</v>
      </c>
      <c r="F516" s="145"/>
      <c r="G516" s="145"/>
      <c r="H516" s="138"/>
      <c r="I516" s="138"/>
      <c r="J516" s="138"/>
      <c r="K516" s="138"/>
      <c r="L516" s="138"/>
      <c r="M516" s="138"/>
      <c r="N516" s="138"/>
      <c r="O516" s="138"/>
      <c r="P516" s="138"/>
      <c r="Q516" s="138"/>
    </row>
    <row r="517" spans="1:17" ht="29">
      <c r="A517" s="155" t="s">
        <v>502</v>
      </c>
      <c r="B517" s="140" t="s">
        <v>3316</v>
      </c>
      <c r="C517" s="150" t="s">
        <v>705</v>
      </c>
      <c r="D517" s="150" t="s">
        <v>1583</v>
      </c>
      <c r="E517" s="140" t="s">
        <v>1583</v>
      </c>
      <c r="F517" s="145"/>
      <c r="G517" s="145"/>
      <c r="H517" s="138"/>
      <c r="I517" s="138"/>
      <c r="J517" s="138"/>
      <c r="K517" s="138"/>
      <c r="L517" s="138"/>
      <c r="M517" s="138"/>
      <c r="N517" s="138"/>
      <c r="O517" s="138"/>
      <c r="P517" s="138"/>
      <c r="Q517" s="138"/>
    </row>
    <row r="518" spans="1:17" ht="43.5">
      <c r="A518" s="155" t="s">
        <v>502</v>
      </c>
      <c r="B518" s="140" t="s">
        <v>3317</v>
      </c>
      <c r="C518" s="150" t="s">
        <v>715</v>
      </c>
      <c r="D518" s="150" t="s">
        <v>1583</v>
      </c>
      <c r="E518" s="140" t="s">
        <v>1583</v>
      </c>
      <c r="F518" s="145"/>
      <c r="G518" s="145"/>
      <c r="H518" s="138"/>
      <c r="I518" s="138"/>
      <c r="J518" s="138"/>
      <c r="K518" s="138"/>
      <c r="L518" s="138"/>
      <c r="M518" s="138"/>
      <c r="N518" s="138"/>
      <c r="O518" s="138"/>
      <c r="P518" s="138"/>
      <c r="Q518" s="138"/>
    </row>
    <row r="519" spans="1:17" ht="43.5">
      <c r="A519" s="155" t="s">
        <v>502</v>
      </c>
      <c r="B519" s="140" t="s">
        <v>3318</v>
      </c>
      <c r="C519" s="150" t="s">
        <v>715</v>
      </c>
      <c r="D519" s="150" t="s">
        <v>1583</v>
      </c>
      <c r="E519" s="140" t="s">
        <v>1583</v>
      </c>
      <c r="F519" s="145"/>
      <c r="G519" s="145"/>
      <c r="H519" s="138"/>
      <c r="I519" s="138"/>
      <c r="J519" s="138"/>
      <c r="K519" s="138"/>
      <c r="L519" s="138"/>
      <c r="M519" s="138"/>
      <c r="N519" s="138"/>
      <c r="O519" s="138"/>
      <c r="P519" s="138"/>
      <c r="Q519" s="138"/>
    </row>
    <row r="520" spans="1:17" ht="261">
      <c r="A520" s="155" t="s">
        <v>502</v>
      </c>
      <c r="B520" s="140" t="s">
        <v>3319</v>
      </c>
      <c r="C520" s="150" t="s">
        <v>768</v>
      </c>
      <c r="D520" s="150" t="s">
        <v>1583</v>
      </c>
      <c r="E520" s="140" t="s">
        <v>1583</v>
      </c>
      <c r="F520" s="146"/>
      <c r="G520" s="145"/>
      <c r="H520" s="138"/>
      <c r="I520" s="138"/>
      <c r="J520" s="138"/>
      <c r="K520" s="138"/>
      <c r="L520" s="138"/>
      <c r="M520" s="138"/>
      <c r="N520" s="138"/>
      <c r="O520" s="138"/>
      <c r="P520" s="138"/>
      <c r="Q520" s="138"/>
    </row>
    <row r="521" spans="1:17" ht="275.5">
      <c r="A521" s="155" t="s">
        <v>502</v>
      </c>
      <c r="B521" s="140" t="s">
        <v>3320</v>
      </c>
      <c r="C521" s="150" t="s">
        <v>768</v>
      </c>
      <c r="D521" s="150" t="s">
        <v>1583</v>
      </c>
      <c r="E521" s="140" t="s">
        <v>1583</v>
      </c>
      <c r="F521" s="145"/>
      <c r="G521" s="145"/>
      <c r="H521" s="138"/>
      <c r="I521" s="138"/>
      <c r="J521" s="138"/>
      <c r="K521" s="138"/>
      <c r="L521" s="138"/>
      <c r="M521" s="138"/>
      <c r="N521" s="138"/>
      <c r="O521" s="138"/>
      <c r="P521" s="138"/>
      <c r="Q521" s="138"/>
    </row>
    <row r="522" spans="1:17" ht="101.5">
      <c r="A522" s="176" t="s">
        <v>502</v>
      </c>
      <c r="B522" s="174" t="s">
        <v>3321</v>
      </c>
      <c r="C522" s="175" t="s">
        <v>762</v>
      </c>
      <c r="D522" s="175" t="s">
        <v>1583</v>
      </c>
      <c r="E522" s="174" t="s">
        <v>1583</v>
      </c>
      <c r="F522" s="145"/>
      <c r="G522" s="145"/>
      <c r="H522" s="138"/>
      <c r="I522" s="138"/>
      <c r="J522" s="138"/>
      <c r="K522" s="138"/>
      <c r="L522" s="138"/>
      <c r="M522" s="138"/>
      <c r="N522" s="138"/>
      <c r="O522" s="138"/>
      <c r="P522" s="138"/>
      <c r="Q522" s="138"/>
    </row>
    <row r="523" spans="1:17" ht="217.5">
      <c r="A523" s="167" t="s">
        <v>502</v>
      </c>
      <c r="B523" s="170" t="s">
        <v>3322</v>
      </c>
      <c r="C523" s="166" t="s">
        <v>746</v>
      </c>
      <c r="D523" s="171" t="s">
        <v>1583</v>
      </c>
      <c r="E523" s="170" t="s">
        <v>1583</v>
      </c>
      <c r="F523" s="145"/>
      <c r="G523" s="145"/>
      <c r="H523" s="138"/>
      <c r="I523" s="138"/>
      <c r="J523" s="138"/>
      <c r="K523" s="138"/>
      <c r="L523" s="138"/>
      <c r="M523" s="138"/>
      <c r="N523" s="138"/>
      <c r="O523" s="138"/>
      <c r="P523" s="138"/>
      <c r="Q523" s="138"/>
    </row>
    <row r="524" spans="1:17" ht="217.5">
      <c r="A524" s="167" t="s">
        <v>502</v>
      </c>
      <c r="B524" s="170" t="s">
        <v>3323</v>
      </c>
      <c r="C524" s="166" t="s">
        <v>746</v>
      </c>
      <c r="D524" s="171" t="s">
        <v>1583</v>
      </c>
      <c r="E524" s="170" t="s">
        <v>1583</v>
      </c>
      <c r="F524" s="145"/>
      <c r="G524" s="145"/>
      <c r="H524" s="138"/>
      <c r="I524" s="138"/>
      <c r="J524" s="138"/>
      <c r="K524" s="138"/>
      <c r="L524" s="138"/>
      <c r="M524" s="138"/>
      <c r="N524" s="138"/>
      <c r="O524" s="138"/>
      <c r="P524" s="138"/>
      <c r="Q524" s="138"/>
    </row>
    <row r="525" spans="1:17" ht="29">
      <c r="A525" s="155" t="s">
        <v>500</v>
      </c>
      <c r="B525" s="140" t="s">
        <v>3324</v>
      </c>
      <c r="C525" s="150" t="s">
        <v>3325</v>
      </c>
      <c r="D525" s="150" t="s">
        <v>1583</v>
      </c>
      <c r="E525" s="140" t="s">
        <v>1583</v>
      </c>
      <c r="F525" s="145"/>
      <c r="G525" s="145"/>
      <c r="H525" s="138"/>
      <c r="I525" s="138"/>
      <c r="J525" s="138"/>
      <c r="K525" s="138"/>
      <c r="L525" s="138"/>
      <c r="M525" s="138"/>
      <c r="N525" s="138"/>
      <c r="O525" s="138"/>
      <c r="P525" s="138"/>
      <c r="Q525" s="138"/>
    </row>
    <row r="526" spans="1:17" ht="58">
      <c r="A526" s="155" t="s">
        <v>502</v>
      </c>
      <c r="B526" s="140" t="s">
        <v>3326</v>
      </c>
      <c r="C526" s="150" t="s">
        <v>2467</v>
      </c>
      <c r="D526" s="150" t="s">
        <v>1583</v>
      </c>
      <c r="E526" s="140" t="s">
        <v>1583</v>
      </c>
      <c r="F526" s="145"/>
      <c r="G526" s="145"/>
      <c r="H526" s="138"/>
      <c r="I526" s="138"/>
      <c r="J526" s="138"/>
      <c r="K526" s="138"/>
      <c r="L526" s="138"/>
      <c r="M526" s="138"/>
      <c r="N526" s="138"/>
      <c r="O526" s="138"/>
      <c r="P526" s="138"/>
      <c r="Q526" s="138"/>
    </row>
    <row r="527" spans="1:17" ht="43.5">
      <c r="A527" s="155" t="s">
        <v>512</v>
      </c>
      <c r="B527" s="140" t="s">
        <v>3327</v>
      </c>
      <c r="C527" s="150" t="s">
        <v>2467</v>
      </c>
      <c r="D527" s="150" t="s">
        <v>1583</v>
      </c>
      <c r="E527" s="140" t="s">
        <v>1583</v>
      </c>
      <c r="F527" s="145"/>
      <c r="G527" s="145"/>
      <c r="H527" s="138"/>
      <c r="I527" s="138"/>
      <c r="J527" s="138"/>
      <c r="K527" s="138"/>
      <c r="L527" s="138"/>
      <c r="M527" s="138"/>
      <c r="N527" s="138"/>
      <c r="O527" s="138"/>
      <c r="P527" s="138"/>
      <c r="Q527" s="138"/>
    </row>
    <row r="528" spans="1:17" ht="29">
      <c r="A528" s="155" t="s">
        <v>502</v>
      </c>
      <c r="B528" s="140" t="s">
        <v>3328</v>
      </c>
      <c r="C528" s="150" t="s">
        <v>2467</v>
      </c>
      <c r="D528" s="150" t="s">
        <v>1583</v>
      </c>
      <c r="E528" s="140" t="s">
        <v>1583</v>
      </c>
      <c r="F528" s="145"/>
      <c r="G528" s="145"/>
      <c r="H528" s="138"/>
      <c r="I528" s="138"/>
      <c r="J528" s="138"/>
      <c r="K528" s="138"/>
      <c r="L528" s="138"/>
      <c r="M528" s="138"/>
      <c r="N528" s="138"/>
      <c r="O528" s="138"/>
      <c r="P528" s="138"/>
      <c r="Q528" s="138"/>
    </row>
    <row r="529" spans="1:17" ht="29">
      <c r="A529" s="155" t="s">
        <v>502</v>
      </c>
      <c r="B529" s="140" t="s">
        <v>3329</v>
      </c>
      <c r="C529" s="150" t="s">
        <v>2675</v>
      </c>
      <c r="D529" s="150" t="s">
        <v>1583</v>
      </c>
      <c r="E529" s="140" t="s">
        <v>1583</v>
      </c>
      <c r="F529" s="146"/>
      <c r="G529" s="145"/>
      <c r="H529" s="138"/>
      <c r="I529" s="138"/>
      <c r="J529" s="138"/>
      <c r="K529" s="138"/>
      <c r="L529" s="138"/>
      <c r="M529" s="138"/>
      <c r="N529" s="138"/>
      <c r="O529" s="138"/>
      <c r="P529" s="138"/>
      <c r="Q529" s="138"/>
    </row>
    <row r="530" spans="1:17" ht="43.5">
      <c r="A530" s="155" t="s">
        <v>502</v>
      </c>
      <c r="B530" s="140" t="s">
        <v>3330</v>
      </c>
      <c r="C530" s="150" t="s">
        <v>2467</v>
      </c>
      <c r="D530" s="150" t="s">
        <v>1583</v>
      </c>
      <c r="E530" s="140" t="s">
        <v>1583</v>
      </c>
      <c r="F530" s="145"/>
      <c r="G530" s="145"/>
      <c r="H530" s="138"/>
      <c r="I530" s="138"/>
      <c r="J530" s="138"/>
      <c r="K530" s="138"/>
      <c r="L530" s="138"/>
      <c r="M530" s="138"/>
      <c r="N530" s="138"/>
      <c r="O530" s="138"/>
      <c r="P530" s="138"/>
      <c r="Q530" s="138"/>
    </row>
    <row r="531" spans="1:17" ht="43.5">
      <c r="A531" s="155" t="s">
        <v>502</v>
      </c>
      <c r="B531" s="140" t="s">
        <v>3331</v>
      </c>
      <c r="C531" s="150" t="s">
        <v>2467</v>
      </c>
      <c r="D531" s="150" t="s">
        <v>1583</v>
      </c>
      <c r="E531" s="140" t="s">
        <v>1583</v>
      </c>
      <c r="F531" s="145"/>
      <c r="G531" s="145"/>
      <c r="H531" s="138"/>
      <c r="I531" s="138"/>
      <c r="J531" s="138"/>
      <c r="K531" s="138"/>
      <c r="L531" s="138"/>
      <c r="M531" s="138"/>
      <c r="N531" s="138"/>
      <c r="O531" s="138"/>
      <c r="P531" s="138"/>
      <c r="Q531" s="138"/>
    </row>
    <row r="532" spans="1:17" ht="43.5">
      <c r="A532" s="155" t="s">
        <v>502</v>
      </c>
      <c r="B532" s="140" t="s">
        <v>3332</v>
      </c>
      <c r="C532" s="150" t="s">
        <v>2467</v>
      </c>
      <c r="D532" s="150" t="s">
        <v>1583</v>
      </c>
      <c r="E532" s="140" t="s">
        <v>1583</v>
      </c>
      <c r="F532" s="145"/>
      <c r="G532" s="145"/>
      <c r="H532" s="138"/>
      <c r="I532" s="138"/>
      <c r="J532" s="138"/>
      <c r="K532" s="138"/>
      <c r="L532" s="138"/>
      <c r="M532" s="138"/>
      <c r="N532" s="138"/>
      <c r="O532" s="138"/>
      <c r="P532" s="138"/>
      <c r="Q532" s="138"/>
    </row>
    <row r="533" spans="1:17" ht="43.5">
      <c r="A533" s="155" t="s">
        <v>502</v>
      </c>
      <c r="B533" s="140" t="s">
        <v>3333</v>
      </c>
      <c r="C533" s="150" t="s">
        <v>2467</v>
      </c>
      <c r="D533" s="150" t="s">
        <v>1583</v>
      </c>
      <c r="E533" s="140" t="s">
        <v>1583</v>
      </c>
      <c r="F533" s="145"/>
      <c r="G533" s="145"/>
      <c r="H533" s="138"/>
      <c r="I533" s="138"/>
      <c r="J533" s="138"/>
      <c r="K533" s="138"/>
      <c r="L533" s="138"/>
      <c r="M533" s="138"/>
      <c r="N533" s="138"/>
      <c r="O533" s="138"/>
      <c r="P533" s="138"/>
      <c r="Q533" s="138"/>
    </row>
    <row r="534" spans="1:17" ht="43.5">
      <c r="A534" s="155" t="s">
        <v>502</v>
      </c>
      <c r="B534" s="140" t="s">
        <v>3334</v>
      </c>
      <c r="C534" s="150" t="s">
        <v>2467</v>
      </c>
      <c r="D534" s="150" t="s">
        <v>1583</v>
      </c>
      <c r="E534" s="140" t="s">
        <v>1583</v>
      </c>
      <c r="F534" s="145"/>
      <c r="G534" s="145"/>
      <c r="H534" s="138"/>
      <c r="I534" s="138"/>
      <c r="J534" s="138"/>
      <c r="K534" s="138"/>
      <c r="L534" s="138"/>
      <c r="M534" s="138"/>
      <c r="N534" s="138"/>
      <c r="O534" s="138"/>
      <c r="P534" s="138"/>
      <c r="Q534" s="138"/>
    </row>
    <row r="535" spans="1:17" ht="58">
      <c r="A535" s="155" t="s">
        <v>512</v>
      </c>
      <c r="B535" s="140" t="s">
        <v>3335</v>
      </c>
      <c r="C535" s="150" t="s">
        <v>2467</v>
      </c>
      <c r="D535" s="150" t="s">
        <v>1583</v>
      </c>
      <c r="E535" s="140" t="s">
        <v>1583</v>
      </c>
      <c r="F535" s="146"/>
      <c r="G535" s="145"/>
      <c r="H535" s="138"/>
      <c r="I535" s="138"/>
      <c r="J535" s="138"/>
      <c r="K535" s="138"/>
      <c r="L535" s="138"/>
      <c r="M535" s="138"/>
      <c r="N535" s="138"/>
      <c r="O535" s="138"/>
      <c r="P535" s="138"/>
      <c r="Q535" s="138"/>
    </row>
    <row r="536" spans="1:17" ht="58">
      <c r="A536" s="155" t="s">
        <v>502</v>
      </c>
      <c r="B536" s="140" t="s">
        <v>3336</v>
      </c>
      <c r="C536" s="150" t="s">
        <v>2467</v>
      </c>
      <c r="D536" s="150" t="s">
        <v>1583</v>
      </c>
      <c r="E536" s="140" t="s">
        <v>1583</v>
      </c>
      <c r="F536" s="145"/>
      <c r="G536" s="145"/>
      <c r="H536" s="138"/>
      <c r="I536" s="138"/>
      <c r="J536" s="138"/>
      <c r="K536" s="138"/>
      <c r="L536" s="138"/>
      <c r="M536" s="138"/>
      <c r="N536" s="138"/>
      <c r="O536" s="138"/>
      <c r="P536" s="138"/>
      <c r="Q536" s="138"/>
    </row>
    <row r="537" spans="1:17" ht="58">
      <c r="A537" s="155" t="s">
        <v>502</v>
      </c>
      <c r="B537" s="140" t="s">
        <v>3337</v>
      </c>
      <c r="C537" s="150" t="s">
        <v>2467</v>
      </c>
      <c r="D537" s="150" t="s">
        <v>1583</v>
      </c>
      <c r="E537" s="140" t="s">
        <v>1583</v>
      </c>
      <c r="F537" s="145"/>
      <c r="G537" s="145"/>
      <c r="H537" s="138"/>
      <c r="I537" s="138"/>
      <c r="J537" s="138"/>
      <c r="K537" s="138"/>
      <c r="L537" s="138"/>
      <c r="M537" s="138"/>
      <c r="N537" s="138"/>
      <c r="O537" s="138"/>
      <c r="P537" s="138"/>
      <c r="Q537" s="138"/>
    </row>
    <row r="538" spans="1:17" ht="43.5">
      <c r="A538" s="155" t="s">
        <v>502</v>
      </c>
      <c r="B538" s="140" t="s">
        <v>3338</v>
      </c>
      <c r="C538" s="150" t="s">
        <v>2467</v>
      </c>
      <c r="D538" s="150" t="s">
        <v>1583</v>
      </c>
      <c r="E538" s="140" t="s">
        <v>1583</v>
      </c>
      <c r="F538" s="145"/>
      <c r="G538" s="145"/>
      <c r="H538" s="138"/>
      <c r="I538" s="138"/>
      <c r="J538" s="138"/>
      <c r="K538" s="138"/>
      <c r="L538" s="138"/>
      <c r="M538" s="138"/>
      <c r="N538" s="138"/>
      <c r="O538" s="138"/>
      <c r="P538" s="138"/>
      <c r="Q538" s="138"/>
    </row>
    <row r="539" spans="1:17" ht="43.5">
      <c r="A539" s="155" t="s">
        <v>502</v>
      </c>
      <c r="B539" s="140" t="s">
        <v>3339</v>
      </c>
      <c r="C539" s="150" t="s">
        <v>2467</v>
      </c>
      <c r="D539" s="150" t="s">
        <v>1583</v>
      </c>
      <c r="E539" s="140" t="s">
        <v>1583</v>
      </c>
      <c r="F539" s="145"/>
      <c r="G539" s="145"/>
      <c r="H539" s="138"/>
      <c r="I539" s="138"/>
      <c r="J539" s="138"/>
      <c r="K539" s="138"/>
      <c r="L539" s="138"/>
      <c r="M539" s="138"/>
      <c r="N539" s="138"/>
      <c r="O539" s="138"/>
      <c r="P539" s="138"/>
      <c r="Q539" s="138"/>
    </row>
    <row r="540" spans="1:17" ht="43.5">
      <c r="A540" s="155" t="s">
        <v>502</v>
      </c>
      <c r="B540" s="140" t="s">
        <v>3340</v>
      </c>
      <c r="C540" s="150" t="s">
        <v>2675</v>
      </c>
      <c r="D540" s="150" t="s">
        <v>1583</v>
      </c>
      <c r="E540" s="140" t="s">
        <v>1583</v>
      </c>
      <c r="F540" s="146"/>
      <c r="G540" s="145"/>
      <c r="H540" s="138"/>
      <c r="I540" s="138"/>
      <c r="J540" s="138"/>
      <c r="K540" s="138"/>
      <c r="L540" s="138"/>
      <c r="M540" s="138"/>
      <c r="N540" s="138"/>
      <c r="O540" s="138"/>
      <c r="P540" s="138"/>
      <c r="Q540" s="138"/>
    </row>
    <row r="541" spans="1:17" ht="29">
      <c r="A541" s="155" t="s">
        <v>502</v>
      </c>
      <c r="B541" s="140" t="s">
        <v>3341</v>
      </c>
      <c r="C541" s="150" t="s">
        <v>2756</v>
      </c>
      <c r="D541" s="150" t="s">
        <v>1583</v>
      </c>
      <c r="E541" s="140" t="s">
        <v>1583</v>
      </c>
      <c r="F541" s="145"/>
      <c r="G541" s="145"/>
      <c r="H541" s="138"/>
      <c r="I541" s="138"/>
      <c r="J541" s="138"/>
      <c r="K541" s="138"/>
      <c r="L541" s="138"/>
      <c r="M541" s="138"/>
      <c r="N541" s="138"/>
      <c r="O541" s="138"/>
      <c r="P541" s="138"/>
      <c r="Q541" s="138"/>
    </row>
    <row r="542" spans="1:17" ht="58">
      <c r="A542" s="155" t="s">
        <v>500</v>
      </c>
      <c r="B542" s="140" t="s">
        <v>3342</v>
      </c>
      <c r="C542" s="150" t="s">
        <v>2467</v>
      </c>
      <c r="D542" s="150" t="s">
        <v>1583</v>
      </c>
      <c r="E542" s="140" t="s">
        <v>1583</v>
      </c>
      <c r="F542" s="145"/>
      <c r="G542" s="145"/>
      <c r="H542" s="138"/>
      <c r="I542" s="138"/>
      <c r="J542" s="138"/>
      <c r="K542" s="138"/>
      <c r="L542" s="138"/>
      <c r="M542" s="138"/>
      <c r="N542" s="138"/>
      <c r="O542" s="138"/>
      <c r="P542" s="138"/>
      <c r="Q542" s="138"/>
    </row>
    <row r="543" spans="1:17" ht="43.5">
      <c r="A543" s="155" t="s">
        <v>502</v>
      </c>
      <c r="B543" s="140" t="s">
        <v>3343</v>
      </c>
      <c r="C543" s="150" t="s">
        <v>2467</v>
      </c>
      <c r="D543" s="150" t="s">
        <v>1583</v>
      </c>
      <c r="E543" s="140" t="s">
        <v>1583</v>
      </c>
      <c r="F543" s="145"/>
      <c r="G543" s="145"/>
      <c r="H543" s="138"/>
      <c r="I543" s="138"/>
      <c r="J543" s="138"/>
      <c r="K543" s="138"/>
      <c r="L543" s="138"/>
      <c r="M543" s="138"/>
      <c r="N543" s="138"/>
      <c r="O543" s="138"/>
      <c r="P543" s="138"/>
      <c r="Q543" s="138"/>
    </row>
    <row r="544" spans="1:17" ht="43.5">
      <c r="A544" s="155" t="s">
        <v>512</v>
      </c>
      <c r="B544" s="140" t="s">
        <v>3344</v>
      </c>
      <c r="C544" s="150" t="s">
        <v>2675</v>
      </c>
      <c r="D544" s="150" t="s">
        <v>1583</v>
      </c>
      <c r="E544" s="140" t="s">
        <v>1583</v>
      </c>
      <c r="F544" s="145"/>
      <c r="G544" s="145"/>
      <c r="H544" s="138"/>
      <c r="I544" s="138"/>
      <c r="J544" s="138"/>
      <c r="K544" s="138"/>
      <c r="L544" s="138"/>
      <c r="M544" s="138"/>
      <c r="N544" s="138"/>
      <c r="O544" s="138"/>
      <c r="P544" s="138"/>
      <c r="Q544" s="138"/>
    </row>
    <row r="545" spans="1:17" ht="29">
      <c r="A545" s="155" t="s">
        <v>502</v>
      </c>
      <c r="B545" s="140" t="s">
        <v>3345</v>
      </c>
      <c r="C545" s="150" t="s">
        <v>2594</v>
      </c>
      <c r="D545" s="150" t="s">
        <v>1583</v>
      </c>
      <c r="E545" s="140" t="s">
        <v>1583</v>
      </c>
      <c r="F545" s="145"/>
      <c r="G545" s="145"/>
      <c r="H545" s="138"/>
      <c r="I545" s="138"/>
      <c r="J545" s="138"/>
      <c r="K545" s="138"/>
      <c r="L545" s="138"/>
      <c r="M545" s="138"/>
      <c r="N545" s="138"/>
      <c r="O545" s="138"/>
      <c r="P545" s="138"/>
      <c r="Q545" s="138"/>
    </row>
    <row r="546" spans="1:17" ht="29">
      <c r="A546" s="155" t="s">
        <v>502</v>
      </c>
      <c r="B546" s="140" t="s">
        <v>3346</v>
      </c>
      <c r="C546" s="150" t="s">
        <v>2594</v>
      </c>
      <c r="D546" s="150" t="s">
        <v>1583</v>
      </c>
      <c r="E546" s="140" t="s">
        <v>1583</v>
      </c>
      <c r="F546" s="145"/>
      <c r="G546" s="145"/>
      <c r="H546" s="138"/>
      <c r="I546" s="138"/>
      <c r="J546" s="138"/>
      <c r="K546" s="138"/>
      <c r="L546" s="138"/>
      <c r="M546" s="138"/>
      <c r="N546" s="138"/>
      <c r="O546" s="138"/>
      <c r="P546" s="138"/>
      <c r="Q546" s="138"/>
    </row>
    <row r="547" spans="1:17" ht="58">
      <c r="A547" s="155" t="s">
        <v>502</v>
      </c>
      <c r="B547" s="140" t="s">
        <v>3347</v>
      </c>
      <c r="C547" s="150" t="s">
        <v>2467</v>
      </c>
      <c r="D547" s="150" t="s">
        <v>1583</v>
      </c>
      <c r="E547" s="140" t="s">
        <v>1583</v>
      </c>
      <c r="F547" s="145"/>
      <c r="G547" s="145"/>
      <c r="H547" s="138"/>
      <c r="I547" s="138"/>
      <c r="J547" s="138"/>
      <c r="K547" s="138"/>
      <c r="L547" s="138"/>
      <c r="M547" s="138"/>
      <c r="N547" s="138"/>
      <c r="O547" s="138"/>
      <c r="P547" s="138"/>
      <c r="Q547" s="138"/>
    </row>
    <row r="548" spans="1:17" ht="43.5">
      <c r="A548" s="155" t="s">
        <v>502</v>
      </c>
      <c r="B548" s="140" t="s">
        <v>3348</v>
      </c>
      <c r="C548" s="150" t="s">
        <v>2467</v>
      </c>
      <c r="D548" s="150" t="s">
        <v>1583</v>
      </c>
      <c r="E548" s="140" t="s">
        <v>1583</v>
      </c>
      <c r="F548" s="145"/>
      <c r="G548" s="145"/>
      <c r="H548" s="138"/>
      <c r="I548" s="138"/>
      <c r="J548" s="138"/>
      <c r="K548" s="138"/>
      <c r="L548" s="138"/>
      <c r="M548" s="138"/>
      <c r="N548" s="138"/>
      <c r="O548" s="138"/>
      <c r="P548" s="138"/>
      <c r="Q548" s="138"/>
    </row>
    <row r="549" spans="1:17" ht="29">
      <c r="A549" s="155" t="s">
        <v>502</v>
      </c>
      <c r="B549" s="140" t="s">
        <v>3349</v>
      </c>
      <c r="C549" s="150" t="s">
        <v>2594</v>
      </c>
      <c r="D549" s="150" t="s">
        <v>1583</v>
      </c>
      <c r="E549" s="140" t="s">
        <v>1583</v>
      </c>
      <c r="F549" s="145"/>
      <c r="G549" s="145"/>
      <c r="H549" s="138"/>
      <c r="I549" s="138"/>
      <c r="J549" s="138"/>
      <c r="K549" s="138"/>
      <c r="L549" s="138"/>
      <c r="M549" s="138"/>
      <c r="N549" s="138"/>
      <c r="O549" s="138"/>
      <c r="P549" s="138"/>
      <c r="Q549" s="138"/>
    </row>
    <row r="550" spans="1:17" ht="43.5">
      <c r="A550" s="155" t="s">
        <v>512</v>
      </c>
      <c r="B550" s="140" t="s">
        <v>3350</v>
      </c>
      <c r="C550" s="150" t="s">
        <v>2467</v>
      </c>
      <c r="D550" s="150" t="s">
        <v>1583</v>
      </c>
      <c r="E550" s="140" t="s">
        <v>1583</v>
      </c>
      <c r="F550" s="145"/>
      <c r="G550" s="145"/>
      <c r="H550" s="138"/>
      <c r="I550" s="138"/>
      <c r="J550" s="138"/>
      <c r="K550" s="138"/>
      <c r="L550" s="138"/>
      <c r="M550" s="138"/>
      <c r="N550" s="138"/>
      <c r="O550" s="138"/>
      <c r="P550" s="138"/>
      <c r="Q550" s="138"/>
    </row>
    <row r="551" spans="1:17" ht="43.5">
      <c r="A551" s="155" t="s">
        <v>512</v>
      </c>
      <c r="B551" s="140" t="s">
        <v>3351</v>
      </c>
      <c r="C551" s="150" t="s">
        <v>2675</v>
      </c>
      <c r="D551" s="150" t="s">
        <v>1583</v>
      </c>
      <c r="E551" s="140" t="s">
        <v>1583</v>
      </c>
      <c r="F551" s="145"/>
      <c r="G551" s="145"/>
      <c r="H551" s="138"/>
      <c r="I551" s="138"/>
      <c r="J551" s="138"/>
      <c r="K551" s="138"/>
      <c r="L551" s="138"/>
      <c r="M551" s="138"/>
      <c r="N551" s="138"/>
      <c r="O551" s="138"/>
      <c r="P551" s="138"/>
      <c r="Q551" s="138"/>
    </row>
    <row r="552" spans="1:17" ht="29">
      <c r="A552" s="155" t="s">
        <v>512</v>
      </c>
      <c r="B552" s="140" t="s">
        <v>3352</v>
      </c>
      <c r="C552" s="150" t="s">
        <v>2467</v>
      </c>
      <c r="D552" s="150" t="s">
        <v>1583</v>
      </c>
      <c r="E552" s="140" t="s">
        <v>1583</v>
      </c>
      <c r="F552" s="145"/>
      <c r="G552" s="145"/>
      <c r="H552" s="138"/>
      <c r="I552" s="138"/>
      <c r="J552" s="138"/>
      <c r="K552" s="138"/>
      <c r="L552" s="138"/>
      <c r="M552" s="138"/>
      <c r="N552" s="138"/>
      <c r="O552" s="138"/>
      <c r="P552" s="138"/>
      <c r="Q552" s="138"/>
    </row>
    <row r="553" spans="1:17" ht="29">
      <c r="A553" s="155" t="s">
        <v>502</v>
      </c>
      <c r="B553" s="140" t="s">
        <v>3353</v>
      </c>
      <c r="C553" s="150" t="s">
        <v>2467</v>
      </c>
      <c r="D553" s="150" t="s">
        <v>1583</v>
      </c>
      <c r="E553" s="140" t="s">
        <v>1583</v>
      </c>
      <c r="F553" s="145"/>
      <c r="G553" s="145"/>
      <c r="H553" s="138"/>
      <c r="I553" s="138"/>
      <c r="J553" s="138"/>
      <c r="K553" s="138"/>
      <c r="L553" s="138"/>
      <c r="M553" s="138"/>
      <c r="N553" s="138"/>
      <c r="O553" s="138"/>
      <c r="P553" s="138"/>
      <c r="Q553" s="138"/>
    </row>
    <row r="554" spans="1:17" ht="43.5">
      <c r="A554" s="155" t="s">
        <v>512</v>
      </c>
      <c r="B554" s="140" t="s">
        <v>3354</v>
      </c>
      <c r="C554" s="150" t="s">
        <v>2467</v>
      </c>
      <c r="D554" s="150" t="s">
        <v>1583</v>
      </c>
      <c r="E554" s="140" t="s">
        <v>1583</v>
      </c>
      <c r="F554" s="145"/>
      <c r="G554" s="145"/>
      <c r="H554" s="138"/>
      <c r="I554" s="138"/>
      <c r="J554" s="138"/>
      <c r="K554" s="138"/>
      <c r="L554" s="138"/>
      <c r="M554" s="138"/>
      <c r="N554" s="138"/>
      <c r="O554" s="138"/>
      <c r="P554" s="138"/>
      <c r="Q554" s="138"/>
    </row>
    <row r="555" spans="1:17" ht="43.5">
      <c r="A555" s="155" t="s">
        <v>502</v>
      </c>
      <c r="B555" s="140" t="s">
        <v>3355</v>
      </c>
      <c r="C555" s="150" t="s">
        <v>2467</v>
      </c>
      <c r="D555" s="150" t="s">
        <v>1583</v>
      </c>
      <c r="E555" s="140" t="s">
        <v>1583</v>
      </c>
      <c r="F555" s="145"/>
      <c r="G555" s="145"/>
      <c r="H555" s="138"/>
      <c r="I555" s="138"/>
      <c r="J555" s="138"/>
      <c r="K555" s="138"/>
      <c r="L555" s="138"/>
      <c r="M555" s="138"/>
      <c r="N555" s="138"/>
      <c r="O555" s="138"/>
      <c r="P555" s="138"/>
      <c r="Q555" s="138"/>
    </row>
    <row r="556" spans="1:17" ht="43.5">
      <c r="A556" s="155" t="s">
        <v>502</v>
      </c>
      <c r="B556" s="140" t="s">
        <v>3356</v>
      </c>
      <c r="C556" s="150" t="s">
        <v>2467</v>
      </c>
      <c r="D556" s="150" t="s">
        <v>1583</v>
      </c>
      <c r="E556" s="140" t="s">
        <v>1583</v>
      </c>
      <c r="F556" s="145"/>
      <c r="G556" s="145"/>
      <c r="H556" s="138"/>
      <c r="I556" s="138"/>
      <c r="J556" s="138"/>
      <c r="K556" s="138"/>
      <c r="L556" s="138"/>
      <c r="M556" s="138"/>
      <c r="N556" s="138"/>
      <c r="O556" s="138"/>
      <c r="P556" s="138"/>
      <c r="Q556" s="138"/>
    </row>
    <row r="557" spans="1:17" ht="58">
      <c r="A557" s="155" t="s">
        <v>502</v>
      </c>
      <c r="B557" s="140" t="s">
        <v>3357</v>
      </c>
      <c r="C557" s="150" t="s">
        <v>2467</v>
      </c>
      <c r="D557" s="150" t="s">
        <v>1583</v>
      </c>
      <c r="E557" s="140" t="s">
        <v>1583</v>
      </c>
      <c r="F557" s="145"/>
      <c r="G557" s="145"/>
      <c r="H557" s="138"/>
      <c r="I557" s="138"/>
      <c r="J557" s="138"/>
      <c r="K557" s="138"/>
      <c r="L557" s="138"/>
      <c r="M557" s="138"/>
      <c r="N557" s="138"/>
      <c r="O557" s="138"/>
      <c r="P557" s="138"/>
      <c r="Q557" s="138"/>
    </row>
    <row r="558" spans="1:17" ht="58">
      <c r="A558" s="155" t="s">
        <v>500</v>
      </c>
      <c r="B558" s="140" t="s">
        <v>3358</v>
      </c>
      <c r="C558" s="150" t="s">
        <v>2594</v>
      </c>
      <c r="D558" s="150" t="s">
        <v>1583</v>
      </c>
      <c r="E558" s="140" t="s">
        <v>1583</v>
      </c>
      <c r="F558" s="145"/>
      <c r="G558" s="145"/>
      <c r="H558" s="138"/>
      <c r="I558" s="138"/>
      <c r="J558" s="138"/>
      <c r="K558" s="138"/>
      <c r="L558" s="138"/>
      <c r="M558" s="138"/>
      <c r="N558" s="138"/>
      <c r="O558" s="138"/>
      <c r="P558" s="138"/>
      <c r="Q558" s="138"/>
    </row>
    <row r="559" spans="1:17" ht="43.5">
      <c r="A559" s="155" t="s">
        <v>502</v>
      </c>
      <c r="B559" s="140" t="s">
        <v>3359</v>
      </c>
      <c r="C559" s="150" t="s">
        <v>2675</v>
      </c>
      <c r="D559" s="150" t="s">
        <v>1583</v>
      </c>
      <c r="E559" s="140" t="s">
        <v>1583</v>
      </c>
      <c r="F559" s="145"/>
      <c r="G559" s="145"/>
      <c r="H559" s="138"/>
      <c r="I559" s="138"/>
      <c r="J559" s="138"/>
      <c r="K559" s="138"/>
      <c r="L559" s="138"/>
      <c r="M559" s="138"/>
      <c r="N559" s="138"/>
      <c r="O559" s="138"/>
      <c r="P559" s="138"/>
      <c r="Q559" s="138"/>
    </row>
    <row r="560" spans="1:17" ht="58">
      <c r="A560" s="155" t="s">
        <v>502</v>
      </c>
      <c r="B560" s="140" t="s">
        <v>3360</v>
      </c>
      <c r="C560" s="150" t="s">
        <v>2467</v>
      </c>
      <c r="D560" s="150" t="s">
        <v>1583</v>
      </c>
      <c r="E560" s="140" t="s">
        <v>1583</v>
      </c>
      <c r="F560" s="145"/>
      <c r="G560" s="145"/>
      <c r="H560" s="138"/>
      <c r="I560" s="138"/>
      <c r="J560" s="138"/>
      <c r="K560" s="138"/>
      <c r="L560" s="138"/>
      <c r="M560" s="138"/>
      <c r="N560" s="138"/>
      <c r="O560" s="138"/>
      <c r="P560" s="138"/>
      <c r="Q560" s="138"/>
    </row>
    <row r="561" spans="1:17" ht="29">
      <c r="A561" s="155" t="s">
        <v>502</v>
      </c>
      <c r="B561" s="140" t="s">
        <v>3361</v>
      </c>
      <c r="C561" s="150" t="s">
        <v>2467</v>
      </c>
      <c r="D561" s="150" t="s">
        <v>1583</v>
      </c>
      <c r="E561" s="140" t="s">
        <v>1583</v>
      </c>
      <c r="F561" s="145"/>
      <c r="G561" s="145"/>
      <c r="H561" s="138"/>
      <c r="I561" s="138"/>
      <c r="J561" s="138"/>
      <c r="K561" s="138"/>
      <c r="L561" s="138"/>
      <c r="M561" s="138"/>
      <c r="N561" s="138"/>
      <c r="O561" s="138"/>
      <c r="P561" s="138"/>
      <c r="Q561" s="138"/>
    </row>
    <row r="562" spans="1:17" ht="43.5">
      <c r="A562" s="155" t="s">
        <v>502</v>
      </c>
      <c r="B562" s="140" t="s">
        <v>3362</v>
      </c>
      <c r="C562" s="150" t="s">
        <v>210</v>
      </c>
      <c r="D562" s="152" t="s">
        <v>215</v>
      </c>
      <c r="E562" s="140" t="s">
        <v>3056</v>
      </c>
      <c r="F562" s="145"/>
      <c r="G562" s="145"/>
      <c r="H562" s="138"/>
      <c r="I562" s="138"/>
      <c r="J562" s="138"/>
      <c r="K562" s="138"/>
      <c r="L562" s="138"/>
      <c r="M562" s="138"/>
      <c r="N562" s="138"/>
      <c r="O562" s="138"/>
      <c r="P562" s="138"/>
      <c r="Q562" s="138"/>
    </row>
    <row r="563" spans="1:17" ht="43.5">
      <c r="A563" s="155" t="s">
        <v>533</v>
      </c>
      <c r="B563" s="140" t="s">
        <v>3363</v>
      </c>
      <c r="C563" s="150" t="s">
        <v>210</v>
      </c>
      <c r="D563" s="150" t="s">
        <v>215</v>
      </c>
      <c r="E563" s="140" t="s">
        <v>1583</v>
      </c>
      <c r="F563" s="145"/>
      <c r="G563" s="145"/>
      <c r="H563" s="138"/>
      <c r="I563" s="138"/>
      <c r="J563" s="138"/>
      <c r="K563" s="138"/>
      <c r="L563" s="138"/>
      <c r="M563" s="138"/>
      <c r="N563" s="138"/>
      <c r="O563" s="138"/>
      <c r="P563" s="138"/>
      <c r="Q563" s="138"/>
    </row>
    <row r="564" spans="1:17" ht="43.5">
      <c r="A564" s="155" t="s">
        <v>533</v>
      </c>
      <c r="B564" s="140" t="s">
        <v>3364</v>
      </c>
      <c r="C564" s="150" t="s">
        <v>210</v>
      </c>
      <c r="D564" s="150" t="s">
        <v>228</v>
      </c>
      <c r="E564" s="140" t="s">
        <v>1583</v>
      </c>
      <c r="F564" s="145"/>
      <c r="G564" s="145"/>
      <c r="H564" s="138"/>
      <c r="I564" s="138"/>
      <c r="J564" s="138"/>
      <c r="K564" s="138"/>
      <c r="L564" s="138"/>
      <c r="M564" s="138"/>
      <c r="N564" s="138"/>
      <c r="O564" s="138"/>
      <c r="P564" s="138"/>
      <c r="Q564" s="138"/>
    </row>
    <row r="565" spans="1:17" ht="58">
      <c r="A565" s="155" t="s">
        <v>533</v>
      </c>
      <c r="B565" s="140" t="s">
        <v>3365</v>
      </c>
      <c r="C565" s="150" t="s">
        <v>210</v>
      </c>
      <c r="D565" s="150" t="s">
        <v>215</v>
      </c>
      <c r="E565" s="140" t="s">
        <v>1583</v>
      </c>
      <c r="F565" s="145"/>
      <c r="G565" s="145"/>
      <c r="H565" s="138"/>
      <c r="I565" s="138"/>
      <c r="J565" s="138"/>
      <c r="K565" s="138"/>
      <c r="L565" s="138"/>
      <c r="M565" s="138"/>
      <c r="N565" s="138"/>
      <c r="O565" s="138"/>
      <c r="P565" s="138"/>
      <c r="Q565" s="138"/>
    </row>
    <row r="566" spans="1:17" ht="29">
      <c r="A566" s="155" t="s">
        <v>533</v>
      </c>
      <c r="B566" s="140" t="s">
        <v>3366</v>
      </c>
      <c r="C566" s="150" t="s">
        <v>210</v>
      </c>
      <c r="D566" s="150" t="s">
        <v>215</v>
      </c>
      <c r="E566" s="140" t="s">
        <v>1583</v>
      </c>
      <c r="F566" s="145"/>
      <c r="G566" s="145"/>
      <c r="H566" s="138"/>
      <c r="I566" s="138"/>
      <c r="J566" s="138"/>
      <c r="K566" s="138"/>
      <c r="L566" s="138"/>
      <c r="M566" s="138"/>
      <c r="N566" s="138"/>
      <c r="O566" s="138"/>
      <c r="P566" s="138"/>
      <c r="Q566" s="138"/>
    </row>
    <row r="567" spans="1:17" ht="43.5">
      <c r="A567" s="155" t="s">
        <v>533</v>
      </c>
      <c r="B567" s="140" t="s">
        <v>3367</v>
      </c>
      <c r="C567" s="150" t="s">
        <v>210</v>
      </c>
      <c r="D567" s="150" t="s">
        <v>235</v>
      </c>
      <c r="E567" s="140" t="s">
        <v>1583</v>
      </c>
      <c r="F567" s="145"/>
      <c r="G567" s="145"/>
      <c r="H567" s="138"/>
      <c r="I567" s="138"/>
      <c r="J567" s="138"/>
      <c r="K567" s="138"/>
      <c r="L567" s="138"/>
      <c r="M567" s="138"/>
      <c r="N567" s="138"/>
      <c r="O567" s="138"/>
      <c r="P567" s="138"/>
      <c r="Q567" s="138"/>
    </row>
    <row r="568" spans="1:17" ht="72.5">
      <c r="A568" s="155" t="s">
        <v>533</v>
      </c>
      <c r="B568" s="140" t="s">
        <v>3368</v>
      </c>
      <c r="C568" s="150" t="s">
        <v>210</v>
      </c>
      <c r="D568" s="150" t="s">
        <v>228</v>
      </c>
      <c r="E568" s="140" t="s">
        <v>1583</v>
      </c>
      <c r="F568" s="145"/>
      <c r="G568" s="145"/>
      <c r="H568" s="138"/>
      <c r="I568" s="138"/>
      <c r="J568" s="138"/>
      <c r="K568" s="138"/>
      <c r="L568" s="138"/>
      <c r="M568" s="138"/>
      <c r="N568" s="138"/>
      <c r="O568" s="138"/>
      <c r="P568" s="138"/>
      <c r="Q568" s="138"/>
    </row>
    <row r="569" spans="1:17" ht="43.5">
      <c r="A569" s="155" t="s">
        <v>533</v>
      </c>
      <c r="B569" s="140" t="s">
        <v>3369</v>
      </c>
      <c r="C569" s="150" t="s">
        <v>210</v>
      </c>
      <c r="D569" s="150" t="s">
        <v>211</v>
      </c>
      <c r="E569" s="140" t="s">
        <v>1583</v>
      </c>
      <c r="F569" s="145"/>
      <c r="G569" s="145"/>
      <c r="H569" s="138"/>
      <c r="I569" s="138"/>
      <c r="J569" s="138"/>
      <c r="K569" s="138"/>
      <c r="L569" s="138"/>
      <c r="M569" s="138"/>
      <c r="N569" s="138"/>
      <c r="O569" s="138"/>
      <c r="P569" s="138"/>
      <c r="Q569" s="138"/>
    </row>
    <row r="570" spans="1:17" ht="43.5">
      <c r="A570" s="155" t="s">
        <v>533</v>
      </c>
      <c r="B570" s="140" t="s">
        <v>3370</v>
      </c>
      <c r="C570" s="150" t="s">
        <v>210</v>
      </c>
      <c r="D570" s="150" t="s">
        <v>211</v>
      </c>
      <c r="E570" s="140" t="s">
        <v>1583</v>
      </c>
      <c r="F570" s="145"/>
      <c r="G570" s="145"/>
      <c r="H570" s="138"/>
      <c r="I570" s="138"/>
      <c r="J570" s="138"/>
      <c r="K570" s="138"/>
      <c r="L570" s="138"/>
      <c r="M570" s="138"/>
      <c r="N570" s="138"/>
      <c r="O570" s="138"/>
      <c r="P570" s="138"/>
      <c r="Q570" s="138"/>
    </row>
    <row r="571" spans="1:17" ht="43.5">
      <c r="A571" s="155" t="s">
        <v>533</v>
      </c>
      <c r="B571" s="140" t="s">
        <v>3371</v>
      </c>
      <c r="C571" s="150" t="s">
        <v>210</v>
      </c>
      <c r="D571" s="150" t="s">
        <v>215</v>
      </c>
      <c r="E571" s="140" t="s">
        <v>1583</v>
      </c>
      <c r="F571" s="145"/>
      <c r="G571" s="145"/>
      <c r="H571" s="138"/>
      <c r="I571" s="138"/>
      <c r="J571" s="138"/>
      <c r="K571" s="138"/>
      <c r="L571" s="138"/>
      <c r="M571" s="138"/>
      <c r="N571" s="138"/>
      <c r="O571" s="138"/>
      <c r="P571" s="138"/>
      <c r="Q571" s="138"/>
    </row>
    <row r="572" spans="1:17" ht="58">
      <c r="A572" s="155" t="s">
        <v>533</v>
      </c>
      <c r="B572" s="140" t="s">
        <v>3372</v>
      </c>
      <c r="C572" s="150" t="s">
        <v>210</v>
      </c>
      <c r="D572" s="150" t="s">
        <v>215</v>
      </c>
      <c r="E572" s="140" t="s">
        <v>1583</v>
      </c>
      <c r="F572" s="145"/>
      <c r="G572" s="145"/>
      <c r="H572" s="138"/>
      <c r="I572" s="138"/>
      <c r="J572" s="138"/>
      <c r="K572" s="138"/>
      <c r="L572" s="138"/>
      <c r="M572" s="138"/>
      <c r="N572" s="138"/>
      <c r="O572" s="138"/>
      <c r="P572" s="138"/>
      <c r="Q572" s="138"/>
    </row>
    <row r="573" spans="1:17" ht="43.5">
      <c r="A573" s="155" t="s">
        <v>533</v>
      </c>
      <c r="B573" s="140" t="s">
        <v>3373</v>
      </c>
      <c r="C573" s="150" t="s">
        <v>210</v>
      </c>
      <c r="D573" s="152" t="s">
        <v>228</v>
      </c>
      <c r="E573" s="140" t="s">
        <v>1583</v>
      </c>
      <c r="F573" s="145"/>
      <c r="G573" s="145"/>
      <c r="H573" s="138"/>
      <c r="I573" s="138"/>
      <c r="J573" s="138"/>
      <c r="K573" s="138"/>
      <c r="L573" s="138"/>
      <c r="M573" s="138"/>
      <c r="N573" s="138"/>
      <c r="O573" s="138"/>
      <c r="P573" s="138"/>
      <c r="Q573" s="138"/>
    </row>
    <row r="574" spans="1:17" ht="43.5">
      <c r="A574" s="155" t="s">
        <v>533</v>
      </c>
      <c r="B574" s="140" t="s">
        <v>3374</v>
      </c>
      <c r="C574" s="150" t="s">
        <v>210</v>
      </c>
      <c r="D574" s="150" t="s">
        <v>211</v>
      </c>
      <c r="E574" s="140" t="s">
        <v>1583</v>
      </c>
      <c r="F574" s="67"/>
      <c r="G574" s="145"/>
      <c r="H574" s="138"/>
      <c r="I574" s="138"/>
      <c r="J574" s="138"/>
      <c r="K574" s="138"/>
      <c r="L574" s="138"/>
      <c r="M574" s="138"/>
      <c r="N574" s="138"/>
      <c r="O574" s="138"/>
      <c r="P574" s="138"/>
      <c r="Q574" s="138"/>
    </row>
    <row r="575" spans="1:17" ht="43.5">
      <c r="A575" s="155" t="s">
        <v>533</v>
      </c>
      <c r="B575" s="140" t="s">
        <v>3375</v>
      </c>
      <c r="C575" s="150" t="s">
        <v>210</v>
      </c>
      <c r="D575" s="152" t="s">
        <v>235</v>
      </c>
      <c r="E575" s="140" t="s">
        <v>1583</v>
      </c>
      <c r="F575" s="145"/>
      <c r="G575" s="145"/>
      <c r="H575" s="138"/>
      <c r="I575" s="138"/>
      <c r="J575" s="138"/>
      <c r="K575" s="138"/>
      <c r="L575" s="138"/>
      <c r="M575" s="138"/>
      <c r="N575" s="138"/>
      <c r="O575" s="138"/>
      <c r="P575" s="138"/>
      <c r="Q575" s="138"/>
    </row>
    <row r="576" spans="1:17" ht="43.5">
      <c r="A576" s="155" t="s">
        <v>533</v>
      </c>
      <c r="B576" s="140" t="s">
        <v>3376</v>
      </c>
      <c r="C576" s="150" t="s">
        <v>210</v>
      </c>
      <c r="D576" s="152" t="s">
        <v>215</v>
      </c>
      <c r="E576" s="140" t="s">
        <v>1583</v>
      </c>
      <c r="F576" s="145"/>
      <c r="G576" s="145"/>
      <c r="H576" s="138"/>
      <c r="I576" s="138"/>
      <c r="J576" s="138"/>
      <c r="K576" s="138"/>
      <c r="L576" s="138"/>
      <c r="M576" s="138"/>
      <c r="N576" s="138"/>
      <c r="O576" s="138"/>
      <c r="P576" s="138"/>
      <c r="Q576" s="138"/>
    </row>
    <row r="577" spans="1:17" ht="58">
      <c r="A577" s="155" t="s">
        <v>533</v>
      </c>
      <c r="B577" s="140" t="s">
        <v>3377</v>
      </c>
      <c r="C577" s="150" t="s">
        <v>210</v>
      </c>
      <c r="D577" s="150" t="s">
        <v>215</v>
      </c>
      <c r="E577" s="140" t="s">
        <v>1583</v>
      </c>
      <c r="F577" s="145"/>
      <c r="G577" s="145"/>
      <c r="H577" s="138"/>
      <c r="I577" s="138"/>
      <c r="J577" s="138"/>
      <c r="K577" s="138"/>
      <c r="L577" s="138"/>
      <c r="M577" s="138"/>
      <c r="N577" s="138"/>
      <c r="O577" s="138"/>
      <c r="P577" s="138"/>
      <c r="Q577" s="138"/>
    </row>
    <row r="578" spans="1:17" ht="58">
      <c r="A578" s="155" t="s">
        <v>533</v>
      </c>
      <c r="B578" s="140" t="s">
        <v>3378</v>
      </c>
      <c r="C578" s="150" t="s">
        <v>210</v>
      </c>
      <c r="D578" s="152" t="s">
        <v>228</v>
      </c>
      <c r="E578" s="140" t="s">
        <v>1583</v>
      </c>
      <c r="F578" s="145"/>
      <c r="G578" s="145"/>
      <c r="H578" s="138"/>
      <c r="I578" s="138"/>
      <c r="J578" s="138"/>
      <c r="K578" s="138"/>
      <c r="L578" s="138"/>
      <c r="M578" s="138"/>
      <c r="N578" s="138"/>
      <c r="O578" s="138"/>
      <c r="P578" s="138"/>
      <c r="Q578" s="138"/>
    </row>
    <row r="579" spans="1:17" ht="58">
      <c r="A579" s="155" t="s">
        <v>533</v>
      </c>
      <c r="B579" s="140" t="s">
        <v>3379</v>
      </c>
      <c r="C579" s="150" t="s">
        <v>210</v>
      </c>
      <c r="D579" s="152" t="s">
        <v>228</v>
      </c>
      <c r="E579" s="140" t="s">
        <v>1583</v>
      </c>
      <c r="F579" s="145"/>
      <c r="G579" s="145"/>
      <c r="H579" s="138"/>
      <c r="I579" s="138"/>
      <c r="J579" s="138"/>
      <c r="K579" s="138"/>
      <c r="L579" s="138"/>
      <c r="M579" s="138"/>
      <c r="N579" s="138"/>
      <c r="O579" s="138"/>
      <c r="P579" s="138"/>
      <c r="Q579" s="138"/>
    </row>
    <row r="580" spans="1:17" ht="43.5">
      <c r="A580" s="155" t="s">
        <v>533</v>
      </c>
      <c r="B580" s="140" t="s">
        <v>3380</v>
      </c>
      <c r="C580" s="150" t="s">
        <v>210</v>
      </c>
      <c r="D580" s="152" t="s">
        <v>215</v>
      </c>
      <c r="E580" s="140" t="s">
        <v>1583</v>
      </c>
      <c r="F580" s="145"/>
      <c r="G580" s="145"/>
      <c r="H580" s="138"/>
      <c r="I580" s="138"/>
      <c r="J580" s="138"/>
      <c r="K580" s="138"/>
      <c r="L580" s="138"/>
      <c r="M580" s="138"/>
      <c r="N580" s="138"/>
      <c r="O580" s="138"/>
      <c r="P580" s="138"/>
      <c r="Q580" s="138"/>
    </row>
    <row r="581" spans="1:17" ht="43.5">
      <c r="A581" s="155" t="s">
        <v>533</v>
      </c>
      <c r="B581" s="140" t="s">
        <v>3381</v>
      </c>
      <c r="C581" s="150" t="s">
        <v>210</v>
      </c>
      <c r="D581" s="152" t="s">
        <v>228</v>
      </c>
      <c r="E581" s="140" t="s">
        <v>1583</v>
      </c>
      <c r="F581" s="145"/>
      <c r="G581" s="145"/>
      <c r="H581" s="138"/>
      <c r="I581" s="138"/>
      <c r="J581" s="138"/>
      <c r="K581" s="138"/>
      <c r="L581" s="138"/>
      <c r="M581" s="138"/>
      <c r="N581" s="138"/>
      <c r="O581" s="138"/>
      <c r="P581" s="138"/>
      <c r="Q581" s="138"/>
    </row>
    <row r="582" spans="1:17" ht="43.5">
      <c r="A582" s="155" t="s">
        <v>3382</v>
      </c>
      <c r="B582" s="140" t="s">
        <v>3383</v>
      </c>
      <c r="C582" s="150" t="s">
        <v>210</v>
      </c>
      <c r="D582" s="152" t="s">
        <v>215</v>
      </c>
      <c r="E582" s="140" t="s">
        <v>1583</v>
      </c>
      <c r="F582" s="145"/>
      <c r="G582" s="145"/>
      <c r="H582" s="138"/>
      <c r="I582" s="138"/>
      <c r="J582" s="138"/>
      <c r="K582" s="138"/>
      <c r="L582" s="138"/>
      <c r="M582" s="138"/>
      <c r="N582" s="138"/>
      <c r="O582" s="138"/>
      <c r="P582" s="138"/>
      <c r="Q582" s="138"/>
    </row>
    <row r="583" spans="1:17" ht="43.5">
      <c r="A583" s="155" t="s">
        <v>533</v>
      </c>
      <c r="B583" s="140" t="s">
        <v>3384</v>
      </c>
      <c r="C583" s="150" t="s">
        <v>210</v>
      </c>
      <c r="D583" s="152" t="s">
        <v>215</v>
      </c>
      <c r="E583" s="140" t="s">
        <v>1583</v>
      </c>
      <c r="F583" s="145"/>
      <c r="G583" s="145"/>
      <c r="H583" s="138"/>
      <c r="I583" s="138"/>
      <c r="J583" s="138"/>
      <c r="K583" s="138"/>
      <c r="L583" s="138"/>
      <c r="M583" s="138"/>
      <c r="N583" s="138"/>
      <c r="O583" s="138"/>
      <c r="P583" s="138"/>
      <c r="Q583" s="138"/>
    </row>
    <row r="584" spans="1:17" ht="58">
      <c r="A584" s="155" t="s">
        <v>533</v>
      </c>
      <c r="B584" s="140" t="s">
        <v>3385</v>
      </c>
      <c r="C584" s="150" t="s">
        <v>210</v>
      </c>
      <c r="D584" s="152" t="s">
        <v>215</v>
      </c>
      <c r="E584" s="140" t="s">
        <v>1583</v>
      </c>
      <c r="F584" s="146"/>
      <c r="G584" s="145"/>
      <c r="H584" s="138"/>
      <c r="I584" s="138"/>
      <c r="J584" s="138"/>
      <c r="K584" s="138"/>
      <c r="L584" s="138"/>
      <c r="M584" s="138"/>
      <c r="N584" s="138"/>
      <c r="O584" s="138"/>
      <c r="P584" s="138"/>
      <c r="Q584" s="138"/>
    </row>
    <row r="585" spans="1:17" ht="43.5">
      <c r="A585" s="155" t="s">
        <v>533</v>
      </c>
      <c r="B585" s="140" t="s">
        <v>3386</v>
      </c>
      <c r="C585" s="150" t="s">
        <v>705</v>
      </c>
      <c r="D585" s="150" t="s">
        <v>1583</v>
      </c>
      <c r="E585" s="140" t="s">
        <v>1583</v>
      </c>
      <c r="F585" s="145"/>
      <c r="G585" s="145"/>
      <c r="H585" s="138"/>
      <c r="I585" s="138"/>
      <c r="J585" s="138"/>
      <c r="K585" s="138"/>
      <c r="L585" s="138"/>
      <c r="M585" s="138"/>
      <c r="N585" s="138"/>
      <c r="O585" s="138"/>
      <c r="P585" s="138"/>
      <c r="Q585" s="138"/>
    </row>
    <row r="586" spans="1:17" ht="159.5">
      <c r="A586" s="155" t="s">
        <v>533</v>
      </c>
      <c r="B586" s="140" t="s">
        <v>3387</v>
      </c>
      <c r="C586" s="150" t="s">
        <v>768</v>
      </c>
      <c r="D586" s="150" t="s">
        <v>1583</v>
      </c>
      <c r="E586" s="140" t="s">
        <v>1583</v>
      </c>
      <c r="F586" s="146"/>
      <c r="G586" s="145"/>
      <c r="H586" s="138"/>
      <c r="I586" s="138"/>
      <c r="J586" s="138"/>
      <c r="K586" s="138"/>
      <c r="L586" s="138"/>
      <c r="M586" s="138"/>
      <c r="N586" s="138"/>
      <c r="O586" s="138"/>
      <c r="P586" s="138"/>
      <c r="Q586" s="138"/>
    </row>
    <row r="587" spans="1:17">
      <c r="A587" s="155" t="s">
        <v>533</v>
      </c>
      <c r="B587" s="140" t="s">
        <v>3388</v>
      </c>
      <c r="C587" s="150" t="s">
        <v>2594</v>
      </c>
      <c r="D587" s="150" t="s">
        <v>1583</v>
      </c>
      <c r="E587" s="140" t="s">
        <v>1583</v>
      </c>
      <c r="F587" s="146"/>
      <c r="G587" s="145"/>
      <c r="H587" s="138"/>
      <c r="I587" s="138"/>
      <c r="J587" s="138"/>
      <c r="K587" s="138"/>
      <c r="L587" s="138"/>
      <c r="M587" s="138"/>
      <c r="N587" s="138"/>
      <c r="O587" s="138"/>
      <c r="P587" s="138"/>
      <c r="Q587" s="138"/>
    </row>
    <row r="588" spans="1:17" ht="29">
      <c r="A588" s="155" t="s">
        <v>533</v>
      </c>
      <c r="B588" s="140" t="s">
        <v>3389</v>
      </c>
      <c r="C588" s="150" t="s">
        <v>2594</v>
      </c>
      <c r="D588" s="150" t="s">
        <v>1583</v>
      </c>
      <c r="E588" s="140" t="s">
        <v>1583</v>
      </c>
      <c r="F588" s="145"/>
      <c r="G588" s="145"/>
      <c r="H588" s="138"/>
      <c r="I588" s="138"/>
      <c r="J588" s="138"/>
      <c r="K588" s="138"/>
      <c r="L588" s="138"/>
      <c r="M588" s="138"/>
      <c r="N588" s="138"/>
      <c r="O588" s="138"/>
      <c r="P588" s="138"/>
      <c r="Q588" s="138"/>
    </row>
    <row r="589" spans="1:17" ht="29">
      <c r="A589" s="155" t="s">
        <v>533</v>
      </c>
      <c r="B589" s="140" t="s">
        <v>3390</v>
      </c>
      <c r="C589" s="150" t="s">
        <v>2594</v>
      </c>
      <c r="D589" s="150" t="s">
        <v>1583</v>
      </c>
      <c r="E589" s="140" t="s">
        <v>1583</v>
      </c>
      <c r="F589" s="145"/>
      <c r="G589" s="145"/>
      <c r="H589" s="138"/>
      <c r="I589" s="138"/>
      <c r="J589" s="138"/>
      <c r="K589" s="138"/>
      <c r="L589" s="138"/>
      <c r="M589" s="138"/>
      <c r="N589" s="138"/>
      <c r="O589" s="138"/>
      <c r="P589" s="138"/>
      <c r="Q589" s="138"/>
    </row>
    <row r="590" spans="1:17" ht="29">
      <c r="A590" s="155" t="s">
        <v>533</v>
      </c>
      <c r="B590" s="140" t="s">
        <v>3391</v>
      </c>
      <c r="C590" s="150" t="s">
        <v>2594</v>
      </c>
      <c r="D590" s="150" t="s">
        <v>1583</v>
      </c>
      <c r="E590" s="140" t="s">
        <v>1583</v>
      </c>
      <c r="F590" s="145"/>
      <c r="G590" s="145"/>
      <c r="H590" s="138"/>
      <c r="I590" s="138"/>
      <c r="J590" s="138"/>
      <c r="K590" s="138"/>
      <c r="L590" s="138"/>
      <c r="M590" s="138"/>
      <c r="N590" s="138"/>
      <c r="O590" s="138"/>
      <c r="P590" s="138"/>
      <c r="Q590" s="138"/>
    </row>
    <row r="591" spans="1:17" ht="29">
      <c r="A591" s="155" t="s">
        <v>533</v>
      </c>
      <c r="B591" s="140" t="s">
        <v>3392</v>
      </c>
      <c r="C591" s="150" t="s">
        <v>2594</v>
      </c>
      <c r="D591" s="150" t="s">
        <v>1583</v>
      </c>
      <c r="E591" s="140" t="s">
        <v>1583</v>
      </c>
      <c r="F591" s="145"/>
      <c r="G591" s="145"/>
      <c r="H591" s="138"/>
      <c r="I591" s="138"/>
      <c r="J591" s="138"/>
      <c r="K591" s="138"/>
      <c r="L591" s="138"/>
      <c r="M591" s="138"/>
      <c r="N591" s="138"/>
      <c r="O591" s="138"/>
      <c r="P591" s="138"/>
      <c r="Q591" s="138"/>
    </row>
    <row r="592" spans="1:17" ht="29">
      <c r="A592" s="155" t="s">
        <v>533</v>
      </c>
      <c r="B592" s="140" t="s">
        <v>3393</v>
      </c>
      <c r="C592" s="150" t="s">
        <v>2594</v>
      </c>
      <c r="D592" s="150" t="s">
        <v>1583</v>
      </c>
      <c r="E592" s="140" t="s">
        <v>1583</v>
      </c>
      <c r="F592" s="145"/>
      <c r="G592" s="145"/>
      <c r="H592" s="138"/>
      <c r="I592" s="138"/>
      <c r="J592" s="138"/>
      <c r="K592" s="138"/>
      <c r="L592" s="138"/>
      <c r="M592" s="138"/>
      <c r="N592" s="138"/>
      <c r="O592" s="138"/>
      <c r="P592" s="138"/>
      <c r="Q592" s="138"/>
    </row>
    <row r="593" spans="1:17" ht="29">
      <c r="A593" s="155" t="s">
        <v>533</v>
      </c>
      <c r="B593" s="140" t="s">
        <v>3394</v>
      </c>
      <c r="C593" s="150" t="s">
        <v>2594</v>
      </c>
      <c r="D593" s="150" t="s">
        <v>1583</v>
      </c>
      <c r="E593" s="140" t="s">
        <v>1583</v>
      </c>
      <c r="F593" s="145"/>
      <c r="G593" s="145"/>
      <c r="H593" s="138"/>
      <c r="I593" s="138"/>
      <c r="J593" s="138"/>
      <c r="K593" s="138"/>
      <c r="L593" s="138"/>
      <c r="M593" s="138"/>
      <c r="N593" s="138"/>
      <c r="O593" s="138"/>
      <c r="P593" s="138"/>
      <c r="Q593" s="138"/>
    </row>
    <row r="594" spans="1:17" ht="29">
      <c r="A594" s="155" t="s">
        <v>533</v>
      </c>
      <c r="B594" s="140" t="s">
        <v>3395</v>
      </c>
      <c r="C594" s="150" t="s">
        <v>2594</v>
      </c>
      <c r="D594" s="150" t="s">
        <v>1583</v>
      </c>
      <c r="E594" s="140" t="s">
        <v>1583</v>
      </c>
      <c r="F594" s="145"/>
      <c r="G594" s="145"/>
      <c r="H594" s="138"/>
      <c r="I594" s="138"/>
      <c r="J594" s="138"/>
      <c r="K594" s="138"/>
      <c r="L594" s="138"/>
      <c r="M594" s="138"/>
      <c r="N594" s="138"/>
      <c r="O594" s="138"/>
      <c r="P594" s="138"/>
      <c r="Q594" s="138"/>
    </row>
    <row r="595" spans="1:17">
      <c r="A595" s="155" t="s">
        <v>533</v>
      </c>
      <c r="B595" s="140" t="s">
        <v>3396</v>
      </c>
      <c r="C595" s="150" t="s">
        <v>2594</v>
      </c>
      <c r="D595" s="150" t="s">
        <v>1583</v>
      </c>
      <c r="E595" s="140" t="s">
        <v>1583</v>
      </c>
      <c r="F595" s="145"/>
      <c r="G595" s="145"/>
      <c r="H595" s="138"/>
      <c r="I595" s="138"/>
      <c r="J595" s="138"/>
      <c r="K595" s="138"/>
      <c r="L595" s="138"/>
      <c r="M595" s="138"/>
      <c r="N595" s="138"/>
      <c r="O595" s="138"/>
      <c r="P595" s="138"/>
      <c r="Q595" s="138"/>
    </row>
    <row r="596" spans="1:17" ht="58">
      <c r="A596" s="155" t="s">
        <v>533</v>
      </c>
      <c r="B596" s="140" t="s">
        <v>3397</v>
      </c>
      <c r="C596" s="150" t="s">
        <v>2594</v>
      </c>
      <c r="D596" s="150" t="s">
        <v>1583</v>
      </c>
      <c r="E596" s="140" t="s">
        <v>1583</v>
      </c>
      <c r="F596" s="145"/>
      <c r="G596" s="145"/>
      <c r="H596" s="138"/>
      <c r="I596" s="138"/>
      <c r="J596" s="138"/>
      <c r="K596" s="138"/>
      <c r="L596" s="138"/>
      <c r="M596" s="138"/>
      <c r="N596" s="138"/>
      <c r="O596" s="138"/>
      <c r="P596" s="138"/>
      <c r="Q596" s="138"/>
    </row>
    <row r="597" spans="1:17" ht="43.5">
      <c r="A597" s="155" t="s">
        <v>533</v>
      </c>
      <c r="B597" s="140" t="s">
        <v>3398</v>
      </c>
      <c r="C597" s="150" t="s">
        <v>2594</v>
      </c>
      <c r="D597" s="150" t="s">
        <v>1583</v>
      </c>
      <c r="E597" s="140" t="s">
        <v>1583</v>
      </c>
      <c r="F597" s="145"/>
      <c r="G597" s="145"/>
      <c r="H597" s="138"/>
      <c r="I597" s="138"/>
      <c r="J597" s="138"/>
      <c r="K597" s="138"/>
      <c r="L597" s="138"/>
      <c r="M597" s="138"/>
      <c r="N597" s="138"/>
      <c r="O597" s="138"/>
      <c r="P597" s="138"/>
      <c r="Q597" s="138"/>
    </row>
    <row r="598" spans="1:17" ht="58">
      <c r="A598" s="155" t="s">
        <v>533</v>
      </c>
      <c r="B598" s="140" t="s">
        <v>3399</v>
      </c>
      <c r="C598" s="150" t="s">
        <v>2594</v>
      </c>
      <c r="D598" s="150" t="s">
        <v>1583</v>
      </c>
      <c r="E598" s="140" t="s">
        <v>1583</v>
      </c>
      <c r="F598" s="145"/>
      <c r="G598" s="145"/>
      <c r="H598" s="138"/>
      <c r="I598" s="138"/>
      <c r="J598" s="138"/>
      <c r="K598" s="138"/>
      <c r="L598" s="138"/>
      <c r="M598" s="138"/>
      <c r="N598" s="138"/>
      <c r="O598" s="138"/>
      <c r="P598" s="138"/>
      <c r="Q598" s="138"/>
    </row>
    <row r="599" spans="1:17" ht="29">
      <c r="A599" s="155" t="s">
        <v>533</v>
      </c>
      <c r="B599" s="140" t="s">
        <v>3400</v>
      </c>
      <c r="C599" s="150" t="s">
        <v>2594</v>
      </c>
      <c r="D599" s="150" t="s">
        <v>1583</v>
      </c>
      <c r="E599" s="140" t="s">
        <v>1583</v>
      </c>
      <c r="F599" s="145"/>
      <c r="G599" s="145"/>
      <c r="H599" s="138"/>
      <c r="I599" s="138"/>
      <c r="J599" s="138"/>
      <c r="K599" s="138"/>
      <c r="L599" s="138"/>
      <c r="M599" s="138"/>
      <c r="N599" s="138"/>
      <c r="O599" s="138"/>
      <c r="P599" s="138"/>
      <c r="Q599" s="138"/>
    </row>
    <row r="600" spans="1:17" ht="29">
      <c r="A600" s="155" t="s">
        <v>533</v>
      </c>
      <c r="B600" s="140" t="s">
        <v>3401</v>
      </c>
      <c r="C600" s="150" t="s">
        <v>2594</v>
      </c>
      <c r="D600" s="150" t="s">
        <v>1583</v>
      </c>
      <c r="E600" s="140" t="s">
        <v>1583</v>
      </c>
      <c r="F600" s="145"/>
      <c r="G600" s="145"/>
      <c r="H600" s="138"/>
      <c r="I600" s="138"/>
      <c r="J600" s="138"/>
      <c r="K600" s="138"/>
      <c r="L600" s="138"/>
      <c r="M600" s="138"/>
      <c r="N600" s="138"/>
      <c r="O600" s="138"/>
      <c r="P600" s="138"/>
      <c r="Q600" s="138"/>
    </row>
    <row r="601" spans="1:17" ht="29">
      <c r="A601" s="155" t="s">
        <v>533</v>
      </c>
      <c r="B601" s="140" t="s">
        <v>3402</v>
      </c>
      <c r="C601" s="150" t="s">
        <v>2594</v>
      </c>
      <c r="D601" s="150" t="s">
        <v>1583</v>
      </c>
      <c r="E601" s="140" t="s">
        <v>1583</v>
      </c>
      <c r="F601" s="145"/>
      <c r="G601" s="145"/>
      <c r="H601" s="138"/>
      <c r="I601" s="138"/>
      <c r="J601" s="138"/>
      <c r="K601" s="138"/>
      <c r="L601" s="138"/>
      <c r="M601" s="138"/>
      <c r="N601" s="138"/>
      <c r="O601" s="138"/>
      <c r="P601" s="138"/>
      <c r="Q601" s="138"/>
    </row>
    <row r="602" spans="1:17">
      <c r="A602" s="155" t="s">
        <v>533</v>
      </c>
      <c r="B602" s="140" t="s">
        <v>3403</v>
      </c>
      <c r="C602" s="150" t="s">
        <v>2594</v>
      </c>
      <c r="D602" s="150" t="s">
        <v>1583</v>
      </c>
      <c r="E602" s="140" t="s">
        <v>1583</v>
      </c>
      <c r="F602" s="146"/>
      <c r="G602" s="145"/>
      <c r="H602" s="138"/>
      <c r="I602" s="138"/>
      <c r="J602" s="138"/>
      <c r="K602" s="138"/>
      <c r="L602" s="138"/>
      <c r="M602" s="138"/>
      <c r="N602" s="138"/>
      <c r="O602" s="138"/>
      <c r="P602" s="138"/>
      <c r="Q602" s="138"/>
    </row>
    <row r="603" spans="1:17">
      <c r="A603" s="155" t="s">
        <v>533</v>
      </c>
      <c r="B603" s="140" t="s">
        <v>3404</v>
      </c>
      <c r="C603" s="150" t="s">
        <v>2594</v>
      </c>
      <c r="D603" s="150" t="s">
        <v>1583</v>
      </c>
      <c r="E603" s="140" t="s">
        <v>1583</v>
      </c>
      <c r="F603" s="146"/>
      <c r="G603" s="145"/>
      <c r="H603" s="138"/>
      <c r="I603" s="138"/>
      <c r="J603" s="138"/>
      <c r="K603" s="138"/>
      <c r="L603" s="138"/>
      <c r="M603" s="138"/>
      <c r="N603" s="138"/>
      <c r="O603" s="138"/>
      <c r="P603" s="138"/>
      <c r="Q603" s="138"/>
    </row>
    <row r="604" spans="1:17" ht="29">
      <c r="A604" s="155" t="s">
        <v>533</v>
      </c>
      <c r="B604" s="140" t="s">
        <v>3405</v>
      </c>
      <c r="C604" s="150" t="s">
        <v>2594</v>
      </c>
      <c r="D604" s="150" t="s">
        <v>1583</v>
      </c>
      <c r="E604" s="140" t="s">
        <v>1583</v>
      </c>
      <c r="F604" s="145"/>
      <c r="G604" s="145"/>
      <c r="H604" s="138"/>
      <c r="I604" s="138"/>
      <c r="J604" s="138"/>
      <c r="K604" s="138"/>
      <c r="L604" s="138"/>
      <c r="M604" s="138"/>
      <c r="N604" s="138"/>
      <c r="O604" s="138"/>
      <c r="P604" s="138"/>
      <c r="Q604" s="138"/>
    </row>
    <row r="605" spans="1:17" ht="29">
      <c r="A605" s="155" t="s">
        <v>533</v>
      </c>
      <c r="B605" s="140" t="s">
        <v>3406</v>
      </c>
      <c r="C605" s="150" t="s">
        <v>2594</v>
      </c>
      <c r="D605" s="150" t="s">
        <v>1583</v>
      </c>
      <c r="E605" s="140" t="s">
        <v>1583</v>
      </c>
      <c r="F605" s="145"/>
      <c r="G605" s="145"/>
      <c r="H605" s="138"/>
      <c r="I605" s="138"/>
      <c r="J605" s="138"/>
      <c r="K605" s="138"/>
      <c r="L605" s="138"/>
      <c r="M605" s="138"/>
      <c r="N605" s="138"/>
      <c r="O605" s="138"/>
      <c r="P605" s="138"/>
      <c r="Q605" s="138"/>
    </row>
    <row r="606" spans="1:17" ht="29">
      <c r="A606" s="155" t="s">
        <v>533</v>
      </c>
      <c r="B606" s="140" t="s">
        <v>3407</v>
      </c>
      <c r="C606" s="150" t="s">
        <v>2594</v>
      </c>
      <c r="D606" s="150" t="s">
        <v>1583</v>
      </c>
      <c r="E606" s="140" t="s">
        <v>1583</v>
      </c>
      <c r="F606" s="145"/>
      <c r="G606" s="145"/>
      <c r="H606" s="138"/>
      <c r="I606" s="138"/>
      <c r="J606" s="138"/>
      <c r="K606" s="138"/>
      <c r="L606" s="138"/>
      <c r="M606" s="138"/>
      <c r="N606" s="138"/>
      <c r="O606" s="138"/>
      <c r="P606" s="138"/>
      <c r="Q606" s="138"/>
    </row>
    <row r="607" spans="1:17">
      <c r="A607" s="155" t="s">
        <v>533</v>
      </c>
      <c r="B607" s="140" t="s">
        <v>3408</v>
      </c>
      <c r="C607" s="150" t="s">
        <v>2594</v>
      </c>
      <c r="D607" s="150" t="s">
        <v>1583</v>
      </c>
      <c r="E607" s="140" t="s">
        <v>1583</v>
      </c>
      <c r="F607" s="145"/>
      <c r="G607" s="145"/>
      <c r="H607" s="138"/>
      <c r="I607" s="138"/>
      <c r="J607" s="138"/>
      <c r="K607" s="138"/>
      <c r="L607" s="138"/>
      <c r="M607" s="138"/>
      <c r="N607" s="138"/>
      <c r="O607" s="138"/>
      <c r="P607" s="138"/>
      <c r="Q607" s="138"/>
    </row>
    <row r="608" spans="1:17" ht="29">
      <c r="A608" s="155" t="s">
        <v>533</v>
      </c>
      <c r="B608" s="140" t="s">
        <v>3409</v>
      </c>
      <c r="C608" s="150" t="s">
        <v>2594</v>
      </c>
      <c r="D608" s="150" t="s">
        <v>1583</v>
      </c>
      <c r="E608" s="140" t="s">
        <v>1583</v>
      </c>
      <c r="F608" s="138"/>
      <c r="G608" s="138"/>
      <c r="H608" s="138"/>
      <c r="I608" s="138"/>
      <c r="J608" s="138"/>
      <c r="K608" s="138"/>
      <c r="L608" s="138"/>
      <c r="M608" s="138"/>
      <c r="N608" s="138"/>
      <c r="O608" s="138"/>
      <c r="P608" s="138"/>
      <c r="Q608" s="138"/>
    </row>
    <row r="609" spans="1:17" ht="43.5">
      <c r="A609" s="155" t="s">
        <v>558</v>
      </c>
      <c r="B609" s="140" t="s">
        <v>3410</v>
      </c>
      <c r="C609" s="152" t="s">
        <v>210</v>
      </c>
      <c r="D609" s="150" t="s">
        <v>228</v>
      </c>
      <c r="E609" s="140" t="s">
        <v>1583</v>
      </c>
      <c r="F609" s="138"/>
      <c r="G609" s="138"/>
      <c r="H609" s="138"/>
      <c r="I609" s="138"/>
      <c r="J609" s="138"/>
      <c r="K609" s="138"/>
      <c r="L609" s="138"/>
      <c r="M609" s="138"/>
      <c r="N609" s="138"/>
      <c r="O609" s="138"/>
      <c r="P609" s="138"/>
      <c r="Q609" s="138"/>
    </row>
    <row r="610" spans="1:17" ht="58">
      <c r="A610" s="155" t="s">
        <v>587</v>
      </c>
      <c r="B610" s="140" t="s">
        <v>3411</v>
      </c>
      <c r="C610" s="152" t="s">
        <v>210</v>
      </c>
      <c r="D610" s="150" t="s">
        <v>215</v>
      </c>
      <c r="E610" s="140" t="s">
        <v>1583</v>
      </c>
      <c r="F610" s="138"/>
      <c r="G610" s="138"/>
      <c r="H610" s="138"/>
      <c r="I610" s="138"/>
      <c r="J610" s="138"/>
      <c r="K610" s="138"/>
      <c r="L610" s="138"/>
      <c r="M610" s="138"/>
      <c r="N610" s="138"/>
      <c r="O610" s="138"/>
      <c r="P610" s="138"/>
      <c r="Q610" s="138"/>
    </row>
    <row r="611" spans="1:17" ht="43.5">
      <c r="A611" s="155" t="s">
        <v>558</v>
      </c>
      <c r="B611" s="140" t="s">
        <v>3412</v>
      </c>
      <c r="C611" s="152" t="s">
        <v>210</v>
      </c>
      <c r="D611" s="150" t="s">
        <v>211</v>
      </c>
      <c r="E611" s="140" t="s">
        <v>1583</v>
      </c>
      <c r="F611" s="138"/>
      <c r="G611" s="138"/>
      <c r="H611" s="138"/>
      <c r="I611" s="138"/>
      <c r="J611" s="138"/>
      <c r="K611" s="138"/>
      <c r="L611" s="138"/>
      <c r="M611" s="138"/>
      <c r="N611" s="138"/>
      <c r="O611" s="138"/>
      <c r="P611" s="138"/>
      <c r="Q611" s="138"/>
    </row>
    <row r="612" spans="1:17" ht="29">
      <c r="A612" s="155" t="s">
        <v>558</v>
      </c>
      <c r="B612" s="140" t="s">
        <v>3413</v>
      </c>
      <c r="C612" s="152" t="s">
        <v>210</v>
      </c>
      <c r="D612" s="150" t="s">
        <v>228</v>
      </c>
      <c r="E612" s="140" t="s">
        <v>1583</v>
      </c>
      <c r="F612" s="138"/>
      <c r="G612" s="138"/>
      <c r="H612" s="138"/>
      <c r="I612" s="138"/>
      <c r="J612" s="138"/>
      <c r="K612" s="138"/>
      <c r="L612" s="138"/>
      <c r="M612" s="138"/>
      <c r="N612" s="138"/>
      <c r="O612" s="138"/>
      <c r="P612" s="138"/>
      <c r="Q612" s="138"/>
    </row>
    <row r="613" spans="1:17" ht="43.5">
      <c r="A613" s="155" t="s">
        <v>558</v>
      </c>
      <c r="B613" s="140" t="s">
        <v>3414</v>
      </c>
      <c r="C613" s="152" t="s">
        <v>210</v>
      </c>
      <c r="D613" s="150" t="s">
        <v>211</v>
      </c>
      <c r="E613" s="140" t="s">
        <v>1583</v>
      </c>
      <c r="F613" s="138"/>
      <c r="G613" s="138"/>
      <c r="H613" s="138"/>
      <c r="I613" s="138"/>
      <c r="J613" s="138"/>
      <c r="K613" s="138"/>
      <c r="L613" s="138"/>
      <c r="M613" s="138"/>
      <c r="N613" s="138"/>
      <c r="O613" s="138"/>
      <c r="P613" s="138"/>
      <c r="Q613" s="138"/>
    </row>
    <row r="614" spans="1:17" ht="43.5">
      <c r="A614" s="155" t="s">
        <v>558</v>
      </c>
      <c r="B614" s="140" t="s">
        <v>3415</v>
      </c>
      <c r="C614" s="152" t="s">
        <v>210</v>
      </c>
      <c r="D614" s="150" t="s">
        <v>217</v>
      </c>
      <c r="E614" s="140" t="s">
        <v>1583</v>
      </c>
      <c r="F614" s="138"/>
      <c r="G614" s="138"/>
      <c r="H614" s="138"/>
      <c r="I614" s="138"/>
      <c r="J614" s="138"/>
      <c r="K614" s="138"/>
      <c r="L614" s="138"/>
      <c r="M614" s="138"/>
      <c r="N614" s="138"/>
      <c r="O614" s="138"/>
      <c r="P614" s="138"/>
      <c r="Q614" s="138"/>
    </row>
    <row r="615" spans="1:17" ht="43.5">
      <c r="A615" s="155" t="s">
        <v>558</v>
      </c>
      <c r="B615" s="140" t="s">
        <v>3416</v>
      </c>
      <c r="C615" s="152" t="s">
        <v>210</v>
      </c>
      <c r="D615" s="150" t="s">
        <v>228</v>
      </c>
      <c r="E615" s="140" t="s">
        <v>1583</v>
      </c>
      <c r="F615" s="138"/>
      <c r="G615" s="138"/>
      <c r="H615" s="138"/>
      <c r="I615" s="138"/>
      <c r="J615" s="138"/>
      <c r="K615" s="138"/>
      <c r="L615" s="138"/>
      <c r="M615" s="138"/>
      <c r="N615" s="138"/>
      <c r="O615" s="138"/>
      <c r="P615" s="138"/>
      <c r="Q615" s="138"/>
    </row>
    <row r="616" spans="1:17" ht="29">
      <c r="A616" s="155" t="s">
        <v>558</v>
      </c>
      <c r="B616" s="140" t="s">
        <v>3417</v>
      </c>
      <c r="C616" s="152" t="s">
        <v>210</v>
      </c>
      <c r="D616" s="150" t="s">
        <v>211</v>
      </c>
      <c r="E616" s="140" t="s">
        <v>1583</v>
      </c>
      <c r="F616" s="138"/>
      <c r="G616" s="138"/>
      <c r="H616" s="138"/>
      <c r="I616" s="138"/>
      <c r="J616" s="138"/>
      <c r="K616" s="138"/>
      <c r="L616" s="138"/>
      <c r="M616" s="138"/>
      <c r="N616" s="138"/>
      <c r="O616" s="138"/>
      <c r="P616" s="138"/>
      <c r="Q616" s="138"/>
    </row>
    <row r="617" spans="1:17" ht="58">
      <c r="A617" s="155" t="s">
        <v>558</v>
      </c>
      <c r="B617" s="140" t="s">
        <v>3418</v>
      </c>
      <c r="C617" s="152" t="s">
        <v>210</v>
      </c>
      <c r="D617" s="150" t="s">
        <v>215</v>
      </c>
      <c r="E617" s="140" t="s">
        <v>1583</v>
      </c>
      <c r="F617" s="138"/>
      <c r="G617" s="138"/>
      <c r="H617" s="138"/>
      <c r="I617" s="138"/>
      <c r="J617" s="138"/>
      <c r="K617" s="138"/>
      <c r="L617" s="138"/>
      <c r="M617" s="138"/>
      <c r="N617" s="138"/>
      <c r="O617" s="138"/>
      <c r="P617" s="138"/>
      <c r="Q617" s="138"/>
    </row>
    <row r="618" spans="1:17" ht="43.5">
      <c r="A618" s="155" t="s">
        <v>558</v>
      </c>
      <c r="B618" s="140" t="s">
        <v>3419</v>
      </c>
      <c r="C618" s="152" t="s">
        <v>210</v>
      </c>
      <c r="D618" s="150" t="s">
        <v>211</v>
      </c>
      <c r="E618" s="140" t="s">
        <v>1583</v>
      </c>
      <c r="F618" s="138"/>
      <c r="G618" s="138"/>
      <c r="H618" s="138"/>
      <c r="I618" s="138"/>
      <c r="J618" s="138"/>
      <c r="K618" s="138"/>
      <c r="L618" s="138"/>
      <c r="M618" s="138"/>
      <c r="N618" s="138"/>
      <c r="O618" s="138"/>
      <c r="P618" s="138"/>
      <c r="Q618" s="138"/>
    </row>
    <row r="619" spans="1:17" ht="43.5">
      <c r="A619" s="155" t="s">
        <v>558</v>
      </c>
      <c r="B619" s="140" t="s">
        <v>3420</v>
      </c>
      <c r="C619" s="152" t="s">
        <v>210</v>
      </c>
      <c r="D619" s="150" t="s">
        <v>211</v>
      </c>
      <c r="E619" s="140" t="s">
        <v>1583</v>
      </c>
      <c r="F619" s="138"/>
      <c r="G619" s="138"/>
      <c r="H619" s="138"/>
      <c r="I619" s="138"/>
      <c r="J619" s="138"/>
      <c r="K619" s="138"/>
      <c r="L619" s="138"/>
      <c r="M619" s="138"/>
      <c r="N619" s="138"/>
      <c r="O619" s="138"/>
      <c r="P619" s="138"/>
      <c r="Q619" s="138"/>
    </row>
    <row r="620" spans="1:17" ht="58">
      <c r="A620" s="155" t="s">
        <v>558</v>
      </c>
      <c r="B620" s="140" t="s">
        <v>3421</v>
      </c>
      <c r="C620" s="152" t="s">
        <v>210</v>
      </c>
      <c r="D620" s="150" t="s">
        <v>235</v>
      </c>
      <c r="E620" s="140" t="s">
        <v>1583</v>
      </c>
      <c r="F620" s="138"/>
      <c r="G620" s="138"/>
      <c r="H620" s="138"/>
      <c r="I620" s="138"/>
      <c r="J620" s="138"/>
      <c r="K620" s="138"/>
      <c r="L620" s="138"/>
      <c r="M620" s="138"/>
      <c r="N620" s="138"/>
      <c r="O620" s="138"/>
      <c r="P620" s="138"/>
      <c r="Q620" s="138"/>
    </row>
    <row r="621" spans="1:17" ht="43.5">
      <c r="A621" s="155" t="s">
        <v>558</v>
      </c>
      <c r="B621" s="140" t="s">
        <v>3422</v>
      </c>
      <c r="C621" s="152" t="s">
        <v>210</v>
      </c>
      <c r="D621" s="150" t="s">
        <v>228</v>
      </c>
      <c r="E621" s="140" t="s">
        <v>1583</v>
      </c>
      <c r="F621" s="138"/>
      <c r="G621" s="138"/>
      <c r="H621" s="138"/>
      <c r="I621" s="138"/>
      <c r="J621" s="138"/>
      <c r="K621" s="138"/>
      <c r="L621" s="138"/>
      <c r="M621" s="138"/>
      <c r="N621" s="138"/>
      <c r="O621" s="138"/>
      <c r="P621" s="138"/>
      <c r="Q621" s="138"/>
    </row>
    <row r="622" spans="1:17" ht="43.5">
      <c r="A622" s="155" t="s">
        <v>558</v>
      </c>
      <c r="B622" s="140" t="s">
        <v>3423</v>
      </c>
      <c r="C622" s="152" t="s">
        <v>210</v>
      </c>
      <c r="D622" s="150" t="s">
        <v>235</v>
      </c>
      <c r="E622" s="140" t="s">
        <v>1583</v>
      </c>
      <c r="F622" s="138"/>
      <c r="G622" s="138"/>
      <c r="H622" s="138"/>
      <c r="I622" s="138"/>
      <c r="J622" s="138"/>
      <c r="K622" s="138"/>
      <c r="L622" s="138"/>
      <c r="M622" s="138"/>
      <c r="N622" s="138"/>
      <c r="O622" s="138"/>
      <c r="P622" s="138"/>
      <c r="Q622" s="138"/>
    </row>
    <row r="623" spans="1:17" ht="58">
      <c r="A623" s="155" t="s">
        <v>558</v>
      </c>
      <c r="B623" s="140" t="s">
        <v>3424</v>
      </c>
      <c r="C623" s="152" t="s">
        <v>210</v>
      </c>
      <c r="D623" s="150" t="s">
        <v>235</v>
      </c>
      <c r="E623" s="140" t="s">
        <v>1583</v>
      </c>
      <c r="F623" s="138"/>
      <c r="G623" s="138"/>
      <c r="H623" s="138"/>
      <c r="I623" s="138"/>
      <c r="J623" s="138"/>
      <c r="K623" s="138"/>
      <c r="L623" s="138"/>
      <c r="M623" s="138"/>
      <c r="N623" s="138"/>
      <c r="O623" s="138"/>
      <c r="P623" s="138"/>
      <c r="Q623" s="138"/>
    </row>
    <row r="624" spans="1:17" ht="58">
      <c r="A624" s="155" t="s">
        <v>558</v>
      </c>
      <c r="B624" s="140" t="s">
        <v>3425</v>
      </c>
      <c r="C624" s="152" t="s">
        <v>210</v>
      </c>
      <c r="D624" s="150" t="s">
        <v>228</v>
      </c>
      <c r="E624" s="140" t="s">
        <v>1583</v>
      </c>
      <c r="F624" s="138"/>
      <c r="G624" s="138"/>
      <c r="H624" s="138"/>
      <c r="I624" s="138"/>
      <c r="J624" s="138"/>
      <c r="K624" s="138"/>
      <c r="L624" s="138"/>
      <c r="M624" s="138"/>
      <c r="N624" s="138"/>
      <c r="O624" s="138"/>
      <c r="P624" s="138"/>
      <c r="Q624" s="138"/>
    </row>
    <row r="625" spans="1:17" ht="58">
      <c r="A625" s="155" t="s">
        <v>558</v>
      </c>
      <c r="B625" s="140" t="s">
        <v>3426</v>
      </c>
      <c r="C625" s="152" t="s">
        <v>210</v>
      </c>
      <c r="D625" s="150" t="s">
        <v>228</v>
      </c>
      <c r="E625" s="140" t="s">
        <v>1583</v>
      </c>
      <c r="F625" s="138"/>
      <c r="G625" s="138"/>
      <c r="H625" s="138"/>
      <c r="I625" s="138"/>
      <c r="J625" s="138"/>
      <c r="K625" s="138"/>
      <c r="L625" s="138"/>
      <c r="M625" s="138"/>
      <c r="N625" s="138"/>
      <c r="O625" s="138"/>
      <c r="P625" s="138"/>
      <c r="Q625" s="138"/>
    </row>
    <row r="626" spans="1:17" ht="58">
      <c r="A626" s="155" t="s">
        <v>558</v>
      </c>
      <c r="B626" s="140" t="s">
        <v>3427</v>
      </c>
      <c r="C626" s="152" t="s">
        <v>210</v>
      </c>
      <c r="D626" s="150" t="s">
        <v>215</v>
      </c>
      <c r="E626" s="140" t="s">
        <v>1583</v>
      </c>
      <c r="F626" s="138"/>
      <c r="G626" s="138"/>
      <c r="H626" s="138"/>
      <c r="I626" s="138"/>
      <c r="J626" s="138"/>
      <c r="K626" s="138"/>
      <c r="L626" s="138"/>
      <c r="M626" s="138"/>
      <c r="N626" s="138"/>
      <c r="O626" s="138"/>
      <c r="P626" s="138"/>
      <c r="Q626" s="138"/>
    </row>
    <row r="627" spans="1:17" ht="29">
      <c r="A627" s="155" t="s">
        <v>558</v>
      </c>
      <c r="B627" s="140" t="s">
        <v>3428</v>
      </c>
      <c r="C627" s="152" t="s">
        <v>210</v>
      </c>
      <c r="D627" s="152" t="s">
        <v>235</v>
      </c>
      <c r="E627" s="140" t="s">
        <v>1583</v>
      </c>
      <c r="F627" s="138"/>
      <c r="G627" s="138"/>
      <c r="H627" s="138"/>
      <c r="I627" s="138"/>
      <c r="J627" s="138"/>
      <c r="K627" s="138"/>
      <c r="L627" s="138"/>
      <c r="M627" s="138"/>
      <c r="N627" s="138"/>
      <c r="O627" s="138"/>
      <c r="P627" s="138"/>
      <c r="Q627" s="138"/>
    </row>
    <row r="628" spans="1:17" ht="43.5">
      <c r="A628" s="155" t="s">
        <v>558</v>
      </c>
      <c r="B628" s="140" t="s">
        <v>3429</v>
      </c>
      <c r="C628" s="152" t="s">
        <v>210</v>
      </c>
      <c r="D628" s="152" t="s">
        <v>235</v>
      </c>
      <c r="E628" s="140" t="s">
        <v>1583</v>
      </c>
      <c r="F628" s="138"/>
      <c r="G628" s="138"/>
      <c r="H628" s="138"/>
      <c r="I628" s="138"/>
      <c r="J628" s="138"/>
      <c r="K628" s="138"/>
      <c r="L628" s="138"/>
      <c r="M628" s="138"/>
      <c r="N628" s="138"/>
      <c r="O628" s="138"/>
      <c r="P628" s="138"/>
      <c r="Q628" s="138"/>
    </row>
    <row r="629" spans="1:17" ht="72.5">
      <c r="A629" s="155" t="s">
        <v>558</v>
      </c>
      <c r="B629" s="140" t="s">
        <v>3430</v>
      </c>
      <c r="C629" s="152" t="s">
        <v>210</v>
      </c>
      <c r="D629" s="152" t="s">
        <v>228</v>
      </c>
      <c r="E629" s="140" t="s">
        <v>1583</v>
      </c>
      <c r="F629" s="138"/>
      <c r="G629" s="138"/>
      <c r="H629" s="138"/>
      <c r="I629" s="138"/>
      <c r="J629" s="138"/>
      <c r="K629" s="138"/>
      <c r="L629" s="138"/>
      <c r="M629" s="138"/>
      <c r="N629" s="138"/>
      <c r="O629" s="138"/>
      <c r="P629" s="138"/>
      <c r="Q629" s="138"/>
    </row>
    <row r="630" spans="1:17" ht="43.5">
      <c r="A630" s="155" t="s">
        <v>558</v>
      </c>
      <c r="B630" s="140" t="s">
        <v>3431</v>
      </c>
      <c r="C630" s="152" t="s">
        <v>210</v>
      </c>
      <c r="D630" s="152" t="s">
        <v>211</v>
      </c>
      <c r="E630" s="140" t="s">
        <v>1583</v>
      </c>
      <c r="F630" s="138"/>
      <c r="G630" s="138"/>
      <c r="H630" s="138"/>
      <c r="I630" s="138"/>
      <c r="J630" s="138"/>
      <c r="K630" s="138"/>
      <c r="L630" s="138"/>
      <c r="M630" s="138"/>
      <c r="N630" s="138"/>
      <c r="O630" s="138"/>
      <c r="P630" s="138"/>
      <c r="Q630" s="138"/>
    </row>
    <row r="631" spans="1:17" ht="43.5">
      <c r="A631" s="155" t="s">
        <v>558</v>
      </c>
      <c r="B631" s="140" t="s">
        <v>3432</v>
      </c>
      <c r="C631" s="152" t="s">
        <v>210</v>
      </c>
      <c r="D631" s="152" t="s">
        <v>235</v>
      </c>
      <c r="E631" s="140" t="s">
        <v>1583</v>
      </c>
      <c r="F631" s="138"/>
      <c r="G631" s="138"/>
      <c r="H631" s="138"/>
      <c r="I631" s="138"/>
      <c r="J631" s="138"/>
      <c r="K631" s="138"/>
      <c r="L631" s="138"/>
      <c r="M631" s="138"/>
      <c r="N631" s="138"/>
      <c r="O631" s="138"/>
      <c r="P631" s="138"/>
      <c r="Q631" s="138"/>
    </row>
    <row r="632" spans="1:17" ht="43.5">
      <c r="A632" s="155" t="s">
        <v>558</v>
      </c>
      <c r="B632" s="140" t="s">
        <v>3433</v>
      </c>
      <c r="C632" s="152" t="s">
        <v>210</v>
      </c>
      <c r="D632" s="152" t="s">
        <v>211</v>
      </c>
      <c r="E632" s="140" t="s">
        <v>1583</v>
      </c>
      <c r="F632" s="138"/>
      <c r="G632" s="138"/>
      <c r="H632" s="138"/>
      <c r="I632" s="138"/>
      <c r="J632" s="138"/>
      <c r="K632" s="138"/>
      <c r="L632" s="138"/>
      <c r="M632" s="138"/>
      <c r="N632" s="138"/>
      <c r="O632" s="138"/>
      <c r="P632" s="138"/>
      <c r="Q632" s="138"/>
    </row>
    <row r="633" spans="1:17" ht="43.5">
      <c r="A633" s="155" t="s">
        <v>558</v>
      </c>
      <c r="B633" s="140" t="s">
        <v>3434</v>
      </c>
      <c r="C633" s="152" t="s">
        <v>210</v>
      </c>
      <c r="D633" s="152" t="s">
        <v>211</v>
      </c>
      <c r="E633" s="140" t="s">
        <v>1583</v>
      </c>
      <c r="F633" s="138"/>
      <c r="G633" s="138"/>
      <c r="H633" s="138"/>
      <c r="I633" s="138"/>
      <c r="J633" s="138"/>
      <c r="K633" s="138"/>
      <c r="L633" s="138"/>
      <c r="M633" s="138"/>
      <c r="N633" s="138"/>
      <c r="O633" s="138"/>
      <c r="P633" s="138"/>
      <c r="Q633" s="138"/>
    </row>
    <row r="634" spans="1:17" ht="43.5">
      <c r="A634" s="155" t="s">
        <v>558</v>
      </c>
      <c r="B634" s="140" t="s">
        <v>3435</v>
      </c>
      <c r="C634" s="152" t="s">
        <v>210</v>
      </c>
      <c r="D634" s="152" t="s">
        <v>223</v>
      </c>
      <c r="E634" s="140" t="s">
        <v>1583</v>
      </c>
      <c r="F634" s="138"/>
      <c r="G634" s="138"/>
      <c r="H634" s="138"/>
      <c r="I634" s="138"/>
      <c r="J634" s="138"/>
      <c r="K634" s="138"/>
      <c r="L634" s="138"/>
      <c r="M634" s="138"/>
      <c r="N634" s="138"/>
      <c r="O634" s="138"/>
      <c r="P634" s="138"/>
      <c r="Q634" s="138"/>
    </row>
    <row r="635" spans="1:17" ht="58">
      <c r="A635" s="155" t="s">
        <v>558</v>
      </c>
      <c r="B635" s="140" t="s">
        <v>3436</v>
      </c>
      <c r="C635" s="152" t="s">
        <v>210</v>
      </c>
      <c r="D635" s="152" t="s">
        <v>211</v>
      </c>
      <c r="E635" s="140" t="s">
        <v>1583</v>
      </c>
      <c r="F635" s="138"/>
      <c r="G635" s="138"/>
      <c r="H635" s="138"/>
      <c r="I635" s="138"/>
      <c r="J635" s="138"/>
      <c r="K635" s="138"/>
      <c r="L635" s="138"/>
      <c r="M635" s="138"/>
      <c r="N635" s="138"/>
      <c r="O635" s="138"/>
      <c r="P635" s="138"/>
      <c r="Q635" s="138"/>
    </row>
    <row r="636" spans="1:17" ht="43.5">
      <c r="A636" s="155" t="s">
        <v>558</v>
      </c>
      <c r="B636" s="140" t="s">
        <v>3437</v>
      </c>
      <c r="C636" s="152" t="s">
        <v>210</v>
      </c>
      <c r="D636" s="152" t="s">
        <v>211</v>
      </c>
      <c r="E636" s="140" t="s">
        <v>1583</v>
      </c>
      <c r="F636" s="138"/>
      <c r="G636" s="138"/>
      <c r="H636" s="138"/>
      <c r="I636" s="138"/>
      <c r="J636" s="138"/>
      <c r="K636" s="138"/>
      <c r="L636" s="138"/>
      <c r="M636" s="138"/>
      <c r="N636" s="138"/>
      <c r="O636" s="138"/>
      <c r="P636" s="138"/>
      <c r="Q636" s="138"/>
    </row>
    <row r="637" spans="1:17" ht="29">
      <c r="A637" s="155" t="s">
        <v>558</v>
      </c>
      <c r="B637" s="140" t="s">
        <v>3438</v>
      </c>
      <c r="C637" s="152" t="s">
        <v>210</v>
      </c>
      <c r="D637" s="152" t="s">
        <v>211</v>
      </c>
      <c r="E637" s="140" t="s">
        <v>1583</v>
      </c>
      <c r="F637" s="138"/>
      <c r="G637" s="138"/>
      <c r="H637" s="138"/>
      <c r="I637" s="138"/>
      <c r="J637" s="138"/>
      <c r="K637" s="138"/>
      <c r="L637" s="138"/>
      <c r="M637" s="138"/>
      <c r="N637" s="138"/>
      <c r="O637" s="138"/>
      <c r="P637" s="138"/>
      <c r="Q637" s="138"/>
    </row>
    <row r="638" spans="1:17" ht="29">
      <c r="A638" s="155" t="s">
        <v>558</v>
      </c>
      <c r="B638" s="140" t="s">
        <v>3439</v>
      </c>
      <c r="C638" s="152" t="s">
        <v>210</v>
      </c>
      <c r="D638" s="152" t="s">
        <v>211</v>
      </c>
      <c r="E638" s="140" t="s">
        <v>1583</v>
      </c>
      <c r="F638" s="138"/>
      <c r="G638" s="138"/>
      <c r="H638" s="138"/>
      <c r="I638" s="138"/>
      <c r="J638" s="138"/>
      <c r="K638" s="138"/>
      <c r="L638" s="138"/>
      <c r="M638" s="138"/>
      <c r="N638" s="138"/>
      <c r="O638" s="138"/>
      <c r="P638" s="138"/>
      <c r="Q638" s="138"/>
    </row>
    <row r="639" spans="1:17" ht="58">
      <c r="A639" s="155" t="s">
        <v>558</v>
      </c>
      <c r="B639" s="140" t="s">
        <v>3440</v>
      </c>
      <c r="C639" s="152" t="s">
        <v>210</v>
      </c>
      <c r="D639" s="152" t="s">
        <v>235</v>
      </c>
      <c r="E639" s="140" t="s">
        <v>1583</v>
      </c>
      <c r="F639" s="138"/>
      <c r="G639" s="138"/>
      <c r="H639" s="138"/>
      <c r="I639" s="138"/>
      <c r="J639" s="138"/>
      <c r="K639" s="138"/>
      <c r="L639" s="138"/>
      <c r="M639" s="138"/>
      <c r="N639" s="138"/>
      <c r="O639" s="138"/>
      <c r="P639" s="138"/>
      <c r="Q639" s="138"/>
    </row>
    <row r="640" spans="1:17" ht="58">
      <c r="A640" s="155" t="s">
        <v>3441</v>
      </c>
      <c r="B640" s="140" t="s">
        <v>3442</v>
      </c>
      <c r="C640" s="152" t="s">
        <v>210</v>
      </c>
      <c r="D640" s="152" t="s">
        <v>211</v>
      </c>
      <c r="E640" s="140" t="s">
        <v>3443</v>
      </c>
      <c r="F640" s="138"/>
      <c r="G640" s="138"/>
      <c r="H640" s="138"/>
      <c r="I640" s="138"/>
      <c r="J640" s="138"/>
      <c r="K640" s="138"/>
      <c r="L640" s="138"/>
      <c r="M640" s="138"/>
      <c r="N640" s="138"/>
      <c r="O640" s="138"/>
      <c r="P640" s="138"/>
      <c r="Q640" s="138"/>
    </row>
    <row r="641" spans="1:17" ht="58">
      <c r="A641" s="155" t="s">
        <v>558</v>
      </c>
      <c r="B641" s="140" t="s">
        <v>3444</v>
      </c>
      <c r="C641" s="152" t="s">
        <v>210</v>
      </c>
      <c r="D641" s="152" t="s">
        <v>228</v>
      </c>
      <c r="E641" s="140" t="s">
        <v>1583</v>
      </c>
      <c r="F641" s="138"/>
      <c r="G641" s="138"/>
      <c r="H641" s="138"/>
      <c r="I641" s="138"/>
      <c r="J641" s="138"/>
      <c r="K641" s="138"/>
      <c r="L641" s="138"/>
      <c r="M641" s="138"/>
      <c r="N641" s="138"/>
      <c r="O641" s="138"/>
      <c r="P641" s="138"/>
      <c r="Q641" s="138"/>
    </row>
    <row r="642" spans="1:17" ht="43.5">
      <c r="A642" s="155" t="s">
        <v>558</v>
      </c>
      <c r="B642" s="140" t="s">
        <v>3445</v>
      </c>
      <c r="C642" s="152" t="s">
        <v>210</v>
      </c>
      <c r="D642" s="152" t="s">
        <v>211</v>
      </c>
      <c r="E642" s="140" t="s">
        <v>1583</v>
      </c>
      <c r="F642" s="138"/>
      <c r="G642" s="138"/>
      <c r="H642" s="138"/>
      <c r="I642" s="138"/>
      <c r="J642" s="138"/>
      <c r="K642" s="138"/>
      <c r="L642" s="138"/>
      <c r="M642" s="138"/>
      <c r="N642" s="138"/>
      <c r="O642" s="138"/>
      <c r="P642" s="138"/>
      <c r="Q642" s="138"/>
    </row>
    <row r="643" spans="1:17" ht="29">
      <c r="A643" s="155" t="s">
        <v>558</v>
      </c>
      <c r="B643" s="140" t="s">
        <v>3446</v>
      </c>
      <c r="C643" s="152" t="s">
        <v>210</v>
      </c>
      <c r="D643" s="152" t="s">
        <v>228</v>
      </c>
      <c r="E643" s="140" t="s">
        <v>1583</v>
      </c>
      <c r="F643" s="138"/>
      <c r="G643" s="138"/>
      <c r="H643" s="138"/>
      <c r="I643" s="138"/>
      <c r="J643" s="138"/>
      <c r="K643" s="138"/>
      <c r="L643" s="138"/>
      <c r="M643" s="138"/>
      <c r="N643" s="138"/>
      <c r="O643" s="138"/>
      <c r="P643" s="138"/>
      <c r="Q643" s="138"/>
    </row>
    <row r="644" spans="1:17" ht="43.5">
      <c r="A644" s="155" t="s">
        <v>558</v>
      </c>
      <c r="B644" s="140" t="s">
        <v>3447</v>
      </c>
      <c r="C644" s="152" t="s">
        <v>210</v>
      </c>
      <c r="D644" s="152" t="s">
        <v>223</v>
      </c>
      <c r="E644" s="140" t="s">
        <v>1583</v>
      </c>
      <c r="F644" s="138"/>
      <c r="G644" s="138"/>
      <c r="H644" s="138"/>
      <c r="I644" s="138"/>
      <c r="J644" s="138"/>
      <c r="K644" s="138"/>
      <c r="L644" s="138"/>
      <c r="M644" s="138"/>
      <c r="N644" s="138"/>
      <c r="O644" s="138"/>
      <c r="P644" s="138"/>
      <c r="Q644" s="138"/>
    </row>
    <row r="645" spans="1:17" ht="43.5">
      <c r="A645" s="155" t="s">
        <v>558</v>
      </c>
      <c r="B645" s="140" t="s">
        <v>3448</v>
      </c>
      <c r="C645" s="152" t="s">
        <v>210</v>
      </c>
      <c r="D645" s="152" t="s">
        <v>228</v>
      </c>
      <c r="E645" s="140" t="s">
        <v>1583</v>
      </c>
      <c r="F645" s="138"/>
      <c r="G645" s="138"/>
      <c r="H645" s="138"/>
      <c r="I645" s="138"/>
      <c r="J645" s="138"/>
      <c r="K645" s="138"/>
      <c r="L645" s="138"/>
      <c r="M645" s="138"/>
      <c r="N645" s="138"/>
      <c r="O645" s="138"/>
      <c r="P645" s="138"/>
      <c r="Q645" s="138"/>
    </row>
    <row r="646" spans="1:17" ht="29">
      <c r="A646" s="155" t="s">
        <v>558</v>
      </c>
      <c r="B646" s="140" t="s">
        <v>3449</v>
      </c>
      <c r="C646" s="152" t="s">
        <v>210</v>
      </c>
      <c r="D646" s="152" t="s">
        <v>211</v>
      </c>
      <c r="E646" s="140" t="s">
        <v>1583</v>
      </c>
      <c r="F646" s="138"/>
      <c r="G646" s="138"/>
      <c r="H646" s="138"/>
      <c r="I646" s="138"/>
      <c r="J646" s="138"/>
      <c r="K646" s="138"/>
      <c r="L646" s="138"/>
      <c r="M646" s="138"/>
      <c r="N646" s="138"/>
      <c r="O646" s="138"/>
      <c r="P646" s="138"/>
      <c r="Q646" s="138"/>
    </row>
    <row r="647" spans="1:17" ht="43.5">
      <c r="A647" s="155" t="s">
        <v>558</v>
      </c>
      <c r="B647" s="140" t="s">
        <v>3450</v>
      </c>
      <c r="C647" s="152" t="s">
        <v>210</v>
      </c>
      <c r="D647" s="152" t="s">
        <v>215</v>
      </c>
      <c r="E647" s="140" t="s">
        <v>1583</v>
      </c>
      <c r="F647" s="138"/>
      <c r="G647" s="138"/>
      <c r="H647" s="138"/>
      <c r="I647" s="138"/>
      <c r="J647" s="138"/>
      <c r="K647" s="138"/>
      <c r="L647" s="138"/>
      <c r="M647" s="138"/>
      <c r="N647" s="138"/>
      <c r="O647" s="138"/>
      <c r="P647" s="138"/>
      <c r="Q647" s="138"/>
    </row>
    <row r="648" spans="1:17" ht="87">
      <c r="A648" s="155" t="s">
        <v>558</v>
      </c>
      <c r="B648" s="140" t="s">
        <v>3451</v>
      </c>
      <c r="C648" s="152" t="s">
        <v>210</v>
      </c>
      <c r="D648" s="152" t="s">
        <v>228</v>
      </c>
      <c r="E648" s="140" t="s">
        <v>1583</v>
      </c>
      <c r="F648" s="138"/>
      <c r="G648" s="138"/>
      <c r="H648" s="138"/>
      <c r="I648" s="138"/>
      <c r="J648" s="138"/>
      <c r="K648" s="138"/>
      <c r="L648" s="138"/>
      <c r="M648" s="138"/>
      <c r="N648" s="138"/>
      <c r="O648" s="138"/>
      <c r="P648" s="138"/>
      <c r="Q648" s="138"/>
    </row>
    <row r="649" spans="1:17" ht="43.5">
      <c r="A649" s="155" t="s">
        <v>558</v>
      </c>
      <c r="B649" s="140" t="s">
        <v>3452</v>
      </c>
      <c r="C649" s="152" t="s">
        <v>210</v>
      </c>
      <c r="D649" s="152" t="s">
        <v>211</v>
      </c>
      <c r="E649" s="140" t="s">
        <v>1583</v>
      </c>
      <c r="F649" s="138"/>
      <c r="G649" s="138"/>
      <c r="H649" s="138"/>
      <c r="I649" s="138"/>
      <c r="J649" s="138"/>
      <c r="K649" s="138"/>
      <c r="L649" s="138"/>
      <c r="M649" s="138"/>
      <c r="N649" s="138"/>
      <c r="O649" s="138"/>
      <c r="P649" s="138"/>
      <c r="Q649" s="138"/>
    </row>
    <row r="650" spans="1:17" ht="43.5">
      <c r="A650" s="155" t="s">
        <v>558</v>
      </c>
      <c r="B650" s="140" t="s">
        <v>3453</v>
      </c>
      <c r="C650" s="152" t="s">
        <v>210</v>
      </c>
      <c r="D650" s="152" t="s">
        <v>215</v>
      </c>
      <c r="E650" s="140" t="s">
        <v>1583</v>
      </c>
      <c r="F650" s="138"/>
      <c r="G650" s="138"/>
      <c r="H650" s="138"/>
      <c r="I650" s="138"/>
      <c r="J650" s="138"/>
      <c r="K650" s="138"/>
      <c r="L650" s="138"/>
      <c r="M650" s="138"/>
      <c r="N650" s="138"/>
      <c r="O650" s="138"/>
      <c r="P650" s="138"/>
      <c r="Q650" s="138"/>
    </row>
    <row r="651" spans="1:17" ht="43.5">
      <c r="A651" s="155" t="s">
        <v>558</v>
      </c>
      <c r="B651" s="140" t="s">
        <v>3454</v>
      </c>
      <c r="C651" s="152" t="s">
        <v>210</v>
      </c>
      <c r="D651" s="152" t="s">
        <v>228</v>
      </c>
      <c r="E651" s="140" t="s">
        <v>1583</v>
      </c>
      <c r="F651" s="138"/>
      <c r="G651" s="138"/>
      <c r="H651" s="138"/>
      <c r="I651" s="138"/>
      <c r="J651" s="138"/>
      <c r="K651" s="138"/>
      <c r="L651" s="138"/>
      <c r="M651" s="138"/>
      <c r="N651" s="138"/>
      <c r="O651" s="138"/>
      <c r="P651" s="138"/>
      <c r="Q651" s="138"/>
    </row>
    <row r="652" spans="1:17" ht="58">
      <c r="A652" s="155" t="s">
        <v>558</v>
      </c>
      <c r="B652" s="140" t="s">
        <v>3455</v>
      </c>
      <c r="C652" s="152" t="s">
        <v>210</v>
      </c>
      <c r="D652" s="152" t="s">
        <v>228</v>
      </c>
      <c r="E652" s="140" t="s">
        <v>1583</v>
      </c>
      <c r="F652" s="138"/>
      <c r="G652" s="138"/>
      <c r="H652" s="138"/>
      <c r="I652" s="138"/>
      <c r="J652" s="138"/>
      <c r="K652" s="138"/>
      <c r="L652" s="138"/>
      <c r="M652" s="138"/>
      <c r="N652" s="138"/>
      <c r="O652" s="138"/>
      <c r="P652" s="138"/>
      <c r="Q652" s="138"/>
    </row>
    <row r="653" spans="1:17" ht="43.5">
      <c r="A653" s="155" t="s">
        <v>558</v>
      </c>
      <c r="B653" s="140" t="s">
        <v>3456</v>
      </c>
      <c r="C653" s="152" t="s">
        <v>210</v>
      </c>
      <c r="D653" s="152" t="s">
        <v>228</v>
      </c>
      <c r="E653" s="140" t="s">
        <v>1583</v>
      </c>
      <c r="F653" s="138"/>
      <c r="G653" s="138"/>
      <c r="H653" s="138"/>
      <c r="I653" s="138"/>
      <c r="J653" s="138"/>
      <c r="K653" s="138"/>
      <c r="L653" s="138"/>
      <c r="M653" s="138"/>
      <c r="N653" s="138"/>
      <c r="O653" s="138"/>
      <c r="P653" s="138"/>
      <c r="Q653" s="138"/>
    </row>
    <row r="654" spans="1:17" ht="43.5">
      <c r="A654" s="155" t="s">
        <v>558</v>
      </c>
      <c r="B654" s="140" t="s">
        <v>3457</v>
      </c>
      <c r="C654" s="152" t="s">
        <v>210</v>
      </c>
      <c r="D654" s="152" t="s">
        <v>228</v>
      </c>
      <c r="E654" s="140" t="s">
        <v>1583</v>
      </c>
      <c r="F654" s="138"/>
      <c r="G654" s="138"/>
      <c r="H654" s="138"/>
      <c r="I654" s="138"/>
      <c r="J654" s="138"/>
      <c r="K654" s="138"/>
      <c r="L654" s="138"/>
      <c r="M654" s="138"/>
      <c r="N654" s="138"/>
      <c r="O654" s="138"/>
      <c r="P654" s="138"/>
      <c r="Q654" s="138"/>
    </row>
    <row r="655" spans="1:17" ht="43.5">
      <c r="A655" s="155" t="s">
        <v>558</v>
      </c>
      <c r="B655" s="140" t="s">
        <v>3458</v>
      </c>
      <c r="C655" s="152" t="s">
        <v>210</v>
      </c>
      <c r="D655" s="152" t="s">
        <v>215</v>
      </c>
      <c r="E655" s="140" t="s">
        <v>1583</v>
      </c>
      <c r="F655" s="138"/>
      <c r="G655" s="138"/>
      <c r="H655" s="138"/>
      <c r="I655" s="138"/>
      <c r="J655" s="138"/>
      <c r="K655" s="138"/>
      <c r="L655" s="138"/>
      <c r="M655" s="138"/>
      <c r="N655" s="138"/>
      <c r="O655" s="138"/>
      <c r="P655" s="138"/>
      <c r="Q655" s="138"/>
    </row>
    <row r="656" spans="1:17" ht="43.5">
      <c r="A656" s="155" t="s">
        <v>558</v>
      </c>
      <c r="B656" s="140" t="s">
        <v>3459</v>
      </c>
      <c r="C656" s="152" t="s">
        <v>210</v>
      </c>
      <c r="D656" s="152" t="s">
        <v>223</v>
      </c>
      <c r="E656" s="140" t="s">
        <v>1583</v>
      </c>
      <c r="F656" s="138"/>
      <c r="G656" s="138"/>
      <c r="H656" s="138"/>
      <c r="I656" s="138"/>
      <c r="J656" s="138"/>
      <c r="K656" s="138"/>
      <c r="L656" s="138"/>
      <c r="M656" s="138"/>
      <c r="N656" s="138"/>
      <c r="O656" s="138"/>
      <c r="P656" s="138"/>
      <c r="Q656" s="138"/>
    </row>
    <row r="657" spans="1:17" ht="58">
      <c r="A657" s="155" t="s">
        <v>558</v>
      </c>
      <c r="B657" s="140" t="s">
        <v>3460</v>
      </c>
      <c r="C657" s="152" t="s">
        <v>210</v>
      </c>
      <c r="D657" s="152" t="s">
        <v>223</v>
      </c>
      <c r="E657" s="140" t="s">
        <v>1583</v>
      </c>
      <c r="F657" s="138"/>
      <c r="G657" s="138"/>
      <c r="H657" s="138"/>
      <c r="I657" s="138"/>
      <c r="J657" s="138"/>
      <c r="K657" s="138"/>
      <c r="L657" s="138"/>
      <c r="M657" s="138"/>
      <c r="N657" s="138"/>
      <c r="O657" s="138"/>
      <c r="P657" s="138"/>
      <c r="Q657" s="138"/>
    </row>
    <row r="658" spans="1:17" ht="43.5">
      <c r="A658" s="155" t="s">
        <v>558</v>
      </c>
      <c r="B658" s="140" t="s">
        <v>3461</v>
      </c>
      <c r="C658" s="150" t="s">
        <v>850</v>
      </c>
      <c r="D658" s="150" t="s">
        <v>1583</v>
      </c>
      <c r="E658" s="140" t="s">
        <v>1583</v>
      </c>
      <c r="F658" s="138"/>
      <c r="G658" s="138"/>
      <c r="H658" s="138"/>
      <c r="I658" s="138"/>
      <c r="J658" s="138"/>
      <c r="K658" s="138"/>
      <c r="L658" s="138"/>
      <c r="M658" s="138"/>
      <c r="N658" s="138"/>
      <c r="O658" s="138"/>
      <c r="P658" s="138"/>
      <c r="Q658" s="138"/>
    </row>
    <row r="659" spans="1:17" ht="43.5">
      <c r="A659" s="155" t="s">
        <v>558</v>
      </c>
      <c r="B659" s="140" t="s">
        <v>3462</v>
      </c>
      <c r="C659" s="150" t="s">
        <v>850</v>
      </c>
      <c r="D659" s="150" t="s">
        <v>1583</v>
      </c>
      <c r="E659" s="140" t="s">
        <v>1583</v>
      </c>
      <c r="F659" s="138"/>
      <c r="G659" s="138"/>
      <c r="H659" s="138"/>
      <c r="I659" s="138"/>
      <c r="J659" s="138"/>
      <c r="K659" s="138"/>
      <c r="L659" s="138"/>
      <c r="M659" s="138"/>
      <c r="N659" s="138"/>
      <c r="O659" s="138"/>
      <c r="P659" s="138"/>
      <c r="Q659" s="138"/>
    </row>
    <row r="660" spans="1:17" ht="58">
      <c r="A660" s="155" t="s">
        <v>558</v>
      </c>
      <c r="B660" s="140" t="s">
        <v>3463</v>
      </c>
      <c r="C660" s="150" t="s">
        <v>2467</v>
      </c>
      <c r="D660" s="150" t="s">
        <v>1583</v>
      </c>
      <c r="E660" s="140" t="s">
        <v>1583</v>
      </c>
      <c r="F660" s="138"/>
      <c r="G660" s="138"/>
      <c r="H660" s="138"/>
      <c r="I660" s="138"/>
      <c r="J660" s="138"/>
      <c r="K660" s="138"/>
      <c r="L660" s="138"/>
      <c r="M660" s="138"/>
      <c r="N660" s="138"/>
      <c r="O660" s="138"/>
      <c r="P660" s="138"/>
      <c r="Q660" s="138"/>
    </row>
    <row r="661" spans="1:17" ht="43.5">
      <c r="A661" s="155" t="s">
        <v>558</v>
      </c>
      <c r="B661" s="140" t="s">
        <v>3464</v>
      </c>
      <c r="C661" s="150" t="s">
        <v>2467</v>
      </c>
      <c r="D661" s="150" t="s">
        <v>1583</v>
      </c>
      <c r="E661" s="140" t="s">
        <v>1583</v>
      </c>
      <c r="F661" s="138"/>
      <c r="G661" s="138"/>
      <c r="H661" s="138"/>
      <c r="I661" s="138"/>
      <c r="J661" s="138"/>
      <c r="K661" s="138"/>
      <c r="L661" s="138"/>
      <c r="M661" s="138"/>
      <c r="N661" s="138"/>
      <c r="O661" s="138"/>
      <c r="P661" s="138"/>
      <c r="Q661" s="138"/>
    </row>
    <row r="662" spans="1:17" ht="43.5">
      <c r="A662" s="155" t="s">
        <v>558</v>
      </c>
      <c r="B662" s="140" t="s">
        <v>3465</v>
      </c>
      <c r="C662" s="150" t="s">
        <v>2467</v>
      </c>
      <c r="D662" s="150" t="s">
        <v>1583</v>
      </c>
      <c r="E662" s="140" t="s">
        <v>1583</v>
      </c>
      <c r="F662" s="138"/>
      <c r="G662" s="138"/>
      <c r="H662" s="138"/>
      <c r="I662" s="138"/>
      <c r="J662" s="138"/>
      <c r="K662" s="138"/>
      <c r="L662" s="138"/>
      <c r="M662" s="138"/>
      <c r="N662" s="138"/>
      <c r="O662" s="138"/>
      <c r="P662" s="138"/>
      <c r="Q662" s="138"/>
    </row>
    <row r="663" spans="1:17" ht="58">
      <c r="A663" s="155" t="s">
        <v>558</v>
      </c>
      <c r="B663" s="140" t="s">
        <v>3466</v>
      </c>
      <c r="C663" s="150" t="s">
        <v>2467</v>
      </c>
      <c r="D663" s="150" t="s">
        <v>1583</v>
      </c>
      <c r="E663" s="140" t="s">
        <v>1583</v>
      </c>
      <c r="F663" s="138"/>
      <c r="G663" s="138"/>
      <c r="H663" s="138"/>
      <c r="I663" s="138"/>
      <c r="J663" s="138"/>
      <c r="K663" s="138"/>
      <c r="L663" s="138"/>
      <c r="M663" s="138"/>
      <c r="N663" s="138"/>
      <c r="O663" s="138"/>
      <c r="P663" s="138"/>
      <c r="Q663" s="138"/>
    </row>
    <row r="664" spans="1:17" ht="72.5">
      <c r="A664" s="155" t="s">
        <v>558</v>
      </c>
      <c r="B664" s="140" t="s">
        <v>3467</v>
      </c>
      <c r="C664" s="150" t="s">
        <v>2467</v>
      </c>
      <c r="D664" s="150" t="s">
        <v>1583</v>
      </c>
      <c r="E664" s="140" t="s">
        <v>1583</v>
      </c>
      <c r="F664" s="138"/>
      <c r="G664" s="138"/>
      <c r="H664" s="138"/>
      <c r="I664" s="138"/>
      <c r="J664" s="138"/>
      <c r="K664" s="138"/>
      <c r="L664" s="138"/>
      <c r="M664" s="138"/>
      <c r="N664" s="138"/>
      <c r="O664" s="138"/>
      <c r="P664" s="138"/>
      <c r="Q664" s="138"/>
    </row>
    <row r="665" spans="1:17" ht="58">
      <c r="A665" s="155" t="s">
        <v>558</v>
      </c>
      <c r="B665" s="140" t="s">
        <v>3468</v>
      </c>
      <c r="C665" s="150" t="s">
        <v>2467</v>
      </c>
      <c r="D665" s="150" t="s">
        <v>1583</v>
      </c>
      <c r="E665" s="140" t="s">
        <v>1583</v>
      </c>
      <c r="F665" s="138"/>
      <c r="G665" s="138"/>
      <c r="H665" s="138"/>
      <c r="I665" s="138"/>
      <c r="J665" s="138"/>
      <c r="K665" s="138"/>
      <c r="L665" s="138"/>
      <c r="M665" s="138"/>
      <c r="N665" s="138"/>
      <c r="O665" s="138"/>
      <c r="P665" s="138"/>
      <c r="Q665" s="138"/>
    </row>
    <row r="666" spans="1:17" ht="58">
      <c r="A666" s="155" t="s">
        <v>558</v>
      </c>
      <c r="B666" s="140" t="s">
        <v>3469</v>
      </c>
      <c r="C666" s="150" t="s">
        <v>2467</v>
      </c>
      <c r="D666" s="150" t="s">
        <v>1583</v>
      </c>
      <c r="E666" s="140" t="s">
        <v>1583</v>
      </c>
      <c r="F666" s="138"/>
      <c r="G666" s="138"/>
      <c r="H666" s="138"/>
      <c r="I666" s="138"/>
      <c r="J666" s="138"/>
      <c r="K666" s="138"/>
      <c r="L666" s="138"/>
      <c r="M666" s="138"/>
      <c r="N666" s="138"/>
      <c r="O666" s="138"/>
      <c r="P666" s="138"/>
      <c r="Q666" s="138"/>
    </row>
    <row r="667" spans="1:17" ht="58">
      <c r="A667" s="155" t="s">
        <v>558</v>
      </c>
      <c r="B667" s="140" t="s">
        <v>3470</v>
      </c>
      <c r="C667" s="150" t="s">
        <v>2467</v>
      </c>
      <c r="D667" s="150" t="s">
        <v>1583</v>
      </c>
      <c r="E667" s="140" t="s">
        <v>1583</v>
      </c>
      <c r="F667" s="138"/>
      <c r="G667" s="138"/>
      <c r="H667" s="138"/>
      <c r="I667" s="138"/>
      <c r="J667" s="138"/>
      <c r="K667" s="138"/>
      <c r="L667" s="138"/>
      <c r="M667" s="138"/>
      <c r="N667" s="138"/>
      <c r="O667" s="138"/>
      <c r="P667" s="138"/>
      <c r="Q667" s="138"/>
    </row>
    <row r="668" spans="1:17" ht="43.5">
      <c r="A668" s="155" t="s">
        <v>558</v>
      </c>
      <c r="B668" s="140" t="s">
        <v>3471</v>
      </c>
      <c r="C668" s="150" t="s">
        <v>2467</v>
      </c>
      <c r="D668" s="150" t="s">
        <v>1583</v>
      </c>
      <c r="E668" s="140" t="s">
        <v>1583</v>
      </c>
      <c r="F668" s="138"/>
      <c r="G668" s="138"/>
      <c r="H668" s="138"/>
      <c r="I668" s="138"/>
      <c r="J668" s="138"/>
      <c r="K668" s="138"/>
      <c r="L668" s="138"/>
      <c r="M668" s="138"/>
      <c r="N668" s="138"/>
      <c r="O668" s="138"/>
      <c r="P668" s="138"/>
      <c r="Q668" s="138"/>
    </row>
    <row r="669" spans="1:17" ht="43.5">
      <c r="A669" s="155" t="s">
        <v>558</v>
      </c>
      <c r="B669" s="140" t="s">
        <v>3472</v>
      </c>
      <c r="C669" s="150" t="s">
        <v>2467</v>
      </c>
      <c r="D669" s="150" t="s">
        <v>1583</v>
      </c>
      <c r="E669" s="140" t="s">
        <v>1583</v>
      </c>
      <c r="F669" s="138"/>
      <c r="G669" s="138"/>
      <c r="H669" s="138"/>
      <c r="I669" s="138"/>
      <c r="J669" s="138"/>
      <c r="K669" s="138"/>
      <c r="L669" s="138"/>
      <c r="M669" s="138"/>
      <c r="N669" s="138"/>
      <c r="O669" s="138"/>
      <c r="P669" s="138"/>
      <c r="Q669" s="138"/>
    </row>
    <row r="670" spans="1:17" ht="43.5">
      <c r="A670" s="155" t="s">
        <v>558</v>
      </c>
      <c r="B670" s="140" t="s">
        <v>3473</v>
      </c>
      <c r="C670" s="152" t="s">
        <v>2594</v>
      </c>
      <c r="D670" s="150" t="s">
        <v>1583</v>
      </c>
      <c r="E670" s="140" t="s">
        <v>1583</v>
      </c>
      <c r="F670" s="138"/>
      <c r="G670" s="138"/>
      <c r="H670" s="138"/>
      <c r="I670" s="138"/>
      <c r="J670" s="138"/>
      <c r="K670" s="138"/>
      <c r="L670" s="138"/>
      <c r="M670" s="138"/>
      <c r="N670" s="138"/>
      <c r="O670" s="138"/>
      <c r="P670" s="138"/>
      <c r="Q670" s="138"/>
    </row>
    <row r="671" spans="1:17" ht="72.5">
      <c r="A671" s="155" t="s">
        <v>558</v>
      </c>
      <c r="B671" s="140" t="s">
        <v>3474</v>
      </c>
      <c r="C671" s="150" t="s">
        <v>2467</v>
      </c>
      <c r="D671" s="150" t="s">
        <v>1583</v>
      </c>
      <c r="E671" s="140" t="s">
        <v>1583</v>
      </c>
      <c r="F671" s="138"/>
      <c r="G671" s="138"/>
      <c r="H671" s="138"/>
      <c r="I671" s="138"/>
      <c r="J671" s="138"/>
      <c r="K671" s="138"/>
      <c r="L671" s="138"/>
      <c r="M671" s="138"/>
      <c r="N671" s="138"/>
      <c r="O671" s="138"/>
      <c r="P671" s="138"/>
      <c r="Q671" s="138"/>
    </row>
    <row r="672" spans="1:17" ht="72.5">
      <c r="A672" s="155" t="s">
        <v>558</v>
      </c>
      <c r="B672" s="140" t="s">
        <v>3475</v>
      </c>
      <c r="C672" s="150" t="s">
        <v>2467</v>
      </c>
      <c r="D672" s="150" t="s">
        <v>1583</v>
      </c>
      <c r="E672" s="140" t="s">
        <v>1583</v>
      </c>
      <c r="F672" s="138"/>
      <c r="G672" s="138"/>
      <c r="H672" s="138"/>
      <c r="I672" s="138"/>
      <c r="J672" s="138"/>
      <c r="K672" s="138"/>
      <c r="L672" s="138"/>
      <c r="M672" s="138"/>
      <c r="N672" s="138"/>
      <c r="O672" s="138"/>
      <c r="P672" s="138"/>
      <c r="Q672" s="138"/>
    </row>
    <row r="673" spans="1:17" ht="29">
      <c r="A673" s="155" t="s">
        <v>558</v>
      </c>
      <c r="B673" s="140" t="s">
        <v>3476</v>
      </c>
      <c r="C673" s="152" t="s">
        <v>2594</v>
      </c>
      <c r="D673" s="150" t="s">
        <v>1583</v>
      </c>
      <c r="E673" s="140" t="s">
        <v>1583</v>
      </c>
      <c r="F673" s="138"/>
      <c r="G673" s="138"/>
      <c r="H673" s="138"/>
      <c r="I673" s="138"/>
      <c r="J673" s="138"/>
      <c r="K673" s="138"/>
      <c r="L673" s="138"/>
      <c r="M673" s="138"/>
      <c r="N673" s="138"/>
      <c r="O673" s="138"/>
      <c r="P673" s="138"/>
      <c r="Q673" s="138"/>
    </row>
    <row r="674" spans="1:17" ht="72.5">
      <c r="A674" s="155" t="s">
        <v>558</v>
      </c>
      <c r="B674" s="140" t="s">
        <v>3477</v>
      </c>
      <c r="C674" s="150" t="s">
        <v>2467</v>
      </c>
      <c r="D674" s="150" t="s">
        <v>1583</v>
      </c>
      <c r="E674" s="140" t="s">
        <v>1583</v>
      </c>
      <c r="F674" s="138"/>
      <c r="G674" s="138"/>
      <c r="H674" s="138"/>
      <c r="I674" s="138"/>
      <c r="J674" s="138"/>
      <c r="K674" s="138"/>
      <c r="L674" s="138"/>
      <c r="M674" s="138"/>
      <c r="N674" s="138"/>
      <c r="O674" s="138"/>
      <c r="P674" s="138"/>
      <c r="Q674" s="138"/>
    </row>
    <row r="675" spans="1:17" ht="72.5">
      <c r="A675" s="155" t="s">
        <v>558</v>
      </c>
      <c r="B675" s="140" t="s">
        <v>3478</v>
      </c>
      <c r="C675" s="150" t="s">
        <v>2467</v>
      </c>
      <c r="D675" s="150" t="s">
        <v>1583</v>
      </c>
      <c r="E675" s="140" t="s">
        <v>1583</v>
      </c>
      <c r="F675" s="138"/>
      <c r="G675" s="138"/>
      <c r="H675" s="138"/>
      <c r="I675" s="138"/>
      <c r="J675" s="138"/>
      <c r="K675" s="138"/>
      <c r="L675" s="138"/>
      <c r="M675" s="138"/>
      <c r="N675" s="138"/>
      <c r="O675" s="138"/>
      <c r="P675" s="138"/>
      <c r="Q675" s="138"/>
    </row>
    <row r="676" spans="1:17" ht="58">
      <c r="A676" s="155" t="s">
        <v>558</v>
      </c>
      <c r="B676" s="140" t="s">
        <v>3479</v>
      </c>
      <c r="C676" s="150" t="s">
        <v>2467</v>
      </c>
      <c r="D676" s="150" t="s">
        <v>1583</v>
      </c>
      <c r="E676" s="140" t="s">
        <v>1583</v>
      </c>
      <c r="F676" s="138"/>
      <c r="G676" s="138"/>
      <c r="H676" s="138"/>
      <c r="I676" s="138"/>
      <c r="J676" s="138"/>
      <c r="K676" s="138"/>
      <c r="L676" s="138"/>
      <c r="M676" s="138"/>
      <c r="N676" s="138"/>
      <c r="O676" s="138"/>
      <c r="P676" s="138"/>
      <c r="Q676" s="138"/>
    </row>
    <row r="677" spans="1:17" ht="58">
      <c r="A677" s="155" t="s">
        <v>558</v>
      </c>
      <c r="B677" s="140" t="s">
        <v>3480</v>
      </c>
      <c r="C677" s="150" t="s">
        <v>2467</v>
      </c>
      <c r="D677" s="150" t="s">
        <v>1583</v>
      </c>
      <c r="E677" s="140" t="s">
        <v>1583</v>
      </c>
      <c r="F677" s="138"/>
      <c r="G677" s="138"/>
      <c r="H677" s="138"/>
      <c r="I677" s="138"/>
      <c r="J677" s="138"/>
      <c r="K677" s="138"/>
      <c r="L677" s="138"/>
      <c r="M677" s="138"/>
      <c r="N677" s="138"/>
      <c r="O677" s="138"/>
      <c r="P677" s="138"/>
      <c r="Q677" s="138"/>
    </row>
    <row r="678" spans="1:17" ht="58">
      <c r="A678" s="155" t="s">
        <v>558</v>
      </c>
      <c r="B678" s="140" t="s">
        <v>3481</v>
      </c>
      <c r="C678" s="150" t="s">
        <v>2467</v>
      </c>
      <c r="D678" s="150" t="s">
        <v>1583</v>
      </c>
      <c r="E678" s="140" t="s">
        <v>1583</v>
      </c>
      <c r="F678" s="138"/>
      <c r="G678" s="138"/>
      <c r="H678" s="138"/>
      <c r="I678" s="138"/>
      <c r="J678" s="138"/>
      <c r="K678" s="138"/>
      <c r="L678" s="138"/>
      <c r="M678" s="138"/>
      <c r="N678" s="138"/>
      <c r="O678" s="138"/>
      <c r="P678" s="138"/>
      <c r="Q678" s="138"/>
    </row>
    <row r="679" spans="1:17" ht="58">
      <c r="A679" s="155" t="s">
        <v>558</v>
      </c>
      <c r="B679" s="140" t="s">
        <v>3482</v>
      </c>
      <c r="C679" s="150" t="s">
        <v>2467</v>
      </c>
      <c r="D679" s="150" t="s">
        <v>1583</v>
      </c>
      <c r="E679" s="140" t="s">
        <v>1583</v>
      </c>
      <c r="F679" s="138"/>
      <c r="G679" s="138"/>
      <c r="H679" s="138"/>
      <c r="I679" s="138"/>
      <c r="J679" s="138"/>
      <c r="K679" s="138"/>
      <c r="L679" s="138"/>
      <c r="M679" s="138"/>
      <c r="N679" s="138"/>
      <c r="O679" s="138"/>
      <c r="P679" s="138"/>
      <c r="Q679" s="138"/>
    </row>
    <row r="680" spans="1:17" ht="58">
      <c r="A680" s="155" t="s">
        <v>558</v>
      </c>
      <c r="B680" s="140" t="s">
        <v>3483</v>
      </c>
      <c r="C680" s="150" t="s">
        <v>2467</v>
      </c>
      <c r="D680" s="150" t="s">
        <v>1583</v>
      </c>
      <c r="E680" s="140" t="s">
        <v>1583</v>
      </c>
      <c r="F680" s="138"/>
      <c r="G680" s="138"/>
      <c r="H680" s="138"/>
      <c r="I680" s="138"/>
      <c r="J680" s="138"/>
      <c r="K680" s="138"/>
      <c r="L680" s="138"/>
      <c r="M680" s="138"/>
      <c r="N680" s="138"/>
      <c r="O680" s="138"/>
      <c r="P680" s="138"/>
      <c r="Q680" s="138"/>
    </row>
    <row r="681" spans="1:17" ht="43.5">
      <c r="A681" s="155" t="s">
        <v>587</v>
      </c>
      <c r="B681" s="140" t="s">
        <v>3484</v>
      </c>
      <c r="C681" s="150" t="s">
        <v>2467</v>
      </c>
      <c r="D681" s="150" t="s">
        <v>1583</v>
      </c>
      <c r="E681" s="140" t="s">
        <v>1583</v>
      </c>
      <c r="F681" s="138"/>
      <c r="G681" s="138"/>
      <c r="H681" s="138"/>
      <c r="I681" s="138"/>
      <c r="J681" s="138"/>
      <c r="K681" s="138"/>
      <c r="L681" s="138"/>
      <c r="M681" s="138"/>
      <c r="N681" s="138"/>
      <c r="O681" s="138"/>
      <c r="P681" s="138"/>
      <c r="Q681" s="138"/>
    </row>
    <row r="682" spans="1:17" ht="29">
      <c r="A682" s="155" t="s">
        <v>558</v>
      </c>
      <c r="B682" s="140" t="s">
        <v>3485</v>
      </c>
      <c r="C682" s="152" t="s">
        <v>2594</v>
      </c>
      <c r="D682" s="150" t="s">
        <v>1583</v>
      </c>
      <c r="E682" s="140" t="s">
        <v>1583</v>
      </c>
      <c r="F682" s="138"/>
      <c r="G682" s="138"/>
      <c r="H682" s="138"/>
      <c r="I682" s="138"/>
      <c r="J682" s="138"/>
      <c r="K682" s="138"/>
      <c r="L682" s="138"/>
      <c r="M682" s="138"/>
      <c r="N682" s="138"/>
      <c r="O682" s="138"/>
      <c r="P682" s="138"/>
      <c r="Q682" s="138"/>
    </row>
    <row r="683" spans="1:17" ht="43.5">
      <c r="A683" s="155" t="s">
        <v>558</v>
      </c>
      <c r="B683" s="140" t="s">
        <v>3486</v>
      </c>
      <c r="C683" s="150" t="s">
        <v>2467</v>
      </c>
      <c r="D683" s="150" t="s">
        <v>1583</v>
      </c>
      <c r="E683" s="140" t="s">
        <v>1583</v>
      </c>
      <c r="F683" s="138"/>
      <c r="G683" s="138"/>
      <c r="H683" s="138"/>
      <c r="I683" s="138"/>
      <c r="J683" s="138"/>
      <c r="K683" s="138"/>
      <c r="L683" s="138"/>
      <c r="M683" s="138"/>
      <c r="N683" s="138"/>
      <c r="O683" s="138"/>
      <c r="P683" s="138"/>
      <c r="Q683" s="138"/>
    </row>
    <row r="684" spans="1:17" ht="58">
      <c r="A684" s="155" t="s">
        <v>558</v>
      </c>
      <c r="B684" s="140" t="s">
        <v>3487</v>
      </c>
      <c r="C684" s="150" t="s">
        <v>2467</v>
      </c>
      <c r="D684" s="150" t="s">
        <v>1583</v>
      </c>
      <c r="E684" s="140" t="s">
        <v>1583</v>
      </c>
      <c r="F684" s="138"/>
      <c r="G684" s="138"/>
      <c r="H684" s="138"/>
      <c r="I684" s="138"/>
      <c r="J684" s="138"/>
      <c r="K684" s="138"/>
      <c r="L684" s="138"/>
      <c r="M684" s="138"/>
      <c r="N684" s="138"/>
      <c r="O684" s="138"/>
      <c r="P684" s="138"/>
      <c r="Q684" s="138"/>
    </row>
    <row r="685" spans="1:17" ht="58">
      <c r="A685" s="155" t="s">
        <v>558</v>
      </c>
      <c r="B685" s="140" t="s">
        <v>3488</v>
      </c>
      <c r="C685" s="150" t="s">
        <v>2467</v>
      </c>
      <c r="D685" s="150" t="s">
        <v>1583</v>
      </c>
      <c r="E685" s="140" t="s">
        <v>1583</v>
      </c>
      <c r="F685" s="138"/>
      <c r="G685" s="138"/>
      <c r="H685" s="138"/>
      <c r="I685" s="138"/>
      <c r="J685" s="138"/>
      <c r="K685" s="138"/>
      <c r="L685" s="138"/>
      <c r="M685" s="138"/>
      <c r="N685" s="138"/>
      <c r="O685" s="138"/>
      <c r="P685" s="138"/>
      <c r="Q685" s="138"/>
    </row>
    <row r="686" spans="1:17" ht="58">
      <c r="A686" s="155" t="s">
        <v>558</v>
      </c>
      <c r="B686" s="140" t="s">
        <v>3489</v>
      </c>
      <c r="C686" s="150" t="s">
        <v>2467</v>
      </c>
      <c r="D686" s="150" t="s">
        <v>1583</v>
      </c>
      <c r="E686" s="140" t="s">
        <v>1583</v>
      </c>
      <c r="F686" s="138"/>
      <c r="G686" s="138"/>
      <c r="H686" s="138"/>
      <c r="I686" s="138"/>
      <c r="J686" s="138"/>
      <c r="K686" s="138"/>
      <c r="L686" s="138"/>
      <c r="M686" s="138"/>
      <c r="N686" s="138"/>
      <c r="O686" s="138"/>
      <c r="P686" s="138"/>
      <c r="Q686" s="138"/>
    </row>
    <row r="687" spans="1:17" ht="43.5">
      <c r="A687" s="155" t="s">
        <v>558</v>
      </c>
      <c r="B687" s="140" t="s">
        <v>3490</v>
      </c>
      <c r="C687" s="150" t="s">
        <v>2467</v>
      </c>
      <c r="D687" s="150" t="s">
        <v>1583</v>
      </c>
      <c r="E687" s="140" t="s">
        <v>1583</v>
      </c>
      <c r="F687" s="138"/>
      <c r="G687" s="138"/>
      <c r="H687" s="138"/>
      <c r="I687" s="138"/>
      <c r="J687" s="138"/>
      <c r="K687" s="138"/>
      <c r="L687" s="138"/>
      <c r="M687" s="138"/>
      <c r="N687" s="138"/>
      <c r="O687" s="138"/>
      <c r="P687" s="138"/>
      <c r="Q687" s="138"/>
    </row>
    <row r="688" spans="1:17" ht="58">
      <c r="A688" s="155" t="s">
        <v>558</v>
      </c>
      <c r="B688" s="140" t="s">
        <v>3491</v>
      </c>
      <c r="C688" s="150" t="s">
        <v>2467</v>
      </c>
      <c r="D688" s="150" t="s">
        <v>1583</v>
      </c>
      <c r="E688" s="140" t="s">
        <v>1583</v>
      </c>
      <c r="F688" s="138"/>
      <c r="G688" s="138"/>
      <c r="H688" s="138"/>
      <c r="I688" s="138"/>
      <c r="J688" s="138"/>
      <c r="K688" s="138"/>
      <c r="L688" s="138"/>
      <c r="M688" s="138"/>
      <c r="N688" s="138"/>
      <c r="O688" s="138"/>
      <c r="P688" s="138"/>
      <c r="Q688" s="138"/>
    </row>
    <row r="689" spans="1:17" ht="72.5">
      <c r="A689" s="155" t="s">
        <v>558</v>
      </c>
      <c r="B689" s="140" t="s">
        <v>3492</v>
      </c>
      <c r="C689" s="150" t="s">
        <v>2467</v>
      </c>
      <c r="D689" s="150" t="s">
        <v>1583</v>
      </c>
      <c r="E689" s="140" t="s">
        <v>1583</v>
      </c>
      <c r="F689" s="138"/>
      <c r="G689" s="138"/>
      <c r="H689" s="138"/>
      <c r="I689" s="138"/>
      <c r="J689" s="138"/>
      <c r="K689" s="138"/>
      <c r="L689" s="138"/>
      <c r="M689" s="138"/>
      <c r="N689" s="138"/>
      <c r="O689" s="138"/>
      <c r="P689" s="138"/>
      <c r="Q689" s="138"/>
    </row>
    <row r="690" spans="1:17" ht="43.5">
      <c r="A690" s="155" t="s">
        <v>609</v>
      </c>
      <c r="B690" s="140" t="s">
        <v>3493</v>
      </c>
      <c r="C690" s="152" t="s">
        <v>210</v>
      </c>
      <c r="D690" s="150" t="s">
        <v>215</v>
      </c>
      <c r="E690" s="140" t="s">
        <v>1583</v>
      </c>
      <c r="F690" s="138"/>
      <c r="G690" s="138"/>
      <c r="H690" s="138"/>
      <c r="I690" s="138"/>
      <c r="J690" s="138"/>
      <c r="K690" s="138"/>
      <c r="L690" s="138"/>
      <c r="M690" s="138"/>
      <c r="N690" s="138"/>
      <c r="O690" s="138"/>
      <c r="P690" s="138"/>
      <c r="Q690" s="138"/>
    </row>
    <row r="691" spans="1:17" ht="43.5">
      <c r="A691" s="155" t="s">
        <v>609</v>
      </c>
      <c r="B691" s="140" t="s">
        <v>3494</v>
      </c>
      <c r="C691" s="152" t="s">
        <v>210</v>
      </c>
      <c r="D691" s="150" t="s">
        <v>217</v>
      </c>
      <c r="E691" s="140" t="s">
        <v>1583</v>
      </c>
      <c r="F691" s="138"/>
      <c r="G691" s="138"/>
      <c r="H691" s="138"/>
      <c r="I691" s="138"/>
      <c r="J691" s="138"/>
      <c r="K691" s="138"/>
      <c r="L691" s="138"/>
      <c r="M691" s="138"/>
      <c r="N691" s="138"/>
      <c r="O691" s="138"/>
      <c r="P691" s="138"/>
      <c r="Q691" s="138"/>
    </row>
    <row r="692" spans="1:17" ht="58">
      <c r="A692" s="155" t="s">
        <v>609</v>
      </c>
      <c r="B692" s="140" t="s">
        <v>3495</v>
      </c>
      <c r="C692" s="152" t="s">
        <v>210</v>
      </c>
      <c r="D692" s="150" t="s">
        <v>228</v>
      </c>
      <c r="E692" s="140" t="s">
        <v>1583</v>
      </c>
      <c r="F692" s="138"/>
      <c r="G692" s="138"/>
      <c r="H692" s="138"/>
      <c r="I692" s="138"/>
      <c r="J692" s="138"/>
      <c r="K692" s="138"/>
      <c r="L692" s="138"/>
      <c r="M692" s="138"/>
      <c r="N692" s="138"/>
      <c r="O692" s="138"/>
      <c r="P692" s="138"/>
      <c r="Q692" s="138"/>
    </row>
    <row r="693" spans="1:17" ht="43.5">
      <c r="A693" s="155" t="s">
        <v>609</v>
      </c>
      <c r="B693" s="140" t="s">
        <v>3496</v>
      </c>
      <c r="C693" s="152" t="s">
        <v>210</v>
      </c>
      <c r="D693" s="150" t="s">
        <v>211</v>
      </c>
      <c r="E693" s="140" t="s">
        <v>1583</v>
      </c>
      <c r="F693" s="138"/>
      <c r="G693" s="138"/>
      <c r="H693" s="138"/>
      <c r="I693" s="138"/>
      <c r="J693" s="138"/>
      <c r="K693" s="138"/>
      <c r="L693" s="138"/>
      <c r="M693" s="138"/>
      <c r="N693" s="138"/>
      <c r="O693" s="138"/>
      <c r="P693" s="138"/>
      <c r="Q693" s="138"/>
    </row>
    <row r="694" spans="1:17" ht="58">
      <c r="A694" s="155" t="s">
        <v>609</v>
      </c>
      <c r="B694" s="140" t="s">
        <v>3497</v>
      </c>
      <c r="C694" s="152" t="s">
        <v>210</v>
      </c>
      <c r="D694" s="152" t="s">
        <v>215</v>
      </c>
      <c r="E694" s="140" t="s">
        <v>1583</v>
      </c>
      <c r="F694" s="138"/>
      <c r="G694" s="138"/>
      <c r="H694" s="138"/>
      <c r="I694" s="138"/>
      <c r="J694" s="138"/>
      <c r="K694" s="138"/>
      <c r="L694" s="138"/>
      <c r="M694" s="138"/>
      <c r="N694" s="138"/>
      <c r="O694" s="138"/>
      <c r="P694" s="138"/>
      <c r="Q694" s="138"/>
    </row>
    <row r="695" spans="1:17" ht="101.5">
      <c r="A695" s="155" t="s">
        <v>609</v>
      </c>
      <c r="B695" s="140" t="s">
        <v>3498</v>
      </c>
      <c r="C695" s="152" t="s">
        <v>210</v>
      </c>
      <c r="D695" s="152" t="s">
        <v>211</v>
      </c>
      <c r="E695" s="140" t="s">
        <v>1583</v>
      </c>
      <c r="F695" s="138"/>
      <c r="G695" s="138"/>
      <c r="H695" s="138"/>
      <c r="I695" s="138"/>
      <c r="J695" s="138"/>
      <c r="K695" s="138"/>
      <c r="L695" s="138"/>
      <c r="M695" s="138"/>
      <c r="N695" s="138"/>
      <c r="O695" s="138"/>
      <c r="P695" s="138"/>
      <c r="Q695" s="138"/>
    </row>
    <row r="696" spans="1:17" ht="43.5">
      <c r="A696" s="155" t="s">
        <v>609</v>
      </c>
      <c r="B696" s="140" t="s">
        <v>3499</v>
      </c>
      <c r="C696" s="152" t="s">
        <v>210</v>
      </c>
      <c r="D696" s="152" t="s">
        <v>215</v>
      </c>
      <c r="E696" s="140" t="s">
        <v>1583</v>
      </c>
      <c r="F696" s="138"/>
      <c r="G696" s="138"/>
      <c r="H696" s="138"/>
      <c r="I696" s="138"/>
      <c r="J696" s="138"/>
      <c r="K696" s="138"/>
      <c r="L696" s="138"/>
      <c r="M696" s="138"/>
      <c r="N696" s="138"/>
      <c r="O696" s="138"/>
      <c r="P696" s="138"/>
      <c r="Q696" s="138"/>
    </row>
    <row r="697" spans="1:17" ht="43.5">
      <c r="A697" s="155" t="s">
        <v>609</v>
      </c>
      <c r="B697" s="140" t="s">
        <v>3500</v>
      </c>
      <c r="C697" s="152" t="s">
        <v>210</v>
      </c>
      <c r="D697" s="152" t="s">
        <v>217</v>
      </c>
      <c r="E697" s="140" t="s">
        <v>1583</v>
      </c>
      <c r="F697" s="138"/>
      <c r="G697" s="138"/>
      <c r="H697" s="138"/>
      <c r="I697" s="138"/>
      <c r="J697" s="138"/>
      <c r="K697" s="138"/>
      <c r="L697" s="138"/>
      <c r="M697" s="138"/>
      <c r="N697" s="138"/>
      <c r="O697" s="138"/>
      <c r="P697" s="138"/>
      <c r="Q697" s="138"/>
    </row>
    <row r="698" spans="1:17" ht="58">
      <c r="A698" s="155" t="s">
        <v>609</v>
      </c>
      <c r="B698" s="140" t="s">
        <v>3501</v>
      </c>
      <c r="C698" s="152" t="s">
        <v>210</v>
      </c>
      <c r="D698" s="152" t="s">
        <v>228</v>
      </c>
      <c r="E698" s="140" t="s">
        <v>1583</v>
      </c>
      <c r="F698" s="138"/>
      <c r="G698" s="138"/>
      <c r="H698" s="138"/>
      <c r="I698" s="138"/>
      <c r="J698" s="138"/>
      <c r="K698" s="138"/>
      <c r="L698" s="138"/>
      <c r="M698" s="138"/>
      <c r="N698" s="138"/>
      <c r="O698" s="138"/>
      <c r="P698" s="138"/>
      <c r="Q698" s="138"/>
    </row>
    <row r="699" spans="1:17" ht="58">
      <c r="A699" s="155" t="s">
        <v>609</v>
      </c>
      <c r="B699" s="140" t="s">
        <v>3502</v>
      </c>
      <c r="C699" s="152" t="s">
        <v>210</v>
      </c>
      <c r="D699" s="152" t="s">
        <v>215</v>
      </c>
      <c r="E699" s="140" t="s">
        <v>1583</v>
      </c>
      <c r="F699" s="138"/>
      <c r="G699" s="138"/>
      <c r="H699" s="138"/>
      <c r="I699" s="138"/>
      <c r="J699" s="138"/>
      <c r="K699" s="138"/>
      <c r="L699" s="138"/>
      <c r="M699" s="138"/>
      <c r="N699" s="138"/>
      <c r="O699" s="138"/>
      <c r="P699" s="138"/>
      <c r="Q699" s="138"/>
    </row>
    <row r="700" spans="1:17" ht="43.5">
      <c r="A700" s="155" t="s">
        <v>609</v>
      </c>
      <c r="B700" s="140" t="s">
        <v>3503</v>
      </c>
      <c r="C700" s="152" t="s">
        <v>210</v>
      </c>
      <c r="D700" s="152" t="s">
        <v>235</v>
      </c>
      <c r="E700" s="140" t="s">
        <v>1583</v>
      </c>
      <c r="F700" s="138"/>
      <c r="G700" s="138"/>
      <c r="H700" s="138"/>
      <c r="I700" s="138"/>
      <c r="J700" s="138"/>
      <c r="K700" s="138"/>
      <c r="L700" s="138"/>
      <c r="M700" s="138"/>
      <c r="N700" s="138"/>
      <c r="O700" s="138"/>
      <c r="P700" s="138"/>
      <c r="Q700" s="138"/>
    </row>
    <row r="701" spans="1:17" ht="87">
      <c r="A701" s="155" t="s">
        <v>609</v>
      </c>
      <c r="B701" s="140" t="s">
        <v>3504</v>
      </c>
      <c r="C701" s="152" t="s">
        <v>210</v>
      </c>
      <c r="D701" s="152" t="s">
        <v>235</v>
      </c>
      <c r="E701" s="140" t="s">
        <v>1583</v>
      </c>
      <c r="F701" s="138"/>
      <c r="G701" s="138"/>
      <c r="H701" s="138"/>
      <c r="I701" s="138"/>
      <c r="J701" s="138"/>
      <c r="K701" s="138"/>
      <c r="L701" s="138"/>
      <c r="M701" s="138"/>
      <c r="N701" s="138"/>
      <c r="O701" s="138"/>
      <c r="P701" s="138"/>
      <c r="Q701" s="138"/>
    </row>
    <row r="702" spans="1:17" ht="58">
      <c r="A702" s="155" t="s">
        <v>609</v>
      </c>
      <c r="B702" s="140" t="s">
        <v>3505</v>
      </c>
      <c r="C702" s="152" t="s">
        <v>210</v>
      </c>
      <c r="D702" s="152" t="s">
        <v>211</v>
      </c>
      <c r="E702" s="140" t="s">
        <v>1583</v>
      </c>
      <c r="F702" s="138"/>
      <c r="G702" s="138"/>
      <c r="H702" s="138"/>
      <c r="I702" s="138"/>
      <c r="J702" s="138"/>
      <c r="K702" s="138"/>
      <c r="L702" s="138"/>
      <c r="M702" s="138"/>
      <c r="N702" s="138"/>
      <c r="O702" s="138"/>
      <c r="P702" s="138"/>
      <c r="Q702" s="138"/>
    </row>
    <row r="703" spans="1:17" ht="43.5">
      <c r="A703" s="155" t="s">
        <v>609</v>
      </c>
      <c r="B703" s="140" t="s">
        <v>3506</v>
      </c>
      <c r="C703" s="152" t="s">
        <v>210</v>
      </c>
      <c r="D703" s="152" t="s">
        <v>215</v>
      </c>
      <c r="E703" s="140" t="s">
        <v>1583</v>
      </c>
      <c r="F703" s="138"/>
      <c r="G703" s="138"/>
      <c r="H703" s="138"/>
      <c r="I703" s="138"/>
      <c r="J703" s="138"/>
      <c r="K703" s="138"/>
      <c r="L703" s="138"/>
      <c r="M703" s="138"/>
      <c r="N703" s="138"/>
      <c r="O703" s="138"/>
      <c r="P703" s="138"/>
      <c r="Q703" s="138"/>
    </row>
    <row r="704" spans="1:17" ht="58">
      <c r="A704" s="155" t="s">
        <v>609</v>
      </c>
      <c r="B704" s="140" t="s">
        <v>3507</v>
      </c>
      <c r="C704" s="152" t="s">
        <v>210</v>
      </c>
      <c r="D704" s="152" t="s">
        <v>215</v>
      </c>
      <c r="E704" s="140" t="s">
        <v>1583</v>
      </c>
      <c r="F704" s="138"/>
      <c r="G704" s="138"/>
      <c r="H704" s="138"/>
      <c r="I704" s="138"/>
      <c r="J704" s="138"/>
      <c r="K704" s="138"/>
      <c r="L704" s="138"/>
      <c r="M704" s="138"/>
      <c r="N704" s="138"/>
      <c r="O704" s="138"/>
      <c r="P704" s="138"/>
      <c r="Q704" s="138"/>
    </row>
    <row r="705" spans="1:17" ht="43.5">
      <c r="A705" s="155" t="s">
        <v>609</v>
      </c>
      <c r="B705" s="140" t="s">
        <v>3508</v>
      </c>
      <c r="C705" s="152" t="s">
        <v>210</v>
      </c>
      <c r="D705" s="152" t="s">
        <v>215</v>
      </c>
      <c r="E705" s="140" t="s">
        <v>1583</v>
      </c>
      <c r="F705" s="138"/>
      <c r="G705" s="138"/>
      <c r="H705" s="138"/>
      <c r="I705" s="138"/>
      <c r="J705" s="138"/>
      <c r="K705" s="138"/>
      <c r="L705" s="138"/>
      <c r="M705" s="138"/>
      <c r="N705" s="138"/>
      <c r="O705" s="138"/>
      <c r="P705" s="138"/>
      <c r="Q705" s="138"/>
    </row>
    <row r="706" spans="1:17" ht="29">
      <c r="A706" s="155" t="s">
        <v>609</v>
      </c>
      <c r="B706" s="140" t="s">
        <v>3509</v>
      </c>
      <c r="C706" s="152" t="s">
        <v>210</v>
      </c>
      <c r="D706" s="152" t="s">
        <v>228</v>
      </c>
      <c r="E706" s="140" t="s">
        <v>1583</v>
      </c>
      <c r="F706" s="138"/>
      <c r="G706" s="138"/>
      <c r="H706" s="138"/>
      <c r="I706" s="138"/>
      <c r="J706" s="138"/>
      <c r="K706" s="138"/>
      <c r="L706" s="138"/>
      <c r="M706" s="138"/>
      <c r="N706" s="138"/>
      <c r="O706" s="138"/>
      <c r="P706" s="138"/>
      <c r="Q706" s="138"/>
    </row>
    <row r="707" spans="1:17" ht="43.5">
      <c r="A707" s="155" t="s">
        <v>609</v>
      </c>
      <c r="B707" s="140" t="s">
        <v>3510</v>
      </c>
      <c r="C707" s="152" t="s">
        <v>210</v>
      </c>
      <c r="D707" s="152" t="s">
        <v>211</v>
      </c>
      <c r="E707" s="140" t="s">
        <v>1583</v>
      </c>
      <c r="F707" s="138"/>
      <c r="G707" s="138"/>
      <c r="H707" s="138"/>
      <c r="I707" s="138"/>
      <c r="J707" s="138"/>
      <c r="K707" s="138"/>
      <c r="L707" s="138"/>
      <c r="M707" s="138"/>
      <c r="N707" s="138"/>
      <c r="O707" s="138"/>
      <c r="P707" s="138"/>
      <c r="Q707" s="138"/>
    </row>
    <row r="708" spans="1:17" ht="58">
      <c r="A708" s="155" t="s">
        <v>609</v>
      </c>
      <c r="B708" s="140" t="s">
        <v>3511</v>
      </c>
      <c r="C708" s="152" t="s">
        <v>210</v>
      </c>
      <c r="D708" s="152" t="s">
        <v>215</v>
      </c>
      <c r="E708" s="140" t="s">
        <v>1583</v>
      </c>
      <c r="F708" s="138"/>
      <c r="G708" s="138"/>
      <c r="H708" s="138"/>
      <c r="I708" s="138"/>
      <c r="J708" s="138"/>
      <c r="K708" s="138"/>
      <c r="L708" s="138"/>
      <c r="M708" s="138"/>
      <c r="N708" s="138"/>
      <c r="O708" s="138"/>
      <c r="P708" s="138"/>
      <c r="Q708" s="138"/>
    </row>
    <row r="709" spans="1:17" ht="43.5">
      <c r="A709" s="155" t="s">
        <v>609</v>
      </c>
      <c r="B709" s="140" t="s">
        <v>3512</v>
      </c>
      <c r="C709" s="152" t="s">
        <v>210</v>
      </c>
      <c r="D709" s="152" t="s">
        <v>215</v>
      </c>
      <c r="E709" s="140" t="s">
        <v>1583</v>
      </c>
      <c r="F709" s="138"/>
      <c r="G709" s="138"/>
      <c r="H709" s="138"/>
      <c r="I709" s="138"/>
      <c r="J709" s="138"/>
      <c r="K709" s="138"/>
      <c r="L709" s="138"/>
      <c r="M709" s="138"/>
      <c r="N709" s="138"/>
      <c r="O709" s="138"/>
      <c r="P709" s="138"/>
      <c r="Q709" s="138"/>
    </row>
    <row r="710" spans="1:17" ht="58">
      <c r="A710" s="155" t="s">
        <v>609</v>
      </c>
      <c r="B710" s="140" t="s">
        <v>3513</v>
      </c>
      <c r="C710" s="152" t="s">
        <v>210</v>
      </c>
      <c r="D710" s="152" t="s">
        <v>211</v>
      </c>
      <c r="E710" s="140" t="s">
        <v>1583</v>
      </c>
      <c r="F710" s="138"/>
      <c r="G710" s="138"/>
      <c r="H710" s="138"/>
      <c r="I710" s="138"/>
      <c r="J710" s="138"/>
      <c r="K710" s="138"/>
      <c r="L710" s="138"/>
      <c r="M710" s="138"/>
      <c r="N710" s="138"/>
      <c r="O710" s="138"/>
      <c r="P710" s="138"/>
      <c r="Q710" s="138"/>
    </row>
    <row r="711" spans="1:17" ht="43.5">
      <c r="A711" s="155" t="s">
        <v>609</v>
      </c>
      <c r="B711" s="140" t="s">
        <v>3514</v>
      </c>
      <c r="C711" s="152" t="s">
        <v>210</v>
      </c>
      <c r="D711" s="152" t="s">
        <v>223</v>
      </c>
      <c r="E711" s="140" t="s">
        <v>1583</v>
      </c>
      <c r="F711" s="138"/>
      <c r="G711" s="138"/>
      <c r="H711" s="138"/>
      <c r="I711" s="138"/>
      <c r="J711" s="138"/>
      <c r="K711" s="138"/>
      <c r="L711" s="138"/>
      <c r="M711" s="138"/>
      <c r="N711" s="138"/>
      <c r="O711" s="138"/>
      <c r="P711" s="138"/>
      <c r="Q711" s="138"/>
    </row>
    <row r="712" spans="1:17" ht="72.5">
      <c r="A712" s="155" t="s">
        <v>609</v>
      </c>
      <c r="B712" s="140" t="s">
        <v>3515</v>
      </c>
      <c r="C712" s="152" t="s">
        <v>705</v>
      </c>
      <c r="D712" s="150" t="s">
        <v>1583</v>
      </c>
      <c r="E712" s="140" t="s">
        <v>1583</v>
      </c>
      <c r="F712" s="138"/>
      <c r="G712" s="138"/>
      <c r="H712" s="138"/>
      <c r="I712" s="138"/>
      <c r="J712" s="138"/>
      <c r="K712" s="138"/>
      <c r="L712" s="138"/>
      <c r="M712" s="138"/>
      <c r="N712" s="138"/>
      <c r="O712" s="138"/>
      <c r="P712" s="138"/>
      <c r="Q712" s="138"/>
    </row>
    <row r="713" spans="1:17" ht="43.5">
      <c r="A713" s="155" t="s">
        <v>609</v>
      </c>
      <c r="B713" s="140" t="s">
        <v>3516</v>
      </c>
      <c r="C713" s="152" t="s">
        <v>715</v>
      </c>
      <c r="D713" s="150" t="s">
        <v>1583</v>
      </c>
      <c r="E713" s="140" t="s">
        <v>1583</v>
      </c>
      <c r="F713" s="138"/>
      <c r="G713" s="138"/>
      <c r="H713" s="138"/>
      <c r="I713" s="138"/>
      <c r="J713" s="138"/>
      <c r="K713" s="138"/>
      <c r="L713" s="138"/>
      <c r="M713" s="138"/>
      <c r="N713" s="138"/>
      <c r="O713" s="138"/>
      <c r="P713" s="138"/>
      <c r="Q713" s="138"/>
    </row>
    <row r="714" spans="1:17" ht="29">
      <c r="A714" s="155" t="s">
        <v>609</v>
      </c>
      <c r="B714" s="140" t="s">
        <v>3517</v>
      </c>
      <c r="C714" s="152" t="s">
        <v>715</v>
      </c>
      <c r="D714" s="150" t="s">
        <v>1583</v>
      </c>
      <c r="E714" s="140" t="s">
        <v>1583</v>
      </c>
      <c r="F714" s="138"/>
      <c r="G714" s="138"/>
      <c r="H714" s="138"/>
      <c r="I714" s="138"/>
      <c r="J714" s="138"/>
      <c r="K714" s="138"/>
      <c r="L714" s="138"/>
      <c r="M714" s="138"/>
      <c r="N714" s="138"/>
      <c r="O714" s="138"/>
      <c r="P714" s="138"/>
      <c r="Q714" s="138"/>
    </row>
    <row r="715" spans="1:17" ht="29">
      <c r="A715" s="155" t="s">
        <v>609</v>
      </c>
      <c r="B715" s="140" t="s">
        <v>3518</v>
      </c>
      <c r="C715" s="152" t="s">
        <v>715</v>
      </c>
      <c r="D715" s="150" t="s">
        <v>1583</v>
      </c>
      <c r="E715" s="140" t="s">
        <v>1583</v>
      </c>
      <c r="F715" s="138"/>
      <c r="G715" s="138"/>
      <c r="H715" s="138"/>
      <c r="I715" s="138"/>
      <c r="J715" s="138"/>
      <c r="K715" s="138"/>
      <c r="L715" s="138"/>
      <c r="M715" s="138"/>
      <c r="N715" s="138"/>
      <c r="O715" s="138"/>
      <c r="P715" s="138"/>
      <c r="Q715" s="138"/>
    </row>
    <row r="716" spans="1:17" ht="29">
      <c r="A716" s="155" t="s">
        <v>609</v>
      </c>
      <c r="B716" s="140" t="s">
        <v>3519</v>
      </c>
      <c r="C716" s="149" t="s">
        <v>715</v>
      </c>
      <c r="D716" s="150" t="s">
        <v>1583</v>
      </c>
      <c r="E716" s="140" t="s">
        <v>1583</v>
      </c>
      <c r="F716" s="138"/>
      <c r="G716" s="138"/>
      <c r="H716" s="138"/>
      <c r="I716" s="138"/>
      <c r="J716" s="138"/>
      <c r="K716" s="138"/>
      <c r="L716" s="138"/>
      <c r="M716" s="138"/>
      <c r="N716" s="138"/>
      <c r="O716" s="138"/>
      <c r="P716" s="138"/>
      <c r="Q716" s="138"/>
    </row>
    <row r="717" spans="1:17" ht="29">
      <c r="A717" s="155" t="s">
        <v>609</v>
      </c>
      <c r="B717" s="140" t="s">
        <v>3520</v>
      </c>
      <c r="C717" s="149" t="s">
        <v>789</v>
      </c>
      <c r="D717" s="150" t="s">
        <v>1583</v>
      </c>
      <c r="E717" s="140" t="s">
        <v>1583</v>
      </c>
      <c r="F717" s="138"/>
      <c r="G717" s="138"/>
      <c r="H717" s="138"/>
      <c r="I717" s="138"/>
      <c r="J717" s="138"/>
      <c r="K717" s="138"/>
      <c r="L717" s="138"/>
      <c r="M717" s="138"/>
      <c r="N717" s="138"/>
      <c r="O717" s="138"/>
      <c r="P717" s="138"/>
      <c r="Q717" s="138"/>
    </row>
    <row r="718" spans="1:17" ht="29">
      <c r="A718" s="155" t="s">
        <v>609</v>
      </c>
      <c r="B718" s="140" t="s">
        <v>3521</v>
      </c>
      <c r="C718" s="150" t="s">
        <v>2594</v>
      </c>
      <c r="D718" s="150" t="s">
        <v>1583</v>
      </c>
      <c r="E718" s="140" t="s">
        <v>1583</v>
      </c>
      <c r="F718" s="138"/>
      <c r="G718" s="138"/>
      <c r="H718" s="138"/>
      <c r="I718" s="138"/>
      <c r="J718" s="138"/>
      <c r="K718" s="138"/>
      <c r="L718" s="138"/>
      <c r="M718" s="138"/>
      <c r="N718" s="138"/>
      <c r="O718" s="138"/>
      <c r="P718" s="138"/>
      <c r="Q718" s="138"/>
    </row>
    <row r="719" spans="1:17" ht="29">
      <c r="A719" s="155" t="s">
        <v>609</v>
      </c>
      <c r="B719" s="140" t="s">
        <v>3522</v>
      </c>
      <c r="C719" s="150" t="s">
        <v>2594</v>
      </c>
      <c r="D719" s="150" t="s">
        <v>1583</v>
      </c>
      <c r="E719" s="140" t="s">
        <v>1583</v>
      </c>
      <c r="F719" s="138"/>
      <c r="G719" s="138"/>
      <c r="H719" s="138"/>
      <c r="I719" s="138"/>
      <c r="J719" s="138"/>
      <c r="K719" s="138"/>
      <c r="L719" s="138"/>
      <c r="M719" s="138"/>
      <c r="N719" s="138"/>
      <c r="O719" s="138"/>
      <c r="P719" s="138"/>
      <c r="Q719" s="138"/>
    </row>
    <row r="720" spans="1:17" ht="29">
      <c r="A720" s="155" t="s">
        <v>609</v>
      </c>
      <c r="B720" s="140" t="s">
        <v>3523</v>
      </c>
      <c r="C720" s="150" t="s">
        <v>2594</v>
      </c>
      <c r="D720" s="150" t="s">
        <v>1583</v>
      </c>
      <c r="E720" s="140" t="s">
        <v>1583</v>
      </c>
      <c r="F720" s="138"/>
      <c r="G720" s="138"/>
      <c r="H720" s="138"/>
      <c r="I720" s="138"/>
      <c r="J720" s="138"/>
      <c r="K720" s="138"/>
      <c r="L720" s="138"/>
      <c r="M720" s="138"/>
      <c r="N720" s="138"/>
      <c r="O720" s="138"/>
      <c r="P720" s="138"/>
      <c r="Q720" s="138"/>
    </row>
    <row r="721" spans="1:17" ht="29">
      <c r="A721" s="155" t="s">
        <v>609</v>
      </c>
      <c r="B721" s="140" t="s">
        <v>3524</v>
      </c>
      <c r="C721" s="150" t="s">
        <v>2594</v>
      </c>
      <c r="D721" s="150" t="s">
        <v>1583</v>
      </c>
      <c r="E721" s="140" t="s">
        <v>1583</v>
      </c>
      <c r="F721" s="138"/>
      <c r="G721" s="138"/>
      <c r="H721" s="138"/>
      <c r="I721" s="138"/>
      <c r="J721" s="138"/>
      <c r="K721" s="138"/>
      <c r="L721" s="138"/>
      <c r="M721" s="138"/>
      <c r="N721" s="138"/>
      <c r="O721" s="138"/>
      <c r="P721" s="138"/>
      <c r="Q721" s="138"/>
    </row>
    <row r="722" spans="1:17" ht="29">
      <c r="A722" s="155" t="s">
        <v>609</v>
      </c>
      <c r="B722" s="140" t="s">
        <v>3525</v>
      </c>
      <c r="C722" s="150" t="s">
        <v>2594</v>
      </c>
      <c r="D722" s="150" t="s">
        <v>1583</v>
      </c>
      <c r="E722" s="140" t="s">
        <v>1583</v>
      </c>
      <c r="F722" s="138"/>
      <c r="G722" s="138"/>
      <c r="H722" s="138"/>
      <c r="I722" s="138"/>
      <c r="J722" s="138"/>
      <c r="K722" s="138"/>
      <c r="L722" s="138"/>
      <c r="M722" s="138"/>
      <c r="N722" s="138"/>
      <c r="O722" s="138"/>
      <c r="P722" s="138"/>
      <c r="Q722" s="138"/>
    </row>
    <row r="723" spans="1:17" ht="43.5">
      <c r="A723" s="155" t="s">
        <v>901</v>
      </c>
      <c r="B723" s="140" t="s">
        <v>3526</v>
      </c>
      <c r="C723" s="152" t="s">
        <v>210</v>
      </c>
      <c r="D723" s="152" t="s">
        <v>211</v>
      </c>
      <c r="E723" s="140" t="s">
        <v>1583</v>
      </c>
      <c r="F723" s="138"/>
      <c r="G723" s="138"/>
      <c r="H723" s="138"/>
      <c r="I723" s="138"/>
      <c r="J723" s="138"/>
      <c r="K723" s="138"/>
      <c r="L723" s="138"/>
      <c r="M723" s="138"/>
      <c r="N723" s="138"/>
      <c r="O723" s="138"/>
      <c r="P723" s="138"/>
      <c r="Q723" s="138"/>
    </row>
    <row r="724" spans="1:17" ht="43.5">
      <c r="A724" s="155" t="s">
        <v>901</v>
      </c>
      <c r="B724" s="140" t="s">
        <v>3527</v>
      </c>
      <c r="C724" s="152" t="s">
        <v>210</v>
      </c>
      <c r="D724" s="152" t="s">
        <v>217</v>
      </c>
      <c r="E724" s="140" t="s">
        <v>1583</v>
      </c>
      <c r="F724" s="138"/>
      <c r="G724" s="138"/>
      <c r="H724" s="138"/>
      <c r="I724" s="138"/>
      <c r="J724" s="138"/>
      <c r="K724" s="138"/>
      <c r="L724" s="138"/>
      <c r="M724" s="138"/>
      <c r="N724" s="138"/>
      <c r="O724" s="138"/>
      <c r="P724" s="138"/>
      <c r="Q724" s="138"/>
    </row>
    <row r="725" spans="1:17" ht="43.5">
      <c r="A725" s="155" t="s">
        <v>901</v>
      </c>
      <c r="B725" s="140" t="s">
        <v>3528</v>
      </c>
      <c r="C725" s="152" t="s">
        <v>715</v>
      </c>
      <c r="D725" s="150" t="s">
        <v>1583</v>
      </c>
      <c r="E725" s="140" t="s">
        <v>1583</v>
      </c>
      <c r="F725" s="138"/>
      <c r="G725" s="138"/>
      <c r="H725" s="138"/>
      <c r="I725" s="138"/>
      <c r="J725" s="138"/>
      <c r="K725" s="138"/>
      <c r="L725" s="138"/>
      <c r="M725" s="138"/>
      <c r="N725" s="138"/>
      <c r="O725" s="138"/>
      <c r="P725" s="138"/>
      <c r="Q725" s="138"/>
    </row>
    <row r="726" spans="1:17" ht="29">
      <c r="A726" s="155" t="s">
        <v>901</v>
      </c>
      <c r="B726" s="140" t="s">
        <v>3529</v>
      </c>
      <c r="C726" s="152" t="s">
        <v>715</v>
      </c>
      <c r="D726" s="150" t="s">
        <v>1583</v>
      </c>
      <c r="E726" s="140" t="s">
        <v>1583</v>
      </c>
      <c r="F726" s="138"/>
      <c r="G726" s="138"/>
      <c r="H726" s="138"/>
      <c r="I726" s="138"/>
      <c r="J726" s="138"/>
      <c r="K726" s="138"/>
      <c r="L726" s="138"/>
      <c r="M726" s="138"/>
      <c r="N726" s="138"/>
      <c r="O726" s="138"/>
      <c r="P726" s="138"/>
      <c r="Q726" s="138"/>
    </row>
    <row r="727" spans="1:17" ht="58">
      <c r="A727" s="155" t="s">
        <v>901</v>
      </c>
      <c r="B727" s="140" t="s">
        <v>3530</v>
      </c>
      <c r="C727" s="152" t="s">
        <v>904</v>
      </c>
      <c r="D727" s="150" t="s">
        <v>1583</v>
      </c>
      <c r="E727" s="140" t="s">
        <v>1583</v>
      </c>
      <c r="F727" s="138"/>
      <c r="G727" s="138"/>
      <c r="H727" s="138"/>
      <c r="I727" s="138"/>
      <c r="J727" s="138"/>
      <c r="K727" s="138"/>
      <c r="L727" s="138"/>
      <c r="M727" s="138"/>
      <c r="N727" s="138"/>
      <c r="O727" s="138"/>
      <c r="P727" s="138"/>
      <c r="Q727" s="138"/>
    </row>
    <row r="728" spans="1:17" ht="29">
      <c r="A728" s="155" t="s">
        <v>901</v>
      </c>
      <c r="B728" s="140" t="s">
        <v>3531</v>
      </c>
      <c r="C728" s="150" t="s">
        <v>850</v>
      </c>
      <c r="D728" s="150" t="s">
        <v>1583</v>
      </c>
      <c r="E728" s="140" t="s">
        <v>1583</v>
      </c>
      <c r="F728" s="138"/>
      <c r="G728" s="138"/>
      <c r="H728" s="138"/>
      <c r="I728" s="138"/>
      <c r="J728" s="138"/>
      <c r="K728" s="138"/>
      <c r="L728" s="138"/>
      <c r="M728" s="138"/>
      <c r="N728" s="138"/>
      <c r="O728" s="138"/>
      <c r="P728" s="138"/>
      <c r="Q728" s="138"/>
    </row>
    <row r="729" spans="1:17" ht="43.5">
      <c r="A729" s="155" t="s">
        <v>901</v>
      </c>
      <c r="B729" s="140" t="s">
        <v>3532</v>
      </c>
      <c r="C729" s="150" t="s">
        <v>850</v>
      </c>
      <c r="D729" s="150" t="s">
        <v>1583</v>
      </c>
      <c r="E729" s="140" t="s">
        <v>1583</v>
      </c>
      <c r="F729" s="138"/>
      <c r="G729" s="138"/>
      <c r="H729" s="138"/>
      <c r="I729" s="138"/>
      <c r="J729" s="138"/>
      <c r="K729" s="138"/>
      <c r="L729" s="138"/>
      <c r="M729" s="138"/>
      <c r="N729" s="138"/>
      <c r="O729" s="138"/>
      <c r="P729" s="138"/>
      <c r="Q729" s="138"/>
    </row>
    <row r="730" spans="1:17" ht="58">
      <c r="A730" s="155" t="s">
        <v>901</v>
      </c>
      <c r="B730" s="140" t="s">
        <v>3533</v>
      </c>
      <c r="C730" s="152" t="s">
        <v>3534</v>
      </c>
      <c r="D730" s="150" t="s">
        <v>1583</v>
      </c>
      <c r="E730" s="140" t="s">
        <v>1583</v>
      </c>
      <c r="F730" s="138"/>
      <c r="G730" s="138"/>
      <c r="H730" s="138"/>
      <c r="I730" s="138"/>
      <c r="J730" s="138"/>
      <c r="K730" s="138"/>
      <c r="L730" s="138"/>
      <c r="M730" s="138"/>
      <c r="N730" s="138"/>
      <c r="O730" s="138"/>
      <c r="P730" s="138"/>
      <c r="Q730" s="138"/>
    </row>
    <row r="731" spans="1:17" ht="101.5">
      <c r="A731" s="155" t="s">
        <v>901</v>
      </c>
      <c r="B731" s="140" t="s">
        <v>3535</v>
      </c>
      <c r="C731" s="150" t="s">
        <v>2467</v>
      </c>
      <c r="D731" s="150" t="s">
        <v>1583</v>
      </c>
      <c r="E731" s="140" t="s">
        <v>1583</v>
      </c>
      <c r="F731" s="138"/>
      <c r="G731" s="138"/>
      <c r="H731" s="138"/>
      <c r="I731" s="138"/>
      <c r="J731" s="138"/>
      <c r="K731" s="138"/>
      <c r="L731" s="138"/>
      <c r="M731" s="138"/>
      <c r="N731" s="138"/>
      <c r="O731" s="138"/>
      <c r="P731" s="138"/>
      <c r="Q731" s="138"/>
    </row>
    <row r="732" spans="1:17" ht="87">
      <c r="A732" s="155" t="s">
        <v>901</v>
      </c>
      <c r="B732" s="140" t="s">
        <v>3536</v>
      </c>
      <c r="C732" s="150" t="s">
        <v>2467</v>
      </c>
      <c r="D732" s="150" t="s">
        <v>1583</v>
      </c>
      <c r="E732" s="140" t="s">
        <v>1583</v>
      </c>
      <c r="F732" s="138"/>
      <c r="G732" s="138"/>
      <c r="H732" s="138"/>
      <c r="I732" s="138"/>
      <c r="J732" s="138"/>
      <c r="K732" s="138"/>
      <c r="L732" s="138"/>
      <c r="M732" s="138"/>
      <c r="N732" s="138"/>
      <c r="O732" s="138"/>
      <c r="P732" s="138"/>
      <c r="Q732" s="138"/>
    </row>
    <row r="733" spans="1:17" ht="58">
      <c r="A733" s="155" t="s">
        <v>901</v>
      </c>
      <c r="B733" s="140" t="s">
        <v>3537</v>
      </c>
      <c r="C733" s="152" t="s">
        <v>3534</v>
      </c>
      <c r="D733" s="150" t="s">
        <v>1583</v>
      </c>
      <c r="E733" s="140" t="s">
        <v>1583</v>
      </c>
      <c r="F733" s="138"/>
      <c r="G733" s="138"/>
      <c r="H733" s="138"/>
      <c r="I733" s="138"/>
      <c r="J733" s="138"/>
      <c r="K733" s="138"/>
      <c r="L733" s="138"/>
      <c r="M733" s="138"/>
      <c r="N733" s="138"/>
      <c r="O733" s="138"/>
      <c r="P733" s="138"/>
      <c r="Q733" s="138"/>
    </row>
    <row r="734" spans="1:17" ht="58">
      <c r="A734" s="155" t="s">
        <v>901</v>
      </c>
      <c r="B734" s="140" t="s">
        <v>3538</v>
      </c>
      <c r="C734" s="150" t="s">
        <v>2467</v>
      </c>
      <c r="D734" s="150" t="s">
        <v>1583</v>
      </c>
      <c r="E734" s="140" t="s">
        <v>1583</v>
      </c>
      <c r="F734" s="138"/>
      <c r="G734" s="138"/>
      <c r="H734" s="138"/>
      <c r="I734" s="138"/>
      <c r="J734" s="138"/>
      <c r="K734" s="138"/>
      <c r="L734" s="138"/>
      <c r="M734" s="138"/>
      <c r="N734" s="138"/>
      <c r="O734" s="138"/>
      <c r="P734" s="138"/>
      <c r="Q734" s="138"/>
    </row>
    <row r="735" spans="1:17" ht="87">
      <c r="A735" s="155" t="s">
        <v>901</v>
      </c>
      <c r="B735" s="140" t="s">
        <v>3539</v>
      </c>
      <c r="C735" s="150" t="s">
        <v>2675</v>
      </c>
      <c r="D735" s="150" t="s">
        <v>1583</v>
      </c>
      <c r="E735" s="140" t="s">
        <v>1583</v>
      </c>
      <c r="F735" s="138"/>
      <c r="G735" s="138"/>
      <c r="H735" s="138"/>
      <c r="I735" s="138"/>
      <c r="J735" s="138"/>
      <c r="K735" s="138"/>
      <c r="L735" s="138"/>
      <c r="M735" s="138"/>
      <c r="N735" s="138"/>
      <c r="O735" s="138"/>
      <c r="P735" s="138"/>
      <c r="Q735" s="138"/>
    </row>
    <row r="736" spans="1:17" ht="29">
      <c r="A736" s="155" t="s">
        <v>901</v>
      </c>
      <c r="B736" s="140" t="s">
        <v>3540</v>
      </c>
      <c r="C736" s="152" t="s">
        <v>2594</v>
      </c>
      <c r="D736" s="150" t="s">
        <v>1583</v>
      </c>
      <c r="E736" s="140" t="s">
        <v>1583</v>
      </c>
      <c r="F736" s="138"/>
      <c r="G736" s="138"/>
      <c r="H736" s="138"/>
      <c r="I736" s="138"/>
      <c r="J736" s="138"/>
      <c r="K736" s="138"/>
      <c r="L736" s="138"/>
      <c r="M736" s="138"/>
      <c r="N736" s="138"/>
      <c r="O736" s="138"/>
      <c r="P736" s="138"/>
      <c r="Q736" s="138"/>
    </row>
    <row r="737" spans="1:17" ht="58">
      <c r="A737" s="155" t="s">
        <v>901</v>
      </c>
      <c r="B737" s="140" t="s">
        <v>3541</v>
      </c>
      <c r="C737" s="150" t="s">
        <v>2467</v>
      </c>
      <c r="D737" s="150" t="s">
        <v>1583</v>
      </c>
      <c r="E737" s="140" t="s">
        <v>1583</v>
      </c>
      <c r="F737" s="138"/>
      <c r="G737" s="138"/>
      <c r="H737" s="138"/>
      <c r="I737" s="138"/>
      <c r="J737" s="138"/>
      <c r="K737" s="138"/>
      <c r="L737" s="138"/>
      <c r="M737" s="138"/>
      <c r="N737" s="138"/>
      <c r="O737" s="138"/>
      <c r="P737" s="138"/>
      <c r="Q737" s="138"/>
    </row>
    <row r="738" spans="1:17" ht="43.5">
      <c r="A738" s="155" t="s">
        <v>901</v>
      </c>
      <c r="B738" s="140" t="s">
        <v>3542</v>
      </c>
      <c r="C738" s="150" t="s">
        <v>2467</v>
      </c>
      <c r="D738" s="150" t="s">
        <v>1583</v>
      </c>
      <c r="E738" s="140" t="s">
        <v>1583</v>
      </c>
      <c r="F738" s="138"/>
      <c r="G738" s="138"/>
      <c r="H738" s="138"/>
      <c r="I738" s="138"/>
      <c r="J738" s="138"/>
      <c r="K738" s="138"/>
      <c r="L738" s="138"/>
      <c r="M738" s="138"/>
      <c r="N738" s="138"/>
      <c r="O738" s="138"/>
      <c r="P738" s="138"/>
      <c r="Q738" s="138"/>
    </row>
    <row r="739" spans="1:17" ht="29">
      <c r="A739" s="155" t="s">
        <v>901</v>
      </c>
      <c r="B739" s="140" t="s">
        <v>3543</v>
      </c>
      <c r="C739" s="152" t="s">
        <v>2594</v>
      </c>
      <c r="D739" s="150" t="s">
        <v>1583</v>
      </c>
      <c r="E739" s="140" t="s">
        <v>1583</v>
      </c>
      <c r="F739" s="138"/>
      <c r="G739" s="138"/>
      <c r="H739" s="138"/>
      <c r="I739" s="138"/>
      <c r="J739" s="138"/>
      <c r="K739" s="138"/>
      <c r="L739" s="138"/>
      <c r="M739" s="138"/>
      <c r="N739" s="138"/>
      <c r="O739" s="138"/>
      <c r="P739" s="138"/>
      <c r="Q739" s="138"/>
    </row>
    <row r="740" spans="1:17" ht="29">
      <c r="A740" s="155" t="s">
        <v>901</v>
      </c>
      <c r="B740" s="140" t="s">
        <v>3544</v>
      </c>
      <c r="C740" s="152" t="s">
        <v>2594</v>
      </c>
      <c r="D740" s="150" t="s">
        <v>1583</v>
      </c>
      <c r="E740" s="140" t="s">
        <v>1583</v>
      </c>
      <c r="F740" s="138"/>
      <c r="G740" s="138"/>
      <c r="H740" s="138"/>
      <c r="I740" s="138"/>
      <c r="J740" s="138"/>
      <c r="K740" s="138"/>
      <c r="L740" s="138"/>
      <c r="M740" s="138"/>
      <c r="N740" s="138"/>
      <c r="O740" s="138"/>
      <c r="P740" s="138"/>
      <c r="Q740" s="138"/>
    </row>
    <row r="741" spans="1:17" ht="58">
      <c r="A741" s="155" t="s">
        <v>901</v>
      </c>
      <c r="B741" s="140" t="s">
        <v>3545</v>
      </c>
      <c r="C741" s="150" t="s">
        <v>2467</v>
      </c>
      <c r="D741" s="150" t="s">
        <v>1583</v>
      </c>
      <c r="E741" s="140" t="s">
        <v>1583</v>
      </c>
      <c r="F741" s="138"/>
      <c r="G741" s="138"/>
      <c r="H741" s="138"/>
      <c r="I741" s="138"/>
      <c r="J741" s="138"/>
      <c r="K741" s="138"/>
      <c r="L741" s="138"/>
      <c r="M741" s="138"/>
      <c r="N741" s="138"/>
      <c r="O741" s="138"/>
      <c r="P741" s="138"/>
      <c r="Q741" s="138"/>
    </row>
    <row r="742" spans="1:17" ht="43.5">
      <c r="A742" s="155" t="s">
        <v>640</v>
      </c>
      <c r="B742" s="140" t="s">
        <v>3546</v>
      </c>
      <c r="C742" s="152" t="s">
        <v>210</v>
      </c>
      <c r="D742" s="152" t="s">
        <v>215</v>
      </c>
      <c r="E742" s="140" t="s">
        <v>1583</v>
      </c>
      <c r="F742" s="138"/>
      <c r="G742" s="138"/>
      <c r="H742" s="138"/>
      <c r="I742" s="138"/>
      <c r="J742" s="138"/>
      <c r="K742" s="138"/>
      <c r="L742" s="138"/>
      <c r="M742" s="138"/>
      <c r="N742" s="138"/>
      <c r="O742" s="138"/>
      <c r="P742" s="138"/>
      <c r="Q742" s="138"/>
    </row>
    <row r="743" spans="1:17" ht="43.5">
      <c r="A743" s="155" t="s">
        <v>640</v>
      </c>
      <c r="B743" s="140" t="s">
        <v>3547</v>
      </c>
      <c r="C743" s="152" t="s">
        <v>210</v>
      </c>
      <c r="D743" s="150" t="s">
        <v>215</v>
      </c>
      <c r="E743" s="140" t="s">
        <v>1583</v>
      </c>
      <c r="F743" s="138"/>
      <c r="G743" s="138"/>
      <c r="H743" s="138"/>
      <c r="I743" s="138"/>
      <c r="J743" s="138"/>
      <c r="K743" s="138"/>
      <c r="L743" s="138"/>
      <c r="M743" s="138"/>
      <c r="N743" s="138"/>
      <c r="O743" s="138"/>
      <c r="P743" s="138"/>
      <c r="Q743" s="138"/>
    </row>
    <row r="744" spans="1:17" ht="43.5">
      <c r="A744" s="155" t="s">
        <v>3548</v>
      </c>
      <c r="B744" s="140" t="s">
        <v>3549</v>
      </c>
      <c r="C744" s="152" t="s">
        <v>210</v>
      </c>
      <c r="D744" s="152" t="s">
        <v>215</v>
      </c>
      <c r="E744" s="140" t="s">
        <v>3550</v>
      </c>
      <c r="F744" s="138"/>
      <c r="G744" s="138"/>
      <c r="H744" s="138"/>
      <c r="I744" s="138"/>
      <c r="J744" s="138"/>
      <c r="K744" s="138"/>
      <c r="L744" s="138"/>
      <c r="M744" s="138"/>
      <c r="N744" s="138"/>
      <c r="O744" s="138"/>
      <c r="P744" s="138"/>
      <c r="Q744" s="138"/>
    </row>
    <row r="745" spans="1:17" ht="58">
      <c r="A745" s="154" t="s">
        <v>1261</v>
      </c>
      <c r="B745" s="140" t="s">
        <v>3551</v>
      </c>
      <c r="C745" s="150" t="s">
        <v>3552</v>
      </c>
      <c r="D745" s="150" t="s">
        <v>1583</v>
      </c>
      <c r="E745" s="140" t="s">
        <v>3553</v>
      </c>
      <c r="F745" s="138"/>
      <c r="G745" s="138"/>
      <c r="H745" s="138"/>
      <c r="I745" s="138"/>
      <c r="J745" s="138"/>
      <c r="K745" s="138"/>
      <c r="L745" s="138"/>
      <c r="M745" s="138"/>
      <c r="N745" s="138"/>
      <c r="O745" s="138"/>
      <c r="P745" s="138"/>
      <c r="Q745" s="138"/>
    </row>
    <row r="746" spans="1:17" ht="43.5">
      <c r="A746" s="155" t="s">
        <v>640</v>
      </c>
      <c r="B746" s="140" t="s">
        <v>3554</v>
      </c>
      <c r="C746" s="152" t="s">
        <v>964</v>
      </c>
      <c r="D746" s="150" t="s">
        <v>1583</v>
      </c>
      <c r="E746" s="140" t="s">
        <v>1583</v>
      </c>
      <c r="F746" s="138"/>
      <c r="G746" s="138"/>
      <c r="H746" s="138"/>
      <c r="I746" s="138"/>
      <c r="J746" s="138"/>
      <c r="K746" s="138"/>
      <c r="L746" s="138"/>
      <c r="M746" s="138"/>
      <c r="N746" s="138"/>
      <c r="O746" s="138"/>
      <c r="P746" s="138"/>
      <c r="Q746" s="138"/>
    </row>
    <row r="747" spans="1:17">
      <c r="A747" s="155" t="s">
        <v>640</v>
      </c>
      <c r="B747" s="140" t="s">
        <v>3555</v>
      </c>
      <c r="C747" s="150" t="s">
        <v>2594</v>
      </c>
      <c r="D747" s="150" t="s">
        <v>1583</v>
      </c>
      <c r="E747" s="140" t="s">
        <v>1583</v>
      </c>
      <c r="F747" s="138"/>
      <c r="G747" s="138"/>
      <c r="H747" s="138"/>
      <c r="I747" s="138"/>
      <c r="J747" s="138"/>
      <c r="K747" s="138"/>
      <c r="L747" s="138"/>
      <c r="M747" s="138"/>
      <c r="N747" s="138"/>
      <c r="O747" s="138"/>
      <c r="P747" s="138"/>
      <c r="Q747" s="138"/>
    </row>
    <row r="748" spans="1:17">
      <c r="A748" s="155" t="s">
        <v>640</v>
      </c>
      <c r="B748" s="140" t="s">
        <v>3556</v>
      </c>
      <c r="C748" s="150" t="s">
        <v>2594</v>
      </c>
      <c r="D748" s="150" t="s">
        <v>1583</v>
      </c>
      <c r="E748" s="140" t="s">
        <v>1583</v>
      </c>
      <c r="F748" s="138"/>
      <c r="G748" s="138"/>
      <c r="H748" s="138"/>
      <c r="I748" s="138"/>
      <c r="J748" s="138"/>
      <c r="K748" s="138"/>
      <c r="L748" s="138"/>
      <c r="M748" s="138"/>
      <c r="N748" s="138"/>
      <c r="O748" s="138"/>
      <c r="P748" s="138"/>
      <c r="Q748" s="138"/>
    </row>
    <row r="749" spans="1:17" ht="43.5">
      <c r="A749" s="155" t="s">
        <v>713</v>
      </c>
      <c r="B749" s="140" t="s">
        <v>3557</v>
      </c>
      <c r="C749" s="152" t="s">
        <v>210</v>
      </c>
      <c r="D749" s="152" t="s">
        <v>228</v>
      </c>
      <c r="E749" s="140" t="s">
        <v>1583</v>
      </c>
      <c r="F749" s="138"/>
      <c r="G749" s="138"/>
      <c r="H749" s="138"/>
      <c r="I749" s="138"/>
      <c r="J749" s="138"/>
      <c r="K749" s="138"/>
      <c r="L749" s="138"/>
      <c r="M749" s="138"/>
      <c r="N749" s="138"/>
      <c r="O749" s="138"/>
      <c r="P749" s="138"/>
      <c r="Q749" s="138"/>
    </row>
    <row r="750" spans="1:17" ht="29">
      <c r="A750" s="155" t="s">
        <v>713</v>
      </c>
      <c r="B750" s="140" t="s">
        <v>3558</v>
      </c>
      <c r="C750" s="150" t="s">
        <v>715</v>
      </c>
      <c r="D750" s="150" t="s">
        <v>1583</v>
      </c>
      <c r="E750" s="140" t="s">
        <v>1583</v>
      </c>
      <c r="F750" s="138"/>
      <c r="G750" s="138"/>
      <c r="H750" s="138"/>
      <c r="I750" s="138"/>
      <c r="J750" s="138"/>
      <c r="K750" s="138"/>
      <c r="L750" s="138"/>
      <c r="M750" s="138"/>
      <c r="N750" s="138"/>
      <c r="O750" s="138"/>
      <c r="P750" s="138"/>
      <c r="Q750" s="138"/>
    </row>
    <row r="751" spans="1:17" ht="58">
      <c r="A751" s="155" t="s">
        <v>713</v>
      </c>
      <c r="B751" s="140" t="s">
        <v>3559</v>
      </c>
      <c r="C751" s="149" t="s">
        <v>904</v>
      </c>
      <c r="D751" s="150" t="s">
        <v>1583</v>
      </c>
      <c r="E751" s="140" t="s">
        <v>1583</v>
      </c>
      <c r="F751" s="138"/>
      <c r="G751" s="138"/>
      <c r="H751" s="138"/>
      <c r="I751" s="138"/>
      <c r="J751" s="138"/>
      <c r="K751" s="138"/>
      <c r="L751" s="138"/>
      <c r="M751" s="138"/>
      <c r="N751" s="138"/>
      <c r="O751" s="138"/>
      <c r="P751" s="138"/>
      <c r="Q751" s="138"/>
    </row>
    <row r="752" spans="1:17" ht="72.5">
      <c r="A752" s="155" t="s">
        <v>713</v>
      </c>
      <c r="B752" s="140" t="s">
        <v>3560</v>
      </c>
      <c r="C752" s="150" t="s">
        <v>775</v>
      </c>
      <c r="D752" s="150" t="s">
        <v>1583</v>
      </c>
      <c r="E752" s="140" t="s">
        <v>1583</v>
      </c>
      <c r="F752" s="138"/>
      <c r="G752" s="138"/>
      <c r="H752" s="138"/>
      <c r="I752" s="138"/>
      <c r="J752" s="138"/>
      <c r="K752" s="138"/>
      <c r="L752" s="138"/>
      <c r="M752" s="138"/>
      <c r="N752" s="138"/>
      <c r="O752" s="138"/>
      <c r="P752" s="138"/>
      <c r="Q752" s="138"/>
    </row>
    <row r="753" spans="1:17" ht="87">
      <c r="A753" s="155" t="s">
        <v>713</v>
      </c>
      <c r="B753" s="140" t="s">
        <v>3561</v>
      </c>
      <c r="C753" s="150" t="s">
        <v>775</v>
      </c>
      <c r="D753" s="150" t="s">
        <v>1583</v>
      </c>
      <c r="E753" s="140" t="s">
        <v>1583</v>
      </c>
      <c r="F753" s="138"/>
      <c r="G753" s="138"/>
      <c r="H753" s="138"/>
      <c r="I753" s="138"/>
      <c r="J753" s="138"/>
      <c r="K753" s="138"/>
      <c r="L753" s="138"/>
      <c r="M753" s="138"/>
      <c r="N753" s="138"/>
      <c r="O753" s="138"/>
      <c r="P753" s="138"/>
      <c r="Q753" s="138"/>
    </row>
    <row r="754" spans="1:17" ht="72.5">
      <c r="A754" s="155" t="s">
        <v>713</v>
      </c>
      <c r="B754" s="140" t="s">
        <v>3562</v>
      </c>
      <c r="C754" s="150" t="s">
        <v>775</v>
      </c>
      <c r="D754" s="150" t="s">
        <v>1583</v>
      </c>
      <c r="E754" s="140" t="s">
        <v>1583</v>
      </c>
      <c r="F754" s="138"/>
      <c r="G754" s="138"/>
      <c r="H754" s="138"/>
      <c r="I754" s="138"/>
      <c r="J754" s="138"/>
      <c r="K754" s="138"/>
      <c r="L754" s="138"/>
      <c r="M754" s="138"/>
      <c r="N754" s="138"/>
      <c r="O754" s="138"/>
      <c r="P754" s="138"/>
      <c r="Q754" s="138"/>
    </row>
    <row r="755" spans="1:17" ht="29">
      <c r="A755" s="155" t="s">
        <v>713</v>
      </c>
      <c r="B755" s="140" t="s">
        <v>3563</v>
      </c>
      <c r="C755" s="150" t="s">
        <v>3564</v>
      </c>
      <c r="D755" s="150" t="s">
        <v>1583</v>
      </c>
      <c r="E755" s="140" t="s">
        <v>1583</v>
      </c>
      <c r="F755" s="138"/>
      <c r="G755" s="138"/>
      <c r="H755" s="138"/>
      <c r="I755" s="138"/>
      <c r="J755" s="138"/>
      <c r="K755" s="138"/>
      <c r="L755" s="138"/>
      <c r="M755" s="138"/>
      <c r="N755" s="138"/>
      <c r="O755" s="138"/>
      <c r="P755" s="138"/>
      <c r="Q755" s="138"/>
    </row>
    <row r="756" spans="1:17" ht="43.5">
      <c r="A756" s="155" t="s">
        <v>713</v>
      </c>
      <c r="B756" s="140" t="s">
        <v>3565</v>
      </c>
      <c r="C756" s="150" t="s">
        <v>2467</v>
      </c>
      <c r="D756" s="150" t="s">
        <v>1583</v>
      </c>
      <c r="E756" s="140" t="s">
        <v>1583</v>
      </c>
      <c r="F756" s="138"/>
      <c r="G756" s="138"/>
      <c r="H756" s="138"/>
      <c r="I756" s="138"/>
      <c r="J756" s="138"/>
      <c r="K756" s="138"/>
      <c r="L756" s="138"/>
      <c r="M756" s="138"/>
      <c r="N756" s="138"/>
      <c r="O756" s="138"/>
      <c r="P756" s="138"/>
      <c r="Q756" s="138"/>
    </row>
    <row r="757" spans="1:17" ht="29">
      <c r="A757" s="155" t="s">
        <v>713</v>
      </c>
      <c r="B757" s="140" t="s">
        <v>3566</v>
      </c>
      <c r="C757" s="150" t="s">
        <v>2467</v>
      </c>
      <c r="D757" s="150" t="s">
        <v>1583</v>
      </c>
      <c r="E757" s="140" t="s">
        <v>1583</v>
      </c>
      <c r="F757" s="138"/>
      <c r="G757" s="138"/>
      <c r="H757" s="138"/>
      <c r="I757" s="138"/>
      <c r="J757" s="138"/>
      <c r="K757" s="138"/>
      <c r="L757" s="138"/>
      <c r="M757" s="138"/>
      <c r="N757" s="138"/>
      <c r="O757" s="138"/>
      <c r="P757" s="138"/>
      <c r="Q757" s="138"/>
    </row>
    <row r="758" spans="1:17" ht="29">
      <c r="A758" s="155" t="s">
        <v>713</v>
      </c>
      <c r="B758" s="140" t="s">
        <v>3567</v>
      </c>
      <c r="C758" s="150" t="s">
        <v>3568</v>
      </c>
      <c r="D758" s="150" t="s">
        <v>1583</v>
      </c>
      <c r="E758" s="140" t="s">
        <v>1583</v>
      </c>
      <c r="F758" s="138"/>
      <c r="G758" s="138"/>
      <c r="H758" s="138"/>
      <c r="I758" s="138"/>
      <c r="J758" s="138"/>
      <c r="K758" s="138"/>
      <c r="L758" s="138"/>
      <c r="M758" s="138"/>
      <c r="N758" s="138"/>
      <c r="O758" s="138"/>
      <c r="P758" s="138"/>
      <c r="Q758" s="138"/>
    </row>
    <row r="759" spans="1:17" ht="58">
      <c r="A759" s="155" t="s">
        <v>713</v>
      </c>
      <c r="B759" s="140" t="s">
        <v>3569</v>
      </c>
      <c r="C759" s="150" t="s">
        <v>3570</v>
      </c>
      <c r="D759" s="150" t="s">
        <v>1583</v>
      </c>
      <c r="E759" s="140" t="s">
        <v>1583</v>
      </c>
      <c r="F759" s="138"/>
      <c r="G759" s="138"/>
      <c r="H759" s="138"/>
      <c r="I759" s="138"/>
      <c r="J759" s="138"/>
      <c r="K759" s="138"/>
      <c r="L759" s="138"/>
      <c r="M759" s="138"/>
      <c r="N759" s="138"/>
      <c r="O759" s="138"/>
      <c r="P759" s="138"/>
      <c r="Q759" s="138"/>
    </row>
    <row r="760" spans="1:17" ht="29">
      <c r="A760" s="155" t="s">
        <v>713</v>
      </c>
      <c r="B760" s="140" t="s">
        <v>3571</v>
      </c>
      <c r="C760" s="150" t="s">
        <v>3570</v>
      </c>
      <c r="D760" s="150" t="s">
        <v>1583</v>
      </c>
      <c r="E760" s="140" t="s">
        <v>1583</v>
      </c>
      <c r="F760" s="138"/>
      <c r="G760" s="138"/>
      <c r="H760" s="138"/>
      <c r="I760" s="138"/>
      <c r="J760" s="138"/>
      <c r="K760" s="138"/>
      <c r="L760" s="138"/>
      <c r="M760" s="138"/>
      <c r="N760" s="138"/>
      <c r="O760" s="138"/>
      <c r="P760" s="138"/>
      <c r="Q760" s="138"/>
    </row>
    <row r="761" spans="1:17" ht="43.5">
      <c r="A761" s="155" t="s">
        <v>713</v>
      </c>
      <c r="B761" s="140" t="s">
        <v>3572</v>
      </c>
      <c r="C761" s="150" t="s">
        <v>3570</v>
      </c>
      <c r="D761" s="150" t="s">
        <v>1583</v>
      </c>
      <c r="E761" s="140" t="s">
        <v>1583</v>
      </c>
      <c r="F761" s="138"/>
      <c r="G761" s="138"/>
      <c r="H761" s="138"/>
      <c r="I761" s="138"/>
      <c r="J761" s="138"/>
      <c r="K761" s="138"/>
      <c r="L761" s="138"/>
      <c r="M761" s="138"/>
      <c r="N761" s="138"/>
      <c r="O761" s="138"/>
      <c r="P761" s="138"/>
      <c r="Q761" s="138"/>
    </row>
    <row r="762" spans="1:17" ht="29">
      <c r="A762" s="155" t="s">
        <v>713</v>
      </c>
      <c r="B762" s="140" t="s">
        <v>3573</v>
      </c>
      <c r="C762" s="150" t="s">
        <v>3570</v>
      </c>
      <c r="D762" s="150" t="s">
        <v>1583</v>
      </c>
      <c r="E762" s="140" t="s">
        <v>1583</v>
      </c>
      <c r="F762" s="138"/>
      <c r="G762" s="138"/>
      <c r="H762" s="138"/>
      <c r="I762" s="138"/>
      <c r="J762" s="138"/>
      <c r="K762" s="138"/>
      <c r="L762" s="138"/>
      <c r="M762" s="138"/>
      <c r="N762" s="138"/>
      <c r="O762" s="138"/>
      <c r="P762" s="138"/>
      <c r="Q762" s="138"/>
    </row>
    <row r="763" spans="1:17" ht="29">
      <c r="A763" s="155" t="s">
        <v>713</v>
      </c>
      <c r="B763" s="140" t="s">
        <v>3574</v>
      </c>
      <c r="C763" s="150" t="s">
        <v>3570</v>
      </c>
      <c r="D763" s="150" t="s">
        <v>1583</v>
      </c>
      <c r="E763" s="140" t="s">
        <v>1583</v>
      </c>
      <c r="F763" s="138"/>
      <c r="G763" s="138"/>
      <c r="H763" s="138"/>
      <c r="I763" s="138"/>
      <c r="J763" s="138"/>
      <c r="K763" s="138"/>
      <c r="L763" s="138"/>
      <c r="M763" s="138"/>
      <c r="N763" s="138"/>
      <c r="O763" s="138"/>
      <c r="P763" s="138"/>
      <c r="Q763" s="138"/>
    </row>
    <row r="764" spans="1:17" ht="29">
      <c r="A764" s="155" t="s">
        <v>713</v>
      </c>
      <c r="B764" s="140" t="s">
        <v>3575</v>
      </c>
      <c r="C764" s="150" t="s">
        <v>3570</v>
      </c>
      <c r="D764" s="150" t="s">
        <v>1583</v>
      </c>
      <c r="E764" s="140" t="s">
        <v>1583</v>
      </c>
      <c r="F764" s="138"/>
      <c r="G764" s="138"/>
      <c r="H764" s="138"/>
      <c r="I764" s="138"/>
      <c r="J764" s="138"/>
      <c r="K764" s="138"/>
      <c r="L764" s="138"/>
      <c r="M764" s="138"/>
      <c r="N764" s="138"/>
      <c r="O764" s="138"/>
      <c r="P764" s="138"/>
      <c r="Q764" s="138"/>
    </row>
    <row r="765" spans="1:17" ht="43.5">
      <c r="A765" s="155" t="s">
        <v>713</v>
      </c>
      <c r="B765" s="140" t="s">
        <v>3576</v>
      </c>
      <c r="C765" s="150" t="s">
        <v>3570</v>
      </c>
      <c r="D765" s="150" t="s">
        <v>1583</v>
      </c>
      <c r="E765" s="140" t="s">
        <v>1583</v>
      </c>
      <c r="F765" s="138"/>
      <c r="G765" s="138"/>
      <c r="H765" s="138"/>
      <c r="I765" s="138"/>
      <c r="J765" s="138"/>
      <c r="K765" s="138"/>
      <c r="L765" s="138"/>
      <c r="M765" s="138"/>
      <c r="N765" s="138"/>
      <c r="O765" s="138"/>
      <c r="P765" s="138"/>
      <c r="Q765" s="138"/>
    </row>
    <row r="766" spans="1:17" ht="29">
      <c r="A766" s="155" t="s">
        <v>713</v>
      </c>
      <c r="B766" s="140" t="s">
        <v>3577</v>
      </c>
      <c r="C766" s="150" t="s">
        <v>3570</v>
      </c>
      <c r="D766" s="150" t="s">
        <v>1583</v>
      </c>
      <c r="E766" s="140" t="s">
        <v>1583</v>
      </c>
      <c r="F766" s="138"/>
      <c r="G766" s="138"/>
      <c r="H766" s="138"/>
      <c r="I766" s="138"/>
      <c r="J766" s="138"/>
      <c r="K766" s="138"/>
      <c r="L766" s="138"/>
      <c r="M766" s="138"/>
      <c r="N766" s="138"/>
      <c r="O766" s="138"/>
      <c r="P766" s="138"/>
      <c r="Q766" s="138"/>
    </row>
    <row r="767" spans="1:17" ht="43.5">
      <c r="A767" s="155" t="s">
        <v>713</v>
      </c>
      <c r="B767" s="140" t="s">
        <v>3578</v>
      </c>
      <c r="C767" s="150" t="s">
        <v>3570</v>
      </c>
      <c r="D767" s="150" t="s">
        <v>1583</v>
      </c>
      <c r="E767" s="140" t="s">
        <v>1583</v>
      </c>
      <c r="F767" s="138"/>
      <c r="G767" s="138"/>
      <c r="H767" s="138"/>
      <c r="I767" s="138"/>
      <c r="J767" s="138"/>
      <c r="K767" s="138"/>
      <c r="L767" s="138"/>
      <c r="M767" s="138"/>
      <c r="N767" s="138"/>
      <c r="O767" s="138"/>
      <c r="P767" s="138"/>
      <c r="Q767" s="138"/>
    </row>
    <row r="768" spans="1:17" ht="43.5">
      <c r="A768" s="155" t="s">
        <v>713</v>
      </c>
      <c r="B768" s="140" t="s">
        <v>3579</v>
      </c>
      <c r="C768" s="150" t="s">
        <v>3570</v>
      </c>
      <c r="D768" s="150" t="s">
        <v>1583</v>
      </c>
      <c r="E768" s="140" t="s">
        <v>1583</v>
      </c>
      <c r="F768" s="138"/>
      <c r="G768" s="138"/>
      <c r="H768" s="138"/>
      <c r="I768" s="138"/>
      <c r="J768" s="138"/>
      <c r="K768" s="138"/>
      <c r="L768" s="138"/>
      <c r="M768" s="138"/>
      <c r="N768" s="138"/>
      <c r="O768" s="138"/>
      <c r="P768" s="138"/>
      <c r="Q768" s="138"/>
    </row>
    <row r="769" spans="1:17" ht="29">
      <c r="A769" s="155" t="s">
        <v>713</v>
      </c>
      <c r="B769" s="140" t="s">
        <v>3580</v>
      </c>
      <c r="C769" s="150" t="s">
        <v>3570</v>
      </c>
      <c r="D769" s="150" t="s">
        <v>1583</v>
      </c>
      <c r="E769" s="140" t="s">
        <v>1583</v>
      </c>
      <c r="F769" s="138"/>
      <c r="G769" s="138"/>
      <c r="H769" s="138"/>
      <c r="I769" s="138"/>
      <c r="J769" s="138"/>
      <c r="K769" s="138"/>
      <c r="L769" s="138"/>
      <c r="M769" s="138"/>
      <c r="N769" s="138"/>
      <c r="O769" s="138"/>
      <c r="P769" s="138"/>
      <c r="Q769" s="138"/>
    </row>
    <row r="770" spans="1:17" ht="58">
      <c r="A770" s="155" t="s">
        <v>713</v>
      </c>
      <c r="B770" s="140" t="s">
        <v>3581</v>
      </c>
      <c r="C770" s="150" t="s">
        <v>3570</v>
      </c>
      <c r="D770" s="150" t="s">
        <v>1583</v>
      </c>
      <c r="E770" s="140" t="s">
        <v>1583</v>
      </c>
      <c r="F770" s="138"/>
      <c r="G770" s="138"/>
      <c r="H770" s="138"/>
      <c r="I770" s="138"/>
      <c r="J770" s="138"/>
      <c r="K770" s="138"/>
      <c r="L770" s="138"/>
      <c r="M770" s="138"/>
      <c r="N770" s="138"/>
      <c r="O770" s="138"/>
      <c r="P770" s="138"/>
      <c r="Q770" s="138"/>
    </row>
    <row r="771" spans="1:17" ht="29">
      <c r="A771" s="155" t="s">
        <v>713</v>
      </c>
      <c r="B771" s="140" t="s">
        <v>3582</v>
      </c>
      <c r="C771" s="150" t="s">
        <v>3570</v>
      </c>
      <c r="D771" s="150" t="s">
        <v>1583</v>
      </c>
      <c r="E771" s="140" t="s">
        <v>1583</v>
      </c>
      <c r="F771" s="138"/>
      <c r="G771" s="138"/>
      <c r="H771" s="138"/>
      <c r="I771" s="138"/>
      <c r="J771" s="138"/>
      <c r="K771" s="138"/>
      <c r="L771" s="138"/>
      <c r="M771" s="138"/>
      <c r="N771" s="138"/>
      <c r="O771" s="138"/>
      <c r="P771" s="138"/>
      <c r="Q771" s="138"/>
    </row>
    <row r="772" spans="1:17" ht="43.5">
      <c r="A772" s="155" t="s">
        <v>713</v>
      </c>
      <c r="B772" s="140" t="s">
        <v>3583</v>
      </c>
      <c r="C772" s="150" t="s">
        <v>3570</v>
      </c>
      <c r="D772" s="150" t="s">
        <v>1583</v>
      </c>
      <c r="E772" s="140" t="s">
        <v>1583</v>
      </c>
      <c r="F772" s="138"/>
      <c r="G772" s="138"/>
      <c r="H772" s="138"/>
      <c r="I772" s="138"/>
      <c r="J772" s="138"/>
      <c r="K772" s="138"/>
      <c r="L772" s="138"/>
      <c r="M772" s="138"/>
      <c r="N772" s="138"/>
      <c r="O772" s="138"/>
      <c r="P772" s="138"/>
      <c r="Q772" s="138"/>
    </row>
    <row r="773" spans="1:17" ht="29">
      <c r="A773" s="155" t="s">
        <v>713</v>
      </c>
      <c r="B773" s="140" t="s">
        <v>3584</v>
      </c>
      <c r="C773" s="150" t="s">
        <v>3570</v>
      </c>
      <c r="D773" s="150" t="s">
        <v>1583</v>
      </c>
      <c r="E773" s="140" t="s">
        <v>1583</v>
      </c>
      <c r="F773" s="138"/>
      <c r="G773" s="138"/>
      <c r="H773" s="138"/>
      <c r="I773" s="138"/>
      <c r="J773" s="138"/>
      <c r="K773" s="138"/>
      <c r="L773" s="138"/>
      <c r="M773" s="138"/>
      <c r="N773" s="138"/>
      <c r="O773" s="138"/>
      <c r="P773" s="138"/>
      <c r="Q773" s="138"/>
    </row>
    <row r="774" spans="1:17" ht="43.5">
      <c r="A774" s="155" t="s">
        <v>713</v>
      </c>
      <c r="B774" s="140" t="s">
        <v>3585</v>
      </c>
      <c r="C774" s="150" t="s">
        <v>3570</v>
      </c>
      <c r="D774" s="150" t="s">
        <v>1583</v>
      </c>
      <c r="E774" s="140" t="s">
        <v>1583</v>
      </c>
      <c r="F774" s="138"/>
      <c r="G774" s="138"/>
      <c r="H774" s="138"/>
      <c r="I774" s="138"/>
      <c r="J774" s="138"/>
      <c r="K774" s="138"/>
      <c r="L774" s="138"/>
      <c r="M774" s="138"/>
      <c r="N774" s="138"/>
      <c r="O774" s="138"/>
      <c r="P774" s="138"/>
      <c r="Q774" s="138"/>
    </row>
    <row r="775" spans="1:17" ht="43.5">
      <c r="A775" s="155" t="s">
        <v>713</v>
      </c>
      <c r="B775" s="140" t="s">
        <v>3586</v>
      </c>
      <c r="C775" s="150" t="s">
        <v>3570</v>
      </c>
      <c r="D775" s="150" t="s">
        <v>1583</v>
      </c>
      <c r="E775" s="140" t="s">
        <v>1583</v>
      </c>
      <c r="F775" s="138"/>
      <c r="G775" s="138"/>
      <c r="H775" s="138"/>
      <c r="I775" s="138"/>
      <c r="J775" s="138"/>
      <c r="K775" s="138"/>
      <c r="L775" s="138"/>
      <c r="M775" s="138"/>
      <c r="N775" s="138"/>
      <c r="O775" s="138"/>
      <c r="P775" s="138"/>
      <c r="Q775" s="138"/>
    </row>
    <row r="776" spans="1:17" ht="29">
      <c r="A776" s="155" t="s">
        <v>713</v>
      </c>
      <c r="B776" s="140" t="s">
        <v>3587</v>
      </c>
      <c r="C776" s="150" t="s">
        <v>3570</v>
      </c>
      <c r="D776" s="150" t="s">
        <v>1583</v>
      </c>
      <c r="E776" s="140" t="s">
        <v>1583</v>
      </c>
      <c r="F776" s="138"/>
      <c r="G776" s="138"/>
      <c r="H776" s="138"/>
      <c r="I776" s="138"/>
      <c r="J776" s="138"/>
      <c r="K776" s="138"/>
      <c r="L776" s="138"/>
      <c r="M776" s="138"/>
      <c r="N776" s="138"/>
      <c r="O776" s="138"/>
      <c r="P776" s="138"/>
      <c r="Q776" s="138"/>
    </row>
    <row r="777" spans="1:17" ht="29">
      <c r="A777" s="155" t="s">
        <v>713</v>
      </c>
      <c r="B777" s="140" t="s">
        <v>3588</v>
      </c>
      <c r="C777" s="150" t="s">
        <v>3570</v>
      </c>
      <c r="D777" s="150" t="s">
        <v>1583</v>
      </c>
      <c r="E777" s="140" t="s">
        <v>1583</v>
      </c>
      <c r="F777" s="138"/>
      <c r="G777" s="138"/>
      <c r="H777" s="138"/>
      <c r="I777" s="138"/>
      <c r="J777" s="138"/>
      <c r="K777" s="138"/>
      <c r="L777" s="138"/>
      <c r="M777" s="138"/>
      <c r="N777" s="138"/>
      <c r="O777" s="138"/>
      <c r="P777" s="138"/>
      <c r="Q777" s="138"/>
    </row>
    <row r="778" spans="1:17" ht="43.5">
      <c r="A778" s="155" t="s">
        <v>713</v>
      </c>
      <c r="B778" s="140" t="s">
        <v>3589</v>
      </c>
      <c r="C778" s="150" t="s">
        <v>3570</v>
      </c>
      <c r="D778" s="150" t="s">
        <v>1583</v>
      </c>
      <c r="E778" s="140" t="s">
        <v>1583</v>
      </c>
      <c r="F778" s="138"/>
      <c r="G778" s="138"/>
      <c r="H778" s="138"/>
      <c r="I778" s="138"/>
      <c r="J778" s="138"/>
      <c r="K778" s="138"/>
      <c r="L778" s="138"/>
      <c r="M778" s="138"/>
      <c r="N778" s="138"/>
      <c r="O778" s="138"/>
      <c r="P778" s="138"/>
      <c r="Q778" s="138"/>
    </row>
    <row r="779" spans="1:17" ht="72.5">
      <c r="A779" s="155" t="s">
        <v>713</v>
      </c>
      <c r="B779" s="140" t="s">
        <v>3590</v>
      </c>
      <c r="C779" s="150" t="s">
        <v>3570</v>
      </c>
      <c r="D779" s="150" t="s">
        <v>1583</v>
      </c>
      <c r="E779" s="140" t="s">
        <v>1583</v>
      </c>
      <c r="F779" s="138"/>
      <c r="G779" s="138"/>
      <c r="H779" s="138"/>
      <c r="I779" s="138"/>
      <c r="J779" s="138"/>
      <c r="K779" s="138"/>
      <c r="L779" s="138"/>
      <c r="M779" s="138"/>
      <c r="N779" s="138"/>
      <c r="O779" s="138"/>
      <c r="P779" s="138"/>
      <c r="Q779" s="138"/>
    </row>
    <row r="780" spans="1:17" ht="43.5">
      <c r="A780" s="155" t="s">
        <v>713</v>
      </c>
      <c r="B780" s="140" t="s">
        <v>3591</v>
      </c>
      <c r="C780" s="150" t="s">
        <v>3570</v>
      </c>
      <c r="D780" s="150" t="s">
        <v>1583</v>
      </c>
      <c r="E780" s="140" t="s">
        <v>1583</v>
      </c>
      <c r="F780" s="138"/>
      <c r="G780" s="138"/>
      <c r="H780" s="138"/>
      <c r="I780" s="138"/>
      <c r="J780" s="138"/>
      <c r="K780" s="138"/>
      <c r="L780" s="138"/>
      <c r="M780" s="138"/>
      <c r="N780" s="138"/>
      <c r="O780" s="138"/>
      <c r="P780" s="138"/>
      <c r="Q780" s="138"/>
    </row>
    <row r="781" spans="1:17" ht="58">
      <c r="A781" s="155" t="s">
        <v>713</v>
      </c>
      <c r="B781" s="140" t="s">
        <v>3592</v>
      </c>
      <c r="C781" s="150" t="s">
        <v>3570</v>
      </c>
      <c r="D781" s="150" t="s">
        <v>1583</v>
      </c>
      <c r="E781" s="140" t="s">
        <v>1583</v>
      </c>
      <c r="F781" s="138"/>
      <c r="G781" s="138"/>
      <c r="H781" s="138"/>
      <c r="I781" s="138"/>
      <c r="J781" s="138"/>
      <c r="K781" s="138"/>
      <c r="L781" s="138"/>
      <c r="M781" s="138"/>
      <c r="N781" s="138"/>
      <c r="O781" s="138"/>
      <c r="P781" s="138"/>
      <c r="Q781" s="138"/>
    </row>
    <row r="782" spans="1:17" ht="29">
      <c r="A782" s="155" t="s">
        <v>713</v>
      </c>
      <c r="B782" s="140" t="s">
        <v>3593</v>
      </c>
      <c r="C782" s="150" t="s">
        <v>3570</v>
      </c>
      <c r="D782" s="150" t="s">
        <v>1583</v>
      </c>
      <c r="E782" s="140" t="s">
        <v>1583</v>
      </c>
      <c r="F782" s="138"/>
      <c r="G782" s="138"/>
      <c r="H782" s="138"/>
      <c r="I782" s="138"/>
      <c r="J782" s="138"/>
      <c r="K782" s="138"/>
      <c r="L782" s="138"/>
      <c r="M782" s="138"/>
      <c r="N782" s="138"/>
      <c r="O782" s="138"/>
      <c r="P782" s="138"/>
      <c r="Q782" s="138"/>
    </row>
    <row r="783" spans="1:17" ht="29">
      <c r="A783" s="155" t="s">
        <v>713</v>
      </c>
      <c r="B783" s="140" t="s">
        <v>3594</v>
      </c>
      <c r="C783" s="150" t="s">
        <v>3570</v>
      </c>
      <c r="D783" s="150" t="s">
        <v>1583</v>
      </c>
      <c r="E783" s="140" t="s">
        <v>1583</v>
      </c>
      <c r="F783" s="138"/>
      <c r="G783" s="138"/>
      <c r="H783" s="138"/>
      <c r="I783" s="138"/>
      <c r="J783" s="138"/>
      <c r="K783" s="138"/>
      <c r="L783" s="138"/>
      <c r="M783" s="138"/>
      <c r="N783" s="138"/>
      <c r="O783" s="138"/>
      <c r="P783" s="138"/>
      <c r="Q783" s="138"/>
    </row>
    <row r="784" spans="1:17" ht="29">
      <c r="A784" s="155" t="s">
        <v>713</v>
      </c>
      <c r="B784" s="140" t="s">
        <v>3595</v>
      </c>
      <c r="C784" s="150" t="s">
        <v>3570</v>
      </c>
      <c r="D784" s="150" t="s">
        <v>1583</v>
      </c>
      <c r="E784" s="140" t="s">
        <v>1583</v>
      </c>
      <c r="F784" s="138"/>
      <c r="G784" s="138"/>
      <c r="H784" s="138"/>
      <c r="I784" s="138"/>
      <c r="J784" s="138"/>
      <c r="K784" s="138"/>
      <c r="L784" s="138"/>
      <c r="M784" s="138"/>
      <c r="N784" s="138"/>
      <c r="O784" s="138"/>
      <c r="P784" s="138"/>
      <c r="Q784" s="138"/>
    </row>
    <row r="785" spans="1:17" ht="29">
      <c r="A785" s="155" t="s">
        <v>713</v>
      </c>
      <c r="B785" s="140" t="s">
        <v>3596</v>
      </c>
      <c r="C785" s="150" t="s">
        <v>3570</v>
      </c>
      <c r="D785" s="150" t="s">
        <v>1583</v>
      </c>
      <c r="E785" s="140" t="s">
        <v>1583</v>
      </c>
      <c r="F785" s="138"/>
      <c r="G785" s="138"/>
      <c r="H785" s="138"/>
      <c r="I785" s="138"/>
      <c r="J785" s="138"/>
      <c r="K785" s="138"/>
      <c r="L785" s="138"/>
      <c r="M785" s="138"/>
      <c r="N785" s="138"/>
      <c r="O785" s="138"/>
      <c r="P785" s="138"/>
      <c r="Q785" s="138"/>
    </row>
    <row r="786" spans="1:17" ht="43.5">
      <c r="A786" s="155" t="s">
        <v>713</v>
      </c>
      <c r="B786" s="140" t="s">
        <v>3597</v>
      </c>
      <c r="C786" s="150" t="s">
        <v>3570</v>
      </c>
      <c r="D786" s="150" t="s">
        <v>1583</v>
      </c>
      <c r="E786" s="140" t="s">
        <v>1583</v>
      </c>
      <c r="F786" s="138"/>
      <c r="G786" s="138"/>
      <c r="H786" s="138"/>
      <c r="I786" s="138"/>
      <c r="J786" s="138"/>
      <c r="K786" s="138"/>
      <c r="L786" s="138"/>
      <c r="M786" s="138"/>
      <c r="N786" s="138"/>
      <c r="O786" s="138"/>
      <c r="P786" s="138"/>
      <c r="Q786" s="138"/>
    </row>
    <row r="787" spans="1:17" ht="58">
      <c r="A787" s="155" t="s">
        <v>713</v>
      </c>
      <c r="B787" s="140" t="s">
        <v>3598</v>
      </c>
      <c r="C787" s="150" t="s">
        <v>3570</v>
      </c>
      <c r="D787" s="150" t="s">
        <v>1583</v>
      </c>
      <c r="E787" s="140" t="s">
        <v>1583</v>
      </c>
      <c r="F787" s="138"/>
      <c r="G787" s="138"/>
      <c r="H787" s="138"/>
      <c r="I787" s="138"/>
      <c r="J787" s="138"/>
      <c r="K787" s="138"/>
      <c r="L787" s="138"/>
      <c r="M787" s="138"/>
      <c r="N787" s="138"/>
      <c r="O787" s="138"/>
      <c r="P787" s="138"/>
      <c r="Q787" s="138"/>
    </row>
    <row r="788" spans="1:17" ht="29">
      <c r="A788" s="155" t="s">
        <v>713</v>
      </c>
      <c r="B788" s="140" t="s">
        <v>3599</v>
      </c>
      <c r="C788" s="150" t="s">
        <v>3570</v>
      </c>
      <c r="D788" s="150" t="s">
        <v>1583</v>
      </c>
      <c r="E788" s="140" t="s">
        <v>1583</v>
      </c>
      <c r="F788" s="138"/>
      <c r="G788" s="138"/>
      <c r="H788" s="138"/>
      <c r="I788" s="138"/>
      <c r="J788" s="138"/>
      <c r="K788" s="138"/>
      <c r="L788" s="138"/>
      <c r="M788" s="138"/>
      <c r="N788" s="138"/>
      <c r="O788" s="138"/>
      <c r="P788" s="138"/>
      <c r="Q788" s="138"/>
    </row>
    <row r="789" spans="1:17" ht="29">
      <c r="A789" s="155" t="s">
        <v>713</v>
      </c>
      <c r="B789" s="140" t="s">
        <v>3600</v>
      </c>
      <c r="C789" s="150" t="s">
        <v>3570</v>
      </c>
      <c r="D789" s="150" t="s">
        <v>1583</v>
      </c>
      <c r="E789" s="140" t="s">
        <v>1583</v>
      </c>
      <c r="F789" s="138"/>
      <c r="G789" s="138"/>
      <c r="H789" s="138"/>
      <c r="I789" s="138"/>
      <c r="J789" s="138"/>
      <c r="K789" s="138"/>
      <c r="L789" s="138"/>
      <c r="M789" s="138"/>
      <c r="N789" s="138"/>
      <c r="O789" s="138"/>
      <c r="P789" s="138"/>
      <c r="Q789" s="138"/>
    </row>
    <row r="790" spans="1:17" ht="29">
      <c r="A790" s="155" t="s">
        <v>713</v>
      </c>
      <c r="B790" s="140" t="s">
        <v>3601</v>
      </c>
      <c r="C790" s="150" t="s">
        <v>3570</v>
      </c>
      <c r="D790" s="150" t="s">
        <v>1583</v>
      </c>
      <c r="E790" s="140" t="s">
        <v>1583</v>
      </c>
      <c r="F790" s="138"/>
      <c r="G790" s="138"/>
      <c r="H790" s="138"/>
      <c r="I790" s="138"/>
      <c r="J790" s="138"/>
      <c r="K790" s="138"/>
      <c r="L790" s="138"/>
      <c r="M790" s="138"/>
      <c r="N790" s="138"/>
      <c r="O790" s="138"/>
      <c r="P790" s="138"/>
      <c r="Q790" s="138"/>
    </row>
    <row r="791" spans="1:17" ht="43.5">
      <c r="A791" s="155" t="s">
        <v>713</v>
      </c>
      <c r="B791" s="140" t="s">
        <v>3602</v>
      </c>
      <c r="C791" s="150" t="s">
        <v>3570</v>
      </c>
      <c r="D791" s="150" t="s">
        <v>1583</v>
      </c>
      <c r="E791" s="140" t="s">
        <v>1583</v>
      </c>
      <c r="F791" s="138"/>
      <c r="G791" s="138"/>
      <c r="H791" s="138"/>
      <c r="I791" s="138"/>
      <c r="J791" s="138"/>
      <c r="K791" s="138"/>
      <c r="L791" s="138"/>
      <c r="M791" s="138"/>
      <c r="N791" s="138"/>
      <c r="O791" s="138"/>
      <c r="P791" s="138"/>
      <c r="Q791" s="138"/>
    </row>
    <row r="792" spans="1:17" ht="29">
      <c r="A792" s="155" t="s">
        <v>713</v>
      </c>
      <c r="B792" s="140" t="s">
        <v>3603</v>
      </c>
      <c r="C792" s="150" t="s">
        <v>3570</v>
      </c>
      <c r="D792" s="150" t="s">
        <v>1583</v>
      </c>
      <c r="E792" s="140" t="s">
        <v>1583</v>
      </c>
      <c r="F792" s="138"/>
      <c r="G792" s="138"/>
      <c r="H792" s="138"/>
      <c r="I792" s="138"/>
      <c r="J792" s="138"/>
      <c r="K792" s="138"/>
      <c r="L792" s="138"/>
      <c r="M792" s="138"/>
      <c r="N792" s="138"/>
      <c r="O792" s="138"/>
      <c r="P792" s="138"/>
      <c r="Q792" s="138"/>
    </row>
    <row r="793" spans="1:17" ht="29">
      <c r="A793" s="155" t="s">
        <v>713</v>
      </c>
      <c r="B793" s="140" t="s">
        <v>3604</v>
      </c>
      <c r="C793" s="150" t="s">
        <v>3570</v>
      </c>
      <c r="D793" s="150" t="s">
        <v>1583</v>
      </c>
      <c r="E793" s="140" t="s">
        <v>1583</v>
      </c>
      <c r="F793" s="138"/>
      <c r="G793" s="138"/>
      <c r="H793" s="138"/>
      <c r="I793" s="138"/>
      <c r="J793" s="138"/>
      <c r="K793" s="138"/>
      <c r="L793" s="138"/>
      <c r="M793" s="138"/>
      <c r="N793" s="138"/>
      <c r="O793" s="138"/>
      <c r="P793" s="138"/>
      <c r="Q793" s="138"/>
    </row>
    <row r="794" spans="1:17" ht="43.5">
      <c r="A794" s="155" t="s">
        <v>713</v>
      </c>
      <c r="B794" s="140" t="s">
        <v>3605</v>
      </c>
      <c r="C794" s="150" t="s">
        <v>3570</v>
      </c>
      <c r="D794" s="150" t="s">
        <v>1583</v>
      </c>
      <c r="E794" s="140" t="s">
        <v>1583</v>
      </c>
      <c r="F794" s="138"/>
      <c r="G794" s="138"/>
      <c r="H794" s="138"/>
      <c r="I794" s="138"/>
      <c r="J794" s="138"/>
      <c r="K794" s="138"/>
      <c r="L794" s="138"/>
      <c r="M794" s="138"/>
      <c r="N794" s="138"/>
      <c r="O794" s="138"/>
      <c r="P794" s="138"/>
      <c r="Q794" s="138"/>
    </row>
    <row r="795" spans="1:17" ht="29">
      <c r="A795" s="155" t="s">
        <v>713</v>
      </c>
      <c r="B795" s="140" t="s">
        <v>3606</v>
      </c>
      <c r="C795" s="150" t="s">
        <v>3570</v>
      </c>
      <c r="D795" s="150" t="s">
        <v>1583</v>
      </c>
      <c r="E795" s="140" t="s">
        <v>1583</v>
      </c>
      <c r="F795" s="138"/>
      <c r="G795" s="138"/>
      <c r="H795" s="138"/>
      <c r="I795" s="138"/>
      <c r="J795" s="138"/>
      <c r="K795" s="138"/>
      <c r="L795" s="138"/>
      <c r="M795" s="138"/>
      <c r="N795" s="138"/>
      <c r="O795" s="138"/>
      <c r="P795" s="138"/>
      <c r="Q795" s="138"/>
    </row>
    <row r="796" spans="1:17" ht="43.5">
      <c r="A796" s="155" t="s">
        <v>713</v>
      </c>
      <c r="B796" s="140" t="s">
        <v>3607</v>
      </c>
      <c r="C796" s="150" t="s">
        <v>3570</v>
      </c>
      <c r="D796" s="150" t="s">
        <v>1583</v>
      </c>
      <c r="E796" s="140" t="s">
        <v>1583</v>
      </c>
      <c r="F796" s="138"/>
      <c r="G796" s="138"/>
      <c r="H796" s="138"/>
      <c r="I796" s="138"/>
      <c r="J796" s="138"/>
      <c r="K796" s="138"/>
      <c r="L796" s="138"/>
      <c r="M796" s="138"/>
      <c r="N796" s="138"/>
      <c r="O796" s="138"/>
      <c r="P796" s="138"/>
      <c r="Q796" s="138"/>
    </row>
    <row r="797" spans="1:17" ht="29">
      <c r="A797" s="155" t="s">
        <v>713</v>
      </c>
      <c r="B797" s="140" t="s">
        <v>3608</v>
      </c>
      <c r="C797" s="150" t="s">
        <v>3570</v>
      </c>
      <c r="D797" s="150" t="s">
        <v>1583</v>
      </c>
      <c r="E797" s="140" t="s">
        <v>1583</v>
      </c>
      <c r="F797" s="138"/>
      <c r="G797" s="138"/>
      <c r="H797" s="138"/>
      <c r="I797" s="138"/>
      <c r="J797" s="138"/>
      <c r="K797" s="138"/>
      <c r="L797" s="138"/>
      <c r="M797" s="138"/>
      <c r="N797" s="138"/>
      <c r="O797" s="138"/>
      <c r="P797" s="138"/>
      <c r="Q797" s="138"/>
    </row>
    <row r="798" spans="1:17" ht="29">
      <c r="A798" s="155" t="s">
        <v>713</v>
      </c>
      <c r="B798" s="140" t="s">
        <v>3609</v>
      </c>
      <c r="C798" s="150" t="s">
        <v>3570</v>
      </c>
      <c r="D798" s="150" t="s">
        <v>1583</v>
      </c>
      <c r="E798" s="140" t="s">
        <v>1583</v>
      </c>
      <c r="F798" s="138"/>
      <c r="G798" s="138"/>
      <c r="H798" s="138"/>
      <c r="I798" s="138"/>
      <c r="J798" s="138"/>
      <c r="K798" s="138"/>
      <c r="L798" s="138"/>
      <c r="M798" s="138"/>
      <c r="N798" s="138"/>
      <c r="O798" s="138"/>
      <c r="P798" s="138"/>
      <c r="Q798" s="138"/>
    </row>
    <row r="799" spans="1:17" ht="43.5">
      <c r="A799" s="155" t="s">
        <v>713</v>
      </c>
      <c r="B799" s="140" t="s">
        <v>3610</v>
      </c>
      <c r="C799" s="150" t="s">
        <v>3570</v>
      </c>
      <c r="D799" s="150" t="s">
        <v>1583</v>
      </c>
      <c r="E799" s="140" t="s">
        <v>1583</v>
      </c>
      <c r="F799" s="138"/>
      <c r="G799" s="138"/>
      <c r="H799" s="138"/>
      <c r="I799" s="138"/>
      <c r="J799" s="138"/>
      <c r="K799" s="138"/>
      <c r="L799" s="138"/>
      <c r="M799" s="138"/>
      <c r="N799" s="138"/>
      <c r="O799" s="138"/>
      <c r="P799" s="138"/>
      <c r="Q799" s="138"/>
    </row>
    <row r="800" spans="1:17" ht="43.5">
      <c r="A800" s="155" t="s">
        <v>713</v>
      </c>
      <c r="B800" s="140" t="s">
        <v>3611</v>
      </c>
      <c r="C800" s="150" t="s">
        <v>3570</v>
      </c>
      <c r="D800" s="150" t="s">
        <v>1583</v>
      </c>
      <c r="E800" s="140" t="s">
        <v>1583</v>
      </c>
      <c r="F800" s="138"/>
      <c r="G800" s="138"/>
      <c r="H800" s="138"/>
      <c r="I800" s="138"/>
      <c r="J800" s="138"/>
      <c r="K800" s="138"/>
      <c r="L800" s="138"/>
      <c r="M800" s="138"/>
      <c r="N800" s="138"/>
      <c r="O800" s="138"/>
      <c r="P800" s="138"/>
      <c r="Q800" s="138"/>
    </row>
    <row r="801" spans="1:17" ht="43.5">
      <c r="A801" s="155" t="s">
        <v>713</v>
      </c>
      <c r="B801" s="140" t="s">
        <v>3612</v>
      </c>
      <c r="C801" s="150" t="s">
        <v>3570</v>
      </c>
      <c r="D801" s="150" t="s">
        <v>1583</v>
      </c>
      <c r="E801" s="140" t="s">
        <v>1583</v>
      </c>
      <c r="F801" s="138"/>
      <c r="G801" s="138"/>
      <c r="H801" s="138"/>
      <c r="I801" s="138"/>
      <c r="J801" s="138"/>
      <c r="K801" s="138"/>
      <c r="L801" s="138"/>
      <c r="M801" s="138"/>
      <c r="N801" s="138"/>
      <c r="O801" s="138"/>
      <c r="P801" s="138"/>
      <c r="Q801" s="138"/>
    </row>
    <row r="802" spans="1:17" ht="43.5">
      <c r="A802" s="155" t="s">
        <v>713</v>
      </c>
      <c r="B802" s="140" t="s">
        <v>3613</v>
      </c>
      <c r="C802" s="150" t="s">
        <v>3570</v>
      </c>
      <c r="D802" s="150" t="s">
        <v>1583</v>
      </c>
      <c r="E802" s="140" t="s">
        <v>1583</v>
      </c>
      <c r="F802" s="138"/>
      <c r="G802" s="138"/>
      <c r="H802" s="138"/>
      <c r="I802" s="138"/>
      <c r="J802" s="138"/>
      <c r="K802" s="138"/>
      <c r="L802" s="138"/>
      <c r="M802" s="138"/>
      <c r="N802" s="138"/>
      <c r="O802" s="138"/>
      <c r="P802" s="138"/>
      <c r="Q802" s="138"/>
    </row>
    <row r="803" spans="1:17" ht="43.5">
      <c r="A803" s="155" t="s">
        <v>713</v>
      </c>
      <c r="B803" s="140" t="s">
        <v>3614</v>
      </c>
      <c r="C803" s="150" t="s">
        <v>3570</v>
      </c>
      <c r="D803" s="150" t="s">
        <v>1583</v>
      </c>
      <c r="E803" s="140" t="s">
        <v>1583</v>
      </c>
      <c r="F803" s="138"/>
      <c r="G803" s="138"/>
      <c r="H803" s="138"/>
      <c r="I803" s="138"/>
      <c r="J803" s="138"/>
      <c r="K803" s="138"/>
      <c r="L803" s="138"/>
      <c r="M803" s="138"/>
      <c r="N803" s="138"/>
      <c r="O803" s="138"/>
      <c r="P803" s="138"/>
      <c r="Q803" s="138"/>
    </row>
    <row r="804" spans="1:17" ht="43.5">
      <c r="A804" s="155" t="s">
        <v>713</v>
      </c>
      <c r="B804" s="140" t="s">
        <v>3615</v>
      </c>
      <c r="C804" s="150" t="s">
        <v>3570</v>
      </c>
      <c r="D804" s="150" t="s">
        <v>1583</v>
      </c>
      <c r="E804" s="140" t="s">
        <v>1583</v>
      </c>
      <c r="F804" s="138"/>
      <c r="G804" s="138"/>
      <c r="H804" s="138"/>
      <c r="I804" s="138"/>
      <c r="J804" s="138"/>
      <c r="K804" s="138"/>
      <c r="L804" s="138"/>
      <c r="M804" s="138"/>
      <c r="N804" s="138"/>
      <c r="O804" s="138"/>
      <c r="P804" s="138"/>
      <c r="Q804" s="138"/>
    </row>
    <row r="805" spans="1:17" ht="43.5">
      <c r="A805" s="155" t="s">
        <v>713</v>
      </c>
      <c r="B805" s="140" t="s">
        <v>3616</v>
      </c>
      <c r="C805" s="150" t="s">
        <v>3570</v>
      </c>
      <c r="D805" s="150" t="s">
        <v>1583</v>
      </c>
      <c r="E805" s="140" t="s">
        <v>1583</v>
      </c>
      <c r="F805" s="138"/>
      <c r="G805" s="138"/>
      <c r="H805" s="138"/>
      <c r="I805" s="138"/>
      <c r="J805" s="138"/>
      <c r="K805" s="138"/>
      <c r="L805" s="138"/>
      <c r="M805" s="138"/>
      <c r="N805" s="138"/>
      <c r="O805" s="138"/>
      <c r="P805" s="138"/>
      <c r="Q805" s="138"/>
    </row>
    <row r="806" spans="1:17" ht="29">
      <c r="A806" s="155" t="s">
        <v>713</v>
      </c>
      <c r="B806" s="140" t="s">
        <v>3617</v>
      </c>
      <c r="C806" s="150" t="s">
        <v>3570</v>
      </c>
      <c r="D806" s="150" t="s">
        <v>1583</v>
      </c>
      <c r="E806" s="140" t="s">
        <v>1583</v>
      </c>
      <c r="F806" s="138"/>
      <c r="G806" s="138"/>
      <c r="H806" s="138"/>
      <c r="I806" s="138"/>
      <c r="J806" s="138"/>
      <c r="K806" s="138"/>
      <c r="L806" s="138"/>
      <c r="M806" s="138"/>
      <c r="N806" s="138"/>
      <c r="O806" s="138"/>
      <c r="P806" s="138"/>
      <c r="Q806" s="138"/>
    </row>
    <row r="807" spans="1:17" ht="29">
      <c r="A807" s="155" t="s">
        <v>713</v>
      </c>
      <c r="B807" s="140" t="s">
        <v>3618</v>
      </c>
      <c r="C807" s="150" t="s">
        <v>3570</v>
      </c>
      <c r="D807" s="150" t="s">
        <v>1583</v>
      </c>
      <c r="E807" s="140" t="s">
        <v>1583</v>
      </c>
      <c r="F807" s="138"/>
      <c r="G807" s="138"/>
      <c r="H807" s="138"/>
      <c r="I807" s="138"/>
      <c r="J807" s="138"/>
      <c r="K807" s="138"/>
      <c r="L807" s="138"/>
      <c r="M807" s="138"/>
      <c r="N807" s="138"/>
      <c r="O807" s="138"/>
      <c r="P807" s="138"/>
      <c r="Q807" s="138"/>
    </row>
    <row r="808" spans="1:17" ht="29">
      <c r="A808" s="155" t="s">
        <v>713</v>
      </c>
      <c r="B808" s="140" t="s">
        <v>3619</v>
      </c>
      <c r="C808" s="150" t="s">
        <v>3570</v>
      </c>
      <c r="D808" s="150" t="s">
        <v>1583</v>
      </c>
      <c r="E808" s="140" t="s">
        <v>1583</v>
      </c>
      <c r="F808" s="138"/>
      <c r="G808" s="138"/>
      <c r="H808" s="138"/>
      <c r="I808" s="138"/>
      <c r="J808" s="138"/>
      <c r="K808" s="138"/>
      <c r="L808" s="138"/>
      <c r="M808" s="138"/>
      <c r="N808" s="138"/>
      <c r="O808" s="138"/>
      <c r="P808" s="138"/>
      <c r="Q808" s="138"/>
    </row>
    <row r="809" spans="1:17" ht="29">
      <c r="A809" s="155" t="s">
        <v>713</v>
      </c>
      <c r="B809" s="140" t="s">
        <v>3620</v>
      </c>
      <c r="C809" s="150" t="s">
        <v>3570</v>
      </c>
      <c r="D809" s="150" t="s">
        <v>1583</v>
      </c>
      <c r="E809" s="140" t="s">
        <v>1583</v>
      </c>
      <c r="F809" s="138"/>
      <c r="G809" s="138"/>
      <c r="H809" s="138"/>
      <c r="I809" s="138"/>
      <c r="J809" s="138"/>
      <c r="K809" s="138"/>
      <c r="L809" s="138"/>
      <c r="M809" s="138"/>
      <c r="N809" s="138"/>
      <c r="O809" s="138"/>
      <c r="P809" s="138"/>
      <c r="Q809" s="138"/>
    </row>
    <row r="810" spans="1:17" ht="29">
      <c r="A810" s="155" t="s">
        <v>713</v>
      </c>
      <c r="B810" s="140" t="s">
        <v>3621</v>
      </c>
      <c r="C810" s="150" t="s">
        <v>3570</v>
      </c>
      <c r="D810" s="150" t="s">
        <v>1583</v>
      </c>
      <c r="E810" s="140" t="s">
        <v>1583</v>
      </c>
      <c r="F810" s="138"/>
      <c r="G810" s="138"/>
      <c r="H810" s="138"/>
      <c r="I810" s="138"/>
      <c r="J810" s="138"/>
      <c r="K810" s="138"/>
      <c r="L810" s="138"/>
      <c r="M810" s="138"/>
      <c r="N810" s="138"/>
      <c r="O810" s="138"/>
      <c r="P810" s="138"/>
      <c r="Q810" s="138"/>
    </row>
    <row r="811" spans="1:17" ht="29">
      <c r="A811" s="155" t="s">
        <v>713</v>
      </c>
      <c r="B811" s="140" t="s">
        <v>3622</v>
      </c>
      <c r="C811" s="150" t="s">
        <v>3570</v>
      </c>
      <c r="D811" s="150" t="s">
        <v>1583</v>
      </c>
      <c r="E811" s="140" t="s">
        <v>1583</v>
      </c>
      <c r="F811" s="138"/>
      <c r="G811" s="138"/>
      <c r="H811" s="138"/>
      <c r="I811" s="138"/>
      <c r="J811" s="138"/>
      <c r="K811" s="138"/>
      <c r="L811" s="138"/>
      <c r="M811" s="138"/>
      <c r="N811" s="138"/>
      <c r="O811" s="138"/>
      <c r="P811" s="138"/>
      <c r="Q811" s="138"/>
    </row>
    <row r="812" spans="1:17" ht="29">
      <c r="A812" s="155" t="s">
        <v>713</v>
      </c>
      <c r="B812" s="140" t="s">
        <v>3623</v>
      </c>
      <c r="C812" s="150" t="s">
        <v>3570</v>
      </c>
      <c r="D812" s="150" t="s">
        <v>1583</v>
      </c>
      <c r="E812" s="140" t="s">
        <v>1583</v>
      </c>
      <c r="F812" s="138"/>
      <c r="G812" s="138"/>
      <c r="H812" s="138"/>
      <c r="I812" s="138"/>
      <c r="J812" s="138"/>
      <c r="K812" s="138"/>
      <c r="L812" s="138"/>
      <c r="M812" s="138"/>
      <c r="N812" s="138"/>
      <c r="O812" s="138"/>
      <c r="P812" s="138"/>
      <c r="Q812" s="138"/>
    </row>
    <row r="813" spans="1:17" ht="43.5">
      <c r="A813" s="155" t="s">
        <v>713</v>
      </c>
      <c r="B813" s="140" t="s">
        <v>3624</v>
      </c>
      <c r="C813" s="150" t="s">
        <v>3570</v>
      </c>
      <c r="D813" s="150" t="s">
        <v>1583</v>
      </c>
      <c r="E813" s="140" t="s">
        <v>1583</v>
      </c>
      <c r="F813" s="138"/>
      <c r="G813" s="138"/>
      <c r="H813" s="138"/>
      <c r="I813" s="138"/>
      <c r="J813" s="138"/>
      <c r="K813" s="138"/>
      <c r="L813" s="138"/>
      <c r="M813" s="138"/>
      <c r="N813" s="138"/>
      <c r="O813" s="138"/>
      <c r="P813" s="138"/>
      <c r="Q813" s="138"/>
    </row>
    <row r="814" spans="1:17" ht="58">
      <c r="A814" s="155" t="s">
        <v>713</v>
      </c>
      <c r="B814" s="140" t="s">
        <v>3625</v>
      </c>
      <c r="C814" s="150" t="s">
        <v>3570</v>
      </c>
      <c r="D814" s="150" t="s">
        <v>1583</v>
      </c>
      <c r="E814" s="140" t="s">
        <v>1583</v>
      </c>
      <c r="F814" s="138"/>
      <c r="G814" s="138"/>
      <c r="H814" s="138"/>
      <c r="I814" s="138"/>
      <c r="J814" s="138"/>
      <c r="K814" s="138"/>
      <c r="L814" s="138"/>
      <c r="M814" s="138"/>
      <c r="N814" s="138"/>
      <c r="O814" s="138"/>
      <c r="P814" s="138"/>
      <c r="Q814" s="138"/>
    </row>
    <row r="815" spans="1:17" ht="43.5">
      <c r="A815" s="155" t="s">
        <v>713</v>
      </c>
      <c r="B815" s="140" t="s">
        <v>3626</v>
      </c>
      <c r="C815" s="150" t="s">
        <v>3570</v>
      </c>
      <c r="D815" s="150" t="s">
        <v>1583</v>
      </c>
      <c r="E815" s="140" t="s">
        <v>1583</v>
      </c>
      <c r="F815" s="138"/>
      <c r="G815" s="138"/>
      <c r="H815" s="138"/>
      <c r="I815" s="138"/>
      <c r="J815" s="138"/>
      <c r="K815" s="138"/>
      <c r="L815" s="138"/>
      <c r="M815" s="138"/>
      <c r="N815" s="138"/>
      <c r="O815" s="138"/>
      <c r="P815" s="138"/>
      <c r="Q815" s="138"/>
    </row>
    <row r="816" spans="1:17" ht="29">
      <c r="A816" s="155" t="s">
        <v>713</v>
      </c>
      <c r="B816" s="140" t="s">
        <v>3627</v>
      </c>
      <c r="C816" s="150" t="s">
        <v>3570</v>
      </c>
      <c r="D816" s="150" t="s">
        <v>1583</v>
      </c>
      <c r="E816" s="140" t="s">
        <v>1583</v>
      </c>
      <c r="F816" s="138"/>
      <c r="G816" s="138"/>
      <c r="H816" s="138"/>
      <c r="I816" s="138"/>
      <c r="J816" s="138"/>
      <c r="K816" s="138"/>
      <c r="L816" s="138"/>
      <c r="M816" s="138"/>
      <c r="N816" s="138"/>
      <c r="O816" s="138"/>
      <c r="P816" s="138"/>
      <c r="Q816" s="138"/>
    </row>
    <row r="817" spans="1:17" ht="29">
      <c r="A817" s="155" t="s">
        <v>713</v>
      </c>
      <c r="B817" s="140" t="s">
        <v>3628</v>
      </c>
      <c r="C817" s="150" t="s">
        <v>3570</v>
      </c>
      <c r="D817" s="150" t="s">
        <v>1583</v>
      </c>
      <c r="E817" s="140" t="s">
        <v>1583</v>
      </c>
      <c r="F817" s="138"/>
      <c r="G817" s="138"/>
      <c r="H817" s="138"/>
      <c r="I817" s="138"/>
      <c r="J817" s="138"/>
      <c r="K817" s="138"/>
      <c r="L817" s="138"/>
      <c r="M817" s="138"/>
      <c r="N817" s="138"/>
      <c r="O817" s="138"/>
      <c r="P817" s="138"/>
      <c r="Q817" s="138"/>
    </row>
    <row r="818" spans="1:17" ht="29">
      <c r="A818" s="155" t="s">
        <v>713</v>
      </c>
      <c r="B818" s="140" t="s">
        <v>3629</v>
      </c>
      <c r="C818" s="150" t="s">
        <v>3570</v>
      </c>
      <c r="D818" s="150" t="s">
        <v>1583</v>
      </c>
      <c r="E818" s="140" t="s">
        <v>1583</v>
      </c>
      <c r="F818" s="138"/>
      <c r="G818" s="138"/>
      <c r="H818" s="138"/>
      <c r="I818" s="138"/>
      <c r="J818" s="138"/>
      <c r="K818" s="138"/>
      <c r="L818" s="138"/>
      <c r="M818" s="138"/>
      <c r="N818" s="138"/>
      <c r="O818" s="138"/>
      <c r="P818" s="138"/>
      <c r="Q818" s="138"/>
    </row>
    <row r="819" spans="1:17" ht="29">
      <c r="A819" s="155" t="s">
        <v>713</v>
      </c>
      <c r="B819" s="140" t="s">
        <v>3630</v>
      </c>
      <c r="C819" s="150" t="s">
        <v>3570</v>
      </c>
      <c r="D819" s="150" t="s">
        <v>1583</v>
      </c>
      <c r="E819" s="140" t="s">
        <v>1583</v>
      </c>
      <c r="F819" s="138"/>
      <c r="G819" s="138"/>
      <c r="H819" s="138"/>
      <c r="I819" s="138"/>
      <c r="J819" s="138"/>
      <c r="K819" s="138"/>
      <c r="L819" s="138"/>
      <c r="M819" s="138"/>
      <c r="N819" s="138"/>
      <c r="O819" s="138"/>
      <c r="P819" s="138"/>
      <c r="Q819" s="138"/>
    </row>
    <row r="820" spans="1:17" ht="29">
      <c r="A820" s="155" t="s">
        <v>713</v>
      </c>
      <c r="B820" s="140" t="s">
        <v>3631</v>
      </c>
      <c r="C820" s="150" t="s">
        <v>3570</v>
      </c>
      <c r="D820" s="150" t="s">
        <v>1583</v>
      </c>
      <c r="E820" s="140" t="s">
        <v>1583</v>
      </c>
      <c r="F820" s="138"/>
      <c r="G820" s="138"/>
      <c r="H820" s="138"/>
      <c r="I820" s="138"/>
      <c r="J820" s="138"/>
      <c r="K820" s="138"/>
      <c r="L820" s="138"/>
      <c r="M820" s="138"/>
      <c r="N820" s="138"/>
      <c r="O820" s="138"/>
      <c r="P820" s="138"/>
      <c r="Q820" s="138"/>
    </row>
    <row r="821" spans="1:17" ht="58">
      <c r="A821" s="155" t="s">
        <v>713</v>
      </c>
      <c r="B821" s="140" t="s">
        <v>3632</v>
      </c>
      <c r="C821" s="150" t="s">
        <v>3570</v>
      </c>
      <c r="D821" s="150" t="s">
        <v>1583</v>
      </c>
      <c r="E821" s="140" t="s">
        <v>1583</v>
      </c>
      <c r="F821" s="138"/>
      <c r="G821" s="138"/>
      <c r="H821" s="138"/>
      <c r="I821" s="138"/>
      <c r="J821" s="138"/>
      <c r="K821" s="138"/>
      <c r="L821" s="138"/>
      <c r="M821" s="138"/>
      <c r="N821" s="138"/>
      <c r="O821" s="138"/>
      <c r="P821" s="138"/>
      <c r="Q821" s="138"/>
    </row>
    <row r="822" spans="1:17" ht="29">
      <c r="A822" s="155" t="s">
        <v>713</v>
      </c>
      <c r="B822" s="140" t="s">
        <v>3633</v>
      </c>
      <c r="C822" s="150" t="s">
        <v>3570</v>
      </c>
      <c r="D822" s="150" t="s">
        <v>1583</v>
      </c>
      <c r="E822" s="140" t="s">
        <v>1583</v>
      </c>
      <c r="F822" s="138"/>
      <c r="G822" s="138"/>
      <c r="H822" s="138"/>
      <c r="I822" s="138"/>
      <c r="J822" s="138"/>
      <c r="K822" s="138"/>
      <c r="L822" s="138"/>
      <c r="M822" s="138"/>
      <c r="N822" s="138"/>
      <c r="O822" s="138"/>
      <c r="P822" s="138"/>
      <c r="Q822" s="138"/>
    </row>
    <row r="823" spans="1:17" ht="29">
      <c r="A823" s="155" t="s">
        <v>713</v>
      </c>
      <c r="B823" s="140" t="s">
        <v>3634</v>
      </c>
      <c r="C823" s="150" t="s">
        <v>3570</v>
      </c>
      <c r="D823" s="150" t="s">
        <v>1583</v>
      </c>
      <c r="E823" s="140" t="s">
        <v>1583</v>
      </c>
      <c r="F823" s="138"/>
      <c r="G823" s="138"/>
      <c r="H823" s="138"/>
      <c r="I823" s="138"/>
      <c r="J823" s="138"/>
      <c r="K823" s="138"/>
      <c r="L823" s="138"/>
      <c r="M823" s="138"/>
      <c r="N823" s="138"/>
      <c r="O823" s="138"/>
      <c r="P823" s="138"/>
      <c r="Q823" s="138"/>
    </row>
    <row r="824" spans="1:17" ht="43.5">
      <c r="A824" s="155" t="s">
        <v>713</v>
      </c>
      <c r="B824" s="140" t="s">
        <v>3635</v>
      </c>
      <c r="C824" s="150" t="s">
        <v>3570</v>
      </c>
      <c r="D824" s="150" t="s">
        <v>1583</v>
      </c>
      <c r="E824" s="140" t="s">
        <v>1583</v>
      </c>
      <c r="F824" s="138"/>
      <c r="G824" s="138"/>
      <c r="H824" s="138"/>
      <c r="I824" s="138"/>
      <c r="J824" s="138"/>
      <c r="K824" s="138"/>
      <c r="L824" s="138"/>
      <c r="M824" s="138"/>
      <c r="N824" s="138"/>
      <c r="O824" s="138"/>
      <c r="P824" s="138"/>
      <c r="Q824" s="138"/>
    </row>
    <row r="825" spans="1:17" ht="43.5">
      <c r="A825" s="155" t="s">
        <v>713</v>
      </c>
      <c r="B825" s="140" t="s">
        <v>3636</v>
      </c>
      <c r="C825" s="150" t="s">
        <v>3570</v>
      </c>
      <c r="D825" s="150" t="s">
        <v>1583</v>
      </c>
      <c r="E825" s="140" t="s">
        <v>1583</v>
      </c>
      <c r="F825" s="138"/>
      <c r="G825" s="138"/>
      <c r="H825" s="138"/>
      <c r="I825" s="138"/>
      <c r="J825" s="138"/>
      <c r="K825" s="138"/>
      <c r="L825" s="138"/>
      <c r="M825" s="138"/>
      <c r="N825" s="138"/>
      <c r="O825" s="138"/>
      <c r="P825" s="138"/>
      <c r="Q825" s="138"/>
    </row>
    <row r="826" spans="1:17" ht="43.5">
      <c r="A826" s="155" t="s">
        <v>713</v>
      </c>
      <c r="B826" s="140" t="s">
        <v>3637</v>
      </c>
      <c r="C826" s="150" t="s">
        <v>3570</v>
      </c>
      <c r="D826" s="150" t="s">
        <v>1583</v>
      </c>
      <c r="E826" s="140" t="s">
        <v>1583</v>
      </c>
      <c r="F826" s="138"/>
      <c r="G826" s="138"/>
      <c r="H826" s="138"/>
      <c r="I826" s="138"/>
      <c r="J826" s="138"/>
      <c r="K826" s="138"/>
      <c r="L826" s="138"/>
      <c r="M826" s="138"/>
      <c r="N826" s="138"/>
      <c r="O826" s="138"/>
      <c r="P826" s="138"/>
      <c r="Q826" s="138"/>
    </row>
    <row r="827" spans="1:17" ht="29">
      <c r="A827" s="155" t="s">
        <v>713</v>
      </c>
      <c r="B827" s="140" t="s">
        <v>3638</v>
      </c>
      <c r="C827" s="150" t="s">
        <v>3570</v>
      </c>
      <c r="D827" s="150" t="s">
        <v>1583</v>
      </c>
      <c r="E827" s="140" t="s">
        <v>1583</v>
      </c>
      <c r="F827" s="138"/>
      <c r="G827" s="138"/>
      <c r="H827" s="138"/>
      <c r="I827" s="138"/>
      <c r="J827" s="138"/>
      <c r="K827" s="138"/>
      <c r="L827" s="138"/>
      <c r="M827" s="138"/>
      <c r="N827" s="138"/>
      <c r="O827" s="138"/>
      <c r="P827" s="138"/>
      <c r="Q827" s="138"/>
    </row>
    <row r="828" spans="1:17" ht="29">
      <c r="A828" s="155" t="s">
        <v>713</v>
      </c>
      <c r="B828" s="140" t="s">
        <v>3639</v>
      </c>
      <c r="C828" s="150" t="s">
        <v>3570</v>
      </c>
      <c r="D828" s="150" t="s">
        <v>1583</v>
      </c>
      <c r="E828" s="140" t="s">
        <v>1583</v>
      </c>
      <c r="F828" s="138"/>
      <c r="G828" s="138"/>
      <c r="H828" s="138"/>
      <c r="I828" s="138"/>
      <c r="J828" s="138"/>
      <c r="K828" s="138"/>
      <c r="L828" s="138"/>
      <c r="M828" s="138"/>
      <c r="N828" s="138"/>
      <c r="O828" s="138"/>
      <c r="P828" s="138"/>
      <c r="Q828" s="138"/>
    </row>
    <row r="829" spans="1:17" ht="29">
      <c r="A829" s="155" t="s">
        <v>713</v>
      </c>
      <c r="B829" s="140" t="s">
        <v>3640</v>
      </c>
      <c r="C829" s="150" t="s">
        <v>3570</v>
      </c>
      <c r="D829" s="150" t="s">
        <v>1583</v>
      </c>
      <c r="E829" s="140" t="s">
        <v>1583</v>
      </c>
      <c r="F829" s="138"/>
      <c r="G829" s="138"/>
      <c r="H829" s="138"/>
      <c r="I829" s="138"/>
      <c r="J829" s="138"/>
      <c r="K829" s="138"/>
      <c r="L829" s="138"/>
      <c r="M829" s="138"/>
      <c r="N829" s="138"/>
      <c r="O829" s="138"/>
      <c r="P829" s="138"/>
      <c r="Q829" s="138"/>
    </row>
    <row r="830" spans="1:17" ht="43.5">
      <c r="A830" s="155" t="s">
        <v>713</v>
      </c>
      <c r="B830" s="140" t="s">
        <v>3641</v>
      </c>
      <c r="C830" s="150" t="s">
        <v>3570</v>
      </c>
      <c r="D830" s="150" t="s">
        <v>1583</v>
      </c>
      <c r="E830" s="140" t="s">
        <v>1583</v>
      </c>
      <c r="F830" s="138"/>
      <c r="G830" s="138"/>
      <c r="H830" s="138"/>
      <c r="I830" s="138"/>
      <c r="J830" s="138"/>
      <c r="K830" s="138"/>
      <c r="L830" s="138"/>
      <c r="M830" s="138"/>
      <c r="N830" s="138"/>
      <c r="O830" s="138"/>
      <c r="P830" s="138"/>
      <c r="Q830" s="138"/>
    </row>
    <row r="831" spans="1:17" ht="29">
      <c r="A831" s="155" t="s">
        <v>713</v>
      </c>
      <c r="B831" s="140" t="s">
        <v>3642</v>
      </c>
      <c r="C831" s="150" t="s">
        <v>3570</v>
      </c>
      <c r="D831" s="150" t="s">
        <v>1583</v>
      </c>
      <c r="E831" s="140" t="s">
        <v>1583</v>
      </c>
      <c r="F831" s="138"/>
      <c r="G831" s="138"/>
      <c r="H831" s="138"/>
      <c r="I831" s="138"/>
      <c r="J831" s="138"/>
      <c r="K831" s="138"/>
      <c r="L831" s="138"/>
      <c r="M831" s="138"/>
      <c r="N831" s="138"/>
      <c r="O831" s="138"/>
      <c r="P831" s="138"/>
      <c r="Q831" s="138"/>
    </row>
    <row r="832" spans="1:17" ht="29">
      <c r="A832" s="155" t="s">
        <v>713</v>
      </c>
      <c r="B832" s="140" t="s">
        <v>3643</v>
      </c>
      <c r="C832" s="150" t="s">
        <v>3570</v>
      </c>
      <c r="D832" s="150" t="s">
        <v>1583</v>
      </c>
      <c r="E832" s="140" t="s">
        <v>1583</v>
      </c>
      <c r="F832" s="138"/>
      <c r="G832" s="138"/>
      <c r="H832" s="138"/>
      <c r="I832" s="138"/>
      <c r="J832" s="138"/>
      <c r="K832" s="138"/>
      <c r="L832" s="138"/>
      <c r="M832" s="138"/>
      <c r="N832" s="138"/>
      <c r="O832" s="138"/>
      <c r="P832" s="138"/>
      <c r="Q832" s="138"/>
    </row>
    <row r="833" spans="1:17" ht="43.5">
      <c r="A833" s="155" t="s">
        <v>713</v>
      </c>
      <c r="B833" s="140" t="s">
        <v>3644</v>
      </c>
      <c r="C833" s="150" t="s">
        <v>3570</v>
      </c>
      <c r="D833" s="150" t="s">
        <v>1583</v>
      </c>
      <c r="E833" s="140" t="s">
        <v>1583</v>
      </c>
      <c r="F833" s="138"/>
      <c r="G833" s="138"/>
      <c r="H833" s="138"/>
      <c r="I833" s="138"/>
      <c r="J833" s="138"/>
      <c r="K833" s="138"/>
      <c r="L833" s="138"/>
      <c r="M833" s="138"/>
      <c r="N833" s="138"/>
      <c r="O833" s="138"/>
      <c r="P833" s="138"/>
      <c r="Q833" s="138"/>
    </row>
    <row r="834" spans="1:17" ht="43.5">
      <c r="A834" s="155" t="s">
        <v>713</v>
      </c>
      <c r="B834" s="140" t="s">
        <v>3645</v>
      </c>
      <c r="C834" s="150" t="s">
        <v>3570</v>
      </c>
      <c r="D834" s="150" t="s">
        <v>1583</v>
      </c>
      <c r="E834" s="140" t="s">
        <v>1583</v>
      </c>
      <c r="F834" s="138"/>
      <c r="G834" s="138"/>
      <c r="H834" s="138"/>
      <c r="I834" s="138"/>
      <c r="J834" s="138"/>
      <c r="K834" s="138"/>
      <c r="L834" s="138"/>
      <c r="M834" s="138"/>
      <c r="N834" s="138"/>
      <c r="O834" s="138"/>
      <c r="P834" s="138"/>
      <c r="Q834" s="138"/>
    </row>
    <row r="835" spans="1:17" ht="43.5">
      <c r="A835" s="155" t="s">
        <v>713</v>
      </c>
      <c r="B835" s="140" t="s">
        <v>3646</v>
      </c>
      <c r="C835" s="150" t="s">
        <v>3570</v>
      </c>
      <c r="D835" s="150" t="s">
        <v>1583</v>
      </c>
      <c r="E835" s="140" t="s">
        <v>1583</v>
      </c>
      <c r="F835" s="138"/>
      <c r="G835" s="138"/>
      <c r="H835" s="138"/>
      <c r="I835" s="138"/>
      <c r="J835" s="138"/>
      <c r="K835" s="138"/>
      <c r="L835" s="138"/>
      <c r="M835" s="138"/>
      <c r="N835" s="138"/>
      <c r="O835" s="138"/>
      <c r="P835" s="138"/>
      <c r="Q835" s="138"/>
    </row>
    <row r="836" spans="1:17" ht="29">
      <c r="A836" s="155" t="s">
        <v>713</v>
      </c>
      <c r="B836" s="140" t="s">
        <v>3647</v>
      </c>
      <c r="C836" s="150" t="s">
        <v>3570</v>
      </c>
      <c r="D836" s="150" t="s">
        <v>1583</v>
      </c>
      <c r="E836" s="140" t="s">
        <v>1583</v>
      </c>
      <c r="F836" s="138"/>
      <c r="G836" s="138"/>
      <c r="H836" s="138"/>
      <c r="I836" s="138"/>
      <c r="J836" s="138"/>
      <c r="K836" s="138"/>
      <c r="L836" s="138"/>
      <c r="M836" s="138"/>
      <c r="N836" s="138"/>
      <c r="O836" s="138"/>
      <c r="P836" s="138"/>
      <c r="Q836" s="138"/>
    </row>
    <row r="837" spans="1:17" ht="29">
      <c r="A837" s="155" t="s">
        <v>713</v>
      </c>
      <c r="B837" s="140" t="s">
        <v>3648</v>
      </c>
      <c r="C837" s="150" t="s">
        <v>3570</v>
      </c>
      <c r="D837" s="150" t="s">
        <v>1583</v>
      </c>
      <c r="E837" s="140" t="s">
        <v>1583</v>
      </c>
      <c r="F837" s="138"/>
      <c r="G837" s="138"/>
      <c r="H837" s="138"/>
      <c r="I837" s="138"/>
      <c r="J837" s="138"/>
      <c r="K837" s="138"/>
      <c r="L837" s="138"/>
      <c r="M837" s="138"/>
      <c r="N837" s="138"/>
      <c r="O837" s="138"/>
      <c r="P837" s="138"/>
      <c r="Q837" s="138"/>
    </row>
    <row r="838" spans="1:17" ht="29">
      <c r="A838" s="155" t="s">
        <v>713</v>
      </c>
      <c r="B838" s="140" t="s">
        <v>3649</v>
      </c>
      <c r="C838" s="150" t="s">
        <v>3570</v>
      </c>
      <c r="D838" s="150" t="s">
        <v>1583</v>
      </c>
      <c r="E838" s="140" t="s">
        <v>1583</v>
      </c>
      <c r="F838" s="138"/>
      <c r="G838" s="138"/>
      <c r="H838" s="138"/>
      <c r="I838" s="138"/>
      <c r="J838" s="138"/>
      <c r="K838" s="138"/>
      <c r="L838" s="138"/>
      <c r="M838" s="138"/>
      <c r="N838" s="138"/>
      <c r="O838" s="138"/>
      <c r="P838" s="138"/>
      <c r="Q838" s="138"/>
    </row>
    <row r="839" spans="1:17" ht="58">
      <c r="A839" s="155" t="s">
        <v>713</v>
      </c>
      <c r="B839" s="140" t="s">
        <v>3650</v>
      </c>
      <c r="C839" s="149" t="s">
        <v>2467</v>
      </c>
      <c r="D839" s="150" t="s">
        <v>1583</v>
      </c>
      <c r="E839" s="140" t="s">
        <v>3056</v>
      </c>
      <c r="F839" s="138"/>
      <c r="G839" s="138"/>
      <c r="H839" s="138"/>
      <c r="I839" s="138"/>
      <c r="J839" s="138"/>
      <c r="K839" s="138"/>
      <c r="L839" s="138"/>
      <c r="M839" s="138"/>
      <c r="N839" s="138"/>
      <c r="O839" s="138"/>
      <c r="P839" s="138"/>
      <c r="Q839" s="138"/>
    </row>
    <row r="840" spans="1:17" ht="43.5">
      <c r="A840" s="153" t="s">
        <v>643</v>
      </c>
      <c r="B840" s="140" t="s">
        <v>3651</v>
      </c>
      <c r="C840" s="150" t="s">
        <v>210</v>
      </c>
      <c r="D840" s="150" t="s">
        <v>228</v>
      </c>
      <c r="E840" s="140" t="s">
        <v>1583</v>
      </c>
      <c r="F840" s="138"/>
      <c r="G840" s="138"/>
      <c r="H840" s="138"/>
      <c r="I840" s="138"/>
      <c r="J840" s="138"/>
      <c r="K840" s="138"/>
      <c r="L840" s="138"/>
      <c r="M840" s="138"/>
      <c r="N840" s="138"/>
      <c r="O840" s="138"/>
      <c r="P840" s="138"/>
      <c r="Q840" s="138"/>
    </row>
    <row r="841" spans="1:17" ht="58">
      <c r="A841" s="153" t="s">
        <v>643</v>
      </c>
      <c r="B841" s="140" t="s">
        <v>3652</v>
      </c>
      <c r="C841" s="150" t="s">
        <v>210</v>
      </c>
      <c r="D841" s="150" t="s">
        <v>235</v>
      </c>
      <c r="E841" s="140" t="s">
        <v>1583</v>
      </c>
      <c r="F841" s="138"/>
      <c r="G841" s="138"/>
      <c r="H841" s="138"/>
      <c r="I841" s="138"/>
      <c r="J841" s="138"/>
      <c r="K841" s="138"/>
      <c r="L841" s="138"/>
      <c r="M841" s="138"/>
      <c r="N841" s="138"/>
      <c r="O841" s="138"/>
      <c r="P841" s="138"/>
      <c r="Q841" s="138"/>
    </row>
    <row r="842" spans="1:17" ht="145">
      <c r="A842" s="153" t="s">
        <v>643</v>
      </c>
      <c r="B842" s="140" t="s">
        <v>3653</v>
      </c>
      <c r="C842" s="150" t="s">
        <v>210</v>
      </c>
      <c r="D842" s="150" t="s">
        <v>211</v>
      </c>
      <c r="E842" s="140" t="s">
        <v>1583</v>
      </c>
      <c r="F842" s="138"/>
      <c r="G842" s="138"/>
      <c r="H842" s="138"/>
      <c r="I842" s="138"/>
      <c r="J842" s="138"/>
      <c r="K842" s="138"/>
      <c r="L842" s="138"/>
      <c r="M842" s="138"/>
      <c r="N842" s="138"/>
      <c r="O842" s="138"/>
      <c r="P842" s="138"/>
      <c r="Q842" s="138"/>
    </row>
    <row r="843" spans="1:17" ht="43.5">
      <c r="A843" s="153" t="s">
        <v>643</v>
      </c>
      <c r="B843" s="140" t="s">
        <v>3654</v>
      </c>
      <c r="C843" s="150" t="s">
        <v>210</v>
      </c>
      <c r="D843" s="150" t="s">
        <v>215</v>
      </c>
      <c r="E843" s="140" t="s">
        <v>1583</v>
      </c>
      <c r="F843" s="138"/>
      <c r="G843" s="138"/>
      <c r="H843" s="138"/>
      <c r="I843" s="138"/>
      <c r="J843" s="138"/>
      <c r="K843" s="138"/>
      <c r="L843" s="138"/>
      <c r="M843" s="138"/>
      <c r="N843" s="138"/>
      <c r="O843" s="138"/>
      <c r="P843" s="138"/>
      <c r="Q843" s="138"/>
    </row>
    <row r="844" spans="1:17" ht="43.5">
      <c r="A844" s="153" t="s">
        <v>643</v>
      </c>
      <c r="B844" s="140" t="s">
        <v>3655</v>
      </c>
      <c r="C844" s="150" t="s">
        <v>210</v>
      </c>
      <c r="D844" s="150" t="s">
        <v>215</v>
      </c>
      <c r="E844" s="140" t="s">
        <v>1583</v>
      </c>
      <c r="F844" s="138"/>
      <c r="G844" s="138"/>
      <c r="H844" s="138"/>
      <c r="I844" s="138"/>
      <c r="J844" s="138"/>
      <c r="K844" s="138"/>
      <c r="L844" s="138"/>
      <c r="M844" s="138"/>
      <c r="N844" s="138"/>
      <c r="O844" s="138"/>
      <c r="P844" s="138"/>
      <c r="Q844" s="138"/>
    </row>
    <row r="845" spans="1:17" ht="58">
      <c r="A845" s="153" t="s">
        <v>643</v>
      </c>
      <c r="B845" s="140" t="s">
        <v>3656</v>
      </c>
      <c r="C845" s="150" t="s">
        <v>210</v>
      </c>
      <c r="D845" s="150" t="s">
        <v>228</v>
      </c>
      <c r="E845" s="140" t="s">
        <v>1583</v>
      </c>
      <c r="F845" s="138"/>
      <c r="G845" s="138"/>
      <c r="H845" s="138"/>
      <c r="I845" s="138"/>
      <c r="J845" s="138"/>
      <c r="K845" s="138"/>
      <c r="L845" s="138"/>
      <c r="M845" s="138"/>
      <c r="N845" s="138"/>
      <c r="O845" s="138"/>
      <c r="P845" s="138"/>
      <c r="Q845" s="138"/>
    </row>
    <row r="846" spans="1:17" ht="145">
      <c r="A846" s="153" t="s">
        <v>643</v>
      </c>
      <c r="B846" s="140" t="s">
        <v>3657</v>
      </c>
      <c r="C846" s="150" t="s">
        <v>210</v>
      </c>
      <c r="D846" s="150" t="s">
        <v>215</v>
      </c>
      <c r="E846" s="140" t="s">
        <v>1583</v>
      </c>
      <c r="F846" s="138"/>
      <c r="G846" s="138"/>
      <c r="H846" s="138"/>
      <c r="I846" s="138"/>
      <c r="J846" s="138"/>
      <c r="K846" s="138"/>
      <c r="L846" s="138"/>
      <c r="M846" s="138"/>
      <c r="N846" s="138"/>
      <c r="O846" s="138"/>
      <c r="P846" s="138"/>
      <c r="Q846" s="138"/>
    </row>
    <row r="847" spans="1:17" ht="43.5">
      <c r="A847" s="153" t="s">
        <v>643</v>
      </c>
      <c r="B847" s="140" t="s">
        <v>3658</v>
      </c>
      <c r="C847" s="150" t="s">
        <v>210</v>
      </c>
      <c r="D847" s="150" t="s">
        <v>215</v>
      </c>
      <c r="E847" s="140" t="s">
        <v>1583</v>
      </c>
      <c r="F847" s="138"/>
      <c r="G847" s="138"/>
      <c r="H847" s="138"/>
      <c r="I847" s="138"/>
      <c r="J847" s="138"/>
      <c r="K847" s="138"/>
      <c r="L847" s="138"/>
      <c r="M847" s="138"/>
      <c r="N847" s="138"/>
      <c r="O847" s="138"/>
      <c r="P847" s="138"/>
      <c r="Q847" s="138"/>
    </row>
    <row r="848" spans="1:17" ht="43.5">
      <c r="A848" s="153" t="s">
        <v>643</v>
      </c>
      <c r="B848" s="140" t="s">
        <v>3659</v>
      </c>
      <c r="C848" s="150" t="s">
        <v>210</v>
      </c>
      <c r="D848" s="150" t="s">
        <v>228</v>
      </c>
      <c r="E848" s="140" t="s">
        <v>1583</v>
      </c>
      <c r="F848" s="138"/>
      <c r="G848" s="138"/>
      <c r="H848" s="138"/>
      <c r="I848" s="138"/>
      <c r="J848" s="138"/>
      <c r="K848" s="138"/>
      <c r="L848" s="138"/>
      <c r="M848" s="138"/>
      <c r="N848" s="138"/>
      <c r="O848" s="138"/>
      <c r="P848" s="138"/>
      <c r="Q848" s="138"/>
    </row>
    <row r="849" spans="1:17" ht="43.5">
      <c r="A849" s="153" t="s">
        <v>643</v>
      </c>
      <c r="B849" s="140" t="s">
        <v>3660</v>
      </c>
      <c r="C849" s="150" t="s">
        <v>210</v>
      </c>
      <c r="D849" s="150" t="s">
        <v>235</v>
      </c>
      <c r="E849" s="140" t="s">
        <v>1583</v>
      </c>
      <c r="F849" s="138"/>
      <c r="G849" s="138"/>
      <c r="H849" s="138"/>
      <c r="I849" s="138"/>
      <c r="J849" s="138"/>
      <c r="K849" s="138"/>
      <c r="L849" s="138"/>
      <c r="M849" s="138"/>
      <c r="N849" s="138"/>
      <c r="O849" s="138"/>
      <c r="P849" s="138"/>
      <c r="Q849" s="138"/>
    </row>
    <row r="850" spans="1:17" ht="43.5">
      <c r="A850" s="153" t="s">
        <v>643</v>
      </c>
      <c r="B850" s="140" t="s">
        <v>3661</v>
      </c>
      <c r="C850" s="150" t="s">
        <v>210</v>
      </c>
      <c r="D850" s="150" t="s">
        <v>215</v>
      </c>
      <c r="E850" s="140" t="s">
        <v>1583</v>
      </c>
      <c r="F850" s="138"/>
      <c r="G850" s="138"/>
      <c r="H850" s="138"/>
      <c r="I850" s="138"/>
      <c r="J850" s="138"/>
      <c r="K850" s="138"/>
      <c r="L850" s="138"/>
      <c r="M850" s="138"/>
      <c r="N850" s="138"/>
      <c r="O850" s="138"/>
      <c r="P850" s="138"/>
      <c r="Q850" s="138"/>
    </row>
    <row r="851" spans="1:17" ht="43.5">
      <c r="A851" s="153" t="s">
        <v>643</v>
      </c>
      <c r="B851" s="140" t="s">
        <v>3662</v>
      </c>
      <c r="C851" s="150" t="s">
        <v>210</v>
      </c>
      <c r="D851" s="150" t="s">
        <v>215</v>
      </c>
      <c r="E851" s="140" t="s">
        <v>1583</v>
      </c>
      <c r="F851" s="138"/>
      <c r="G851" s="138"/>
      <c r="H851" s="138"/>
      <c r="I851" s="138"/>
      <c r="J851" s="138"/>
      <c r="K851" s="138"/>
      <c r="L851" s="138"/>
      <c r="M851" s="138"/>
      <c r="N851" s="138"/>
      <c r="O851" s="138"/>
      <c r="P851" s="138"/>
      <c r="Q851" s="138"/>
    </row>
    <row r="852" spans="1:17" ht="43.5">
      <c r="A852" s="153" t="s">
        <v>643</v>
      </c>
      <c r="B852" s="140" t="s">
        <v>3663</v>
      </c>
      <c r="C852" s="150" t="s">
        <v>210</v>
      </c>
      <c r="D852" s="150" t="s">
        <v>211</v>
      </c>
      <c r="E852" s="140" t="s">
        <v>1583</v>
      </c>
      <c r="F852" s="138"/>
      <c r="G852" s="138"/>
      <c r="H852" s="138"/>
      <c r="I852" s="138"/>
      <c r="J852" s="138"/>
      <c r="K852" s="138"/>
      <c r="L852" s="138"/>
      <c r="M852" s="138"/>
      <c r="N852" s="138"/>
      <c r="O852" s="138"/>
      <c r="P852" s="138"/>
      <c r="Q852" s="138"/>
    </row>
    <row r="853" spans="1:17" ht="43.5">
      <c r="A853" s="153" t="s">
        <v>643</v>
      </c>
      <c r="B853" s="140" t="s">
        <v>3664</v>
      </c>
      <c r="C853" s="150" t="s">
        <v>210</v>
      </c>
      <c r="D853" s="150" t="s">
        <v>215</v>
      </c>
      <c r="E853" s="140" t="s">
        <v>1583</v>
      </c>
      <c r="F853" s="138"/>
      <c r="G853" s="138"/>
      <c r="H853" s="138"/>
      <c r="I853" s="138"/>
      <c r="J853" s="138"/>
      <c r="K853" s="138"/>
      <c r="L853" s="138"/>
      <c r="M853" s="138"/>
      <c r="N853" s="138"/>
      <c r="O853" s="138"/>
      <c r="P853" s="138"/>
      <c r="Q853" s="138"/>
    </row>
    <row r="854" spans="1:17" ht="58">
      <c r="A854" s="153" t="s">
        <v>643</v>
      </c>
      <c r="B854" s="140" t="s">
        <v>3665</v>
      </c>
      <c r="C854" s="150" t="s">
        <v>210</v>
      </c>
      <c r="D854" s="150" t="s">
        <v>215</v>
      </c>
      <c r="E854" s="140" t="s">
        <v>1583</v>
      </c>
      <c r="F854" s="138"/>
      <c r="G854" s="138"/>
      <c r="H854" s="138"/>
      <c r="I854" s="138"/>
      <c r="J854" s="138"/>
      <c r="K854" s="138"/>
      <c r="L854" s="138"/>
      <c r="M854" s="138"/>
      <c r="N854" s="138"/>
      <c r="O854" s="138"/>
      <c r="P854" s="138"/>
      <c r="Q854" s="138"/>
    </row>
    <row r="855" spans="1:17" ht="43.5">
      <c r="A855" s="153" t="s">
        <v>643</v>
      </c>
      <c r="B855" s="140" t="s">
        <v>3666</v>
      </c>
      <c r="C855" s="150" t="s">
        <v>210</v>
      </c>
      <c r="D855" s="150" t="s">
        <v>215</v>
      </c>
      <c r="E855" s="140" t="s">
        <v>1583</v>
      </c>
      <c r="F855" s="138"/>
      <c r="G855" s="138"/>
      <c r="H855" s="138"/>
      <c r="I855" s="138"/>
      <c r="J855" s="138"/>
      <c r="K855" s="138"/>
      <c r="L855" s="138"/>
      <c r="M855" s="138"/>
      <c r="N855" s="138"/>
      <c r="O855" s="138"/>
      <c r="P855" s="138"/>
      <c r="Q855" s="138"/>
    </row>
    <row r="856" spans="1:17" ht="43.5">
      <c r="A856" s="153" t="s">
        <v>643</v>
      </c>
      <c r="B856" s="140" t="s">
        <v>3667</v>
      </c>
      <c r="C856" s="150" t="s">
        <v>210</v>
      </c>
      <c r="D856" s="150" t="s">
        <v>217</v>
      </c>
      <c r="E856" s="140" t="s">
        <v>1583</v>
      </c>
      <c r="F856" s="138"/>
      <c r="G856" s="138"/>
      <c r="H856" s="138"/>
      <c r="I856" s="138"/>
      <c r="J856" s="138"/>
      <c r="K856" s="138"/>
      <c r="L856" s="138"/>
      <c r="M856" s="138"/>
      <c r="N856" s="138"/>
      <c r="O856" s="138"/>
      <c r="P856" s="138"/>
      <c r="Q856" s="138"/>
    </row>
    <row r="857" spans="1:17" ht="72.5">
      <c r="A857" s="153" t="s">
        <v>643</v>
      </c>
      <c r="B857" s="140" t="s">
        <v>3668</v>
      </c>
      <c r="C857" s="150" t="s">
        <v>210</v>
      </c>
      <c r="D857" s="150" t="s">
        <v>215</v>
      </c>
      <c r="E857" s="140" t="s">
        <v>1583</v>
      </c>
      <c r="F857" s="138"/>
      <c r="G857" s="138"/>
      <c r="H857" s="138"/>
      <c r="I857" s="138"/>
      <c r="J857" s="138"/>
      <c r="K857" s="138"/>
      <c r="L857" s="138"/>
      <c r="M857" s="138"/>
      <c r="N857" s="138"/>
      <c r="O857" s="138"/>
      <c r="P857" s="138"/>
      <c r="Q857" s="138"/>
    </row>
    <row r="858" spans="1:17" ht="43.5">
      <c r="A858" s="153" t="s">
        <v>643</v>
      </c>
      <c r="B858" s="140" t="s">
        <v>3669</v>
      </c>
      <c r="C858" s="150" t="s">
        <v>210</v>
      </c>
      <c r="D858" s="150" t="s">
        <v>217</v>
      </c>
      <c r="E858" s="140" t="s">
        <v>1583</v>
      </c>
      <c r="F858" s="138"/>
      <c r="G858" s="138"/>
      <c r="H858" s="138"/>
      <c r="I858" s="138"/>
      <c r="J858" s="138"/>
      <c r="K858" s="138"/>
      <c r="L858" s="138"/>
      <c r="M858" s="138"/>
      <c r="N858" s="138"/>
      <c r="O858" s="138"/>
      <c r="P858" s="138"/>
      <c r="Q858" s="138"/>
    </row>
    <row r="859" spans="1:17" ht="43.5">
      <c r="A859" s="153" t="s">
        <v>643</v>
      </c>
      <c r="B859" s="140" t="s">
        <v>3670</v>
      </c>
      <c r="C859" s="150" t="s">
        <v>210</v>
      </c>
      <c r="D859" s="150" t="s">
        <v>215</v>
      </c>
      <c r="E859" s="140" t="s">
        <v>1583</v>
      </c>
      <c r="F859" s="138"/>
      <c r="G859" s="138"/>
      <c r="H859" s="138"/>
      <c r="I859" s="138"/>
      <c r="J859" s="138"/>
      <c r="K859" s="138"/>
      <c r="L859" s="138"/>
      <c r="M859" s="138"/>
      <c r="N859" s="138"/>
      <c r="O859" s="138"/>
      <c r="P859" s="138"/>
      <c r="Q859" s="138"/>
    </row>
    <row r="860" spans="1:17" ht="43.5">
      <c r="A860" s="153" t="s">
        <v>643</v>
      </c>
      <c r="B860" s="140" t="s">
        <v>3671</v>
      </c>
      <c r="C860" s="150" t="s">
        <v>210</v>
      </c>
      <c r="D860" s="150" t="s">
        <v>217</v>
      </c>
      <c r="E860" s="140" t="s">
        <v>1583</v>
      </c>
      <c r="F860" s="138"/>
      <c r="G860" s="138"/>
      <c r="H860" s="138"/>
      <c r="I860" s="138"/>
      <c r="J860" s="138"/>
      <c r="K860" s="138"/>
      <c r="L860" s="138"/>
      <c r="M860" s="138"/>
      <c r="N860" s="138"/>
      <c r="O860" s="138"/>
      <c r="P860" s="138"/>
      <c r="Q860" s="138"/>
    </row>
    <row r="861" spans="1:17" ht="43.5">
      <c r="A861" s="153" t="s">
        <v>643</v>
      </c>
      <c r="B861" s="140" t="s">
        <v>3672</v>
      </c>
      <c r="C861" s="150" t="s">
        <v>210</v>
      </c>
      <c r="D861" s="150" t="s">
        <v>217</v>
      </c>
      <c r="E861" s="140" t="s">
        <v>1583</v>
      </c>
      <c r="F861" s="138"/>
      <c r="G861" s="138"/>
      <c r="H861" s="138"/>
      <c r="I861" s="138"/>
      <c r="J861" s="138"/>
      <c r="K861" s="138"/>
      <c r="L861" s="138"/>
      <c r="M861" s="138"/>
      <c r="N861" s="138"/>
      <c r="O861" s="138"/>
      <c r="P861" s="138"/>
      <c r="Q861" s="138"/>
    </row>
    <row r="862" spans="1:17" ht="29">
      <c r="A862" s="153" t="s">
        <v>643</v>
      </c>
      <c r="B862" s="140" t="s">
        <v>3673</v>
      </c>
      <c r="C862" s="150" t="s">
        <v>210</v>
      </c>
      <c r="D862" s="150" t="s">
        <v>217</v>
      </c>
      <c r="E862" s="140" t="s">
        <v>1583</v>
      </c>
      <c r="F862" s="138"/>
      <c r="G862" s="138"/>
      <c r="H862" s="138"/>
      <c r="I862" s="138"/>
      <c r="J862" s="138"/>
      <c r="K862" s="138"/>
      <c r="L862" s="138"/>
      <c r="M862" s="138"/>
      <c r="N862" s="138"/>
      <c r="O862" s="138"/>
      <c r="P862" s="138"/>
      <c r="Q862" s="138"/>
    </row>
    <row r="863" spans="1:17" ht="29">
      <c r="A863" s="153" t="s">
        <v>643</v>
      </c>
      <c r="B863" s="140" t="s">
        <v>3674</v>
      </c>
      <c r="C863" s="150" t="s">
        <v>210</v>
      </c>
      <c r="D863" s="152" t="s">
        <v>217</v>
      </c>
      <c r="E863" s="140" t="s">
        <v>1583</v>
      </c>
      <c r="F863" s="138"/>
      <c r="G863" s="138"/>
      <c r="H863" s="138"/>
      <c r="I863" s="138"/>
      <c r="J863" s="138"/>
      <c r="K863" s="138"/>
      <c r="L863" s="138"/>
      <c r="M863" s="138"/>
      <c r="N863" s="138"/>
      <c r="O863" s="138"/>
      <c r="P863" s="138"/>
      <c r="Q863" s="138"/>
    </row>
    <row r="864" spans="1:17" ht="43.5">
      <c r="A864" s="153" t="s">
        <v>643</v>
      </c>
      <c r="B864" s="140" t="s">
        <v>3675</v>
      </c>
      <c r="C864" s="150" t="s">
        <v>210</v>
      </c>
      <c r="D864" s="152" t="s">
        <v>228</v>
      </c>
      <c r="E864" s="140" t="s">
        <v>1583</v>
      </c>
      <c r="F864" s="138"/>
      <c r="G864" s="138"/>
      <c r="H864" s="138"/>
      <c r="I864" s="138"/>
      <c r="J864" s="138"/>
      <c r="K864" s="138"/>
      <c r="L864" s="138"/>
      <c r="M864" s="138"/>
      <c r="N864" s="138"/>
      <c r="O864" s="138"/>
      <c r="P864" s="138"/>
      <c r="Q864" s="138"/>
    </row>
    <row r="865" spans="1:17" ht="43.5">
      <c r="A865" s="153" t="s">
        <v>643</v>
      </c>
      <c r="B865" s="140" t="s">
        <v>3676</v>
      </c>
      <c r="C865" s="150" t="s">
        <v>210</v>
      </c>
      <c r="D865" s="152" t="s">
        <v>228</v>
      </c>
      <c r="E865" s="140" t="s">
        <v>1583</v>
      </c>
      <c r="F865" s="138"/>
      <c r="G865" s="138"/>
      <c r="H865" s="138"/>
      <c r="I865" s="138"/>
      <c r="J865" s="138"/>
      <c r="K865" s="138"/>
      <c r="L865" s="138"/>
      <c r="M865" s="138"/>
      <c r="N865" s="138"/>
      <c r="O865" s="138"/>
      <c r="P865" s="138"/>
      <c r="Q865" s="138"/>
    </row>
    <row r="866" spans="1:17" ht="43.5">
      <c r="A866" s="153" t="s">
        <v>643</v>
      </c>
      <c r="B866" s="140" t="s">
        <v>3677</v>
      </c>
      <c r="C866" s="150" t="s">
        <v>210</v>
      </c>
      <c r="D866" s="152" t="s">
        <v>211</v>
      </c>
      <c r="E866" s="140" t="s">
        <v>1583</v>
      </c>
      <c r="F866" s="138"/>
      <c r="G866" s="138"/>
      <c r="H866" s="138"/>
      <c r="I866" s="138"/>
      <c r="J866" s="138"/>
      <c r="K866" s="138"/>
      <c r="L866" s="138"/>
      <c r="M866" s="138"/>
      <c r="N866" s="138"/>
      <c r="O866" s="138"/>
      <c r="P866" s="138"/>
      <c r="Q866" s="138"/>
    </row>
    <row r="867" spans="1:17" ht="58">
      <c r="A867" s="153" t="s">
        <v>643</v>
      </c>
      <c r="B867" s="140" t="s">
        <v>3678</v>
      </c>
      <c r="C867" s="150" t="s">
        <v>210</v>
      </c>
      <c r="D867" s="152" t="s">
        <v>215</v>
      </c>
      <c r="E867" s="140" t="s">
        <v>1583</v>
      </c>
      <c r="F867" s="138"/>
      <c r="G867" s="138"/>
      <c r="H867" s="138"/>
      <c r="I867" s="138"/>
      <c r="J867" s="138"/>
      <c r="K867" s="138"/>
      <c r="L867" s="138"/>
      <c r="M867" s="138"/>
      <c r="N867" s="138"/>
      <c r="O867" s="138"/>
      <c r="P867" s="138"/>
      <c r="Q867" s="138"/>
    </row>
    <row r="868" spans="1:17" ht="43.5">
      <c r="A868" s="153" t="s">
        <v>643</v>
      </c>
      <c r="B868" s="140" t="s">
        <v>3679</v>
      </c>
      <c r="C868" s="150" t="s">
        <v>210</v>
      </c>
      <c r="D868" s="152" t="s">
        <v>217</v>
      </c>
      <c r="E868" s="140" t="s">
        <v>1583</v>
      </c>
      <c r="F868" s="138"/>
      <c r="G868" s="138"/>
      <c r="H868" s="138"/>
      <c r="I868" s="138"/>
      <c r="J868" s="138"/>
      <c r="K868" s="138"/>
      <c r="L868" s="138"/>
      <c r="M868" s="138"/>
      <c r="N868" s="138"/>
      <c r="O868" s="138"/>
      <c r="P868" s="138"/>
      <c r="Q868" s="138"/>
    </row>
    <row r="869" spans="1:17" ht="43.5">
      <c r="A869" s="153" t="s">
        <v>643</v>
      </c>
      <c r="B869" s="140" t="s">
        <v>3680</v>
      </c>
      <c r="C869" s="150" t="s">
        <v>210</v>
      </c>
      <c r="D869" s="152" t="s">
        <v>217</v>
      </c>
      <c r="E869" s="140" t="s">
        <v>1583</v>
      </c>
      <c r="F869" s="138"/>
      <c r="G869" s="138"/>
      <c r="H869" s="138"/>
      <c r="I869" s="138"/>
      <c r="J869" s="138"/>
      <c r="K869" s="138"/>
      <c r="L869" s="138"/>
      <c r="M869" s="138"/>
      <c r="N869" s="138"/>
      <c r="O869" s="138"/>
      <c r="P869" s="138"/>
      <c r="Q869" s="138"/>
    </row>
    <row r="870" spans="1:17" ht="43.5">
      <c r="A870" s="153" t="s">
        <v>643</v>
      </c>
      <c r="B870" s="140" t="s">
        <v>3681</v>
      </c>
      <c r="C870" s="150" t="s">
        <v>210</v>
      </c>
      <c r="D870" s="152" t="s">
        <v>215</v>
      </c>
      <c r="E870" s="140" t="s">
        <v>1583</v>
      </c>
      <c r="F870" s="138"/>
      <c r="G870" s="138"/>
      <c r="H870" s="138"/>
      <c r="I870" s="138"/>
      <c r="J870" s="138"/>
      <c r="K870" s="138"/>
      <c r="L870" s="138"/>
      <c r="M870" s="138"/>
      <c r="N870" s="138"/>
      <c r="O870" s="138"/>
      <c r="P870" s="138"/>
      <c r="Q870" s="138"/>
    </row>
    <row r="871" spans="1:17" ht="43.5">
      <c r="A871" s="153" t="s">
        <v>643</v>
      </c>
      <c r="B871" s="140" t="s">
        <v>3682</v>
      </c>
      <c r="C871" s="150" t="s">
        <v>210</v>
      </c>
      <c r="D871" s="152" t="s">
        <v>211</v>
      </c>
      <c r="E871" s="140" t="s">
        <v>1583</v>
      </c>
      <c r="F871" s="138"/>
      <c r="G871" s="138"/>
      <c r="H871" s="138"/>
      <c r="I871" s="138"/>
      <c r="J871" s="138"/>
      <c r="K871" s="138"/>
      <c r="L871" s="138"/>
      <c r="M871" s="138"/>
      <c r="N871" s="138"/>
      <c r="O871" s="138"/>
      <c r="P871" s="138"/>
      <c r="Q871" s="138"/>
    </row>
    <row r="872" spans="1:17" ht="43.5">
      <c r="A872" s="153" t="s">
        <v>643</v>
      </c>
      <c r="B872" s="140" t="s">
        <v>3683</v>
      </c>
      <c r="C872" s="150" t="s">
        <v>210</v>
      </c>
      <c r="D872" s="152" t="s">
        <v>228</v>
      </c>
      <c r="E872" s="140" t="s">
        <v>1583</v>
      </c>
      <c r="F872" s="138"/>
      <c r="G872" s="138"/>
      <c r="H872" s="138"/>
      <c r="I872" s="138"/>
      <c r="J872" s="138"/>
      <c r="K872" s="138"/>
      <c r="L872" s="138"/>
      <c r="M872" s="138"/>
      <c r="N872" s="138"/>
      <c r="O872" s="138"/>
      <c r="P872" s="138"/>
      <c r="Q872" s="138"/>
    </row>
    <row r="873" spans="1:17" ht="43.5">
      <c r="A873" s="153" t="s">
        <v>643</v>
      </c>
      <c r="B873" s="140" t="s">
        <v>3684</v>
      </c>
      <c r="C873" s="150" t="s">
        <v>210</v>
      </c>
      <c r="D873" s="152" t="s">
        <v>235</v>
      </c>
      <c r="E873" s="140" t="s">
        <v>1583</v>
      </c>
      <c r="F873" s="138"/>
      <c r="G873" s="138"/>
      <c r="H873" s="138"/>
      <c r="I873" s="138"/>
      <c r="J873" s="138"/>
      <c r="K873" s="138"/>
      <c r="L873" s="138"/>
      <c r="M873" s="138"/>
      <c r="N873" s="138"/>
      <c r="O873" s="138"/>
      <c r="P873" s="138"/>
      <c r="Q873" s="138"/>
    </row>
    <row r="874" spans="1:17" ht="58">
      <c r="A874" s="153" t="s">
        <v>643</v>
      </c>
      <c r="B874" s="140" t="s">
        <v>3685</v>
      </c>
      <c r="C874" s="150" t="s">
        <v>210</v>
      </c>
      <c r="D874" s="152" t="s">
        <v>211</v>
      </c>
      <c r="E874" s="140" t="s">
        <v>1583</v>
      </c>
      <c r="F874" s="138"/>
      <c r="G874" s="138"/>
      <c r="H874" s="138"/>
      <c r="I874" s="138"/>
      <c r="J874" s="138"/>
      <c r="K874" s="138"/>
      <c r="L874" s="138"/>
      <c r="M874" s="138"/>
      <c r="N874" s="138"/>
      <c r="O874" s="138"/>
      <c r="P874" s="138"/>
      <c r="Q874" s="138"/>
    </row>
    <row r="875" spans="1:17" ht="43.5">
      <c r="A875" s="153" t="s">
        <v>643</v>
      </c>
      <c r="B875" s="140" t="s">
        <v>3686</v>
      </c>
      <c r="C875" s="150" t="s">
        <v>210</v>
      </c>
      <c r="D875" s="152" t="s">
        <v>228</v>
      </c>
      <c r="E875" s="140" t="s">
        <v>1583</v>
      </c>
      <c r="F875" s="138"/>
      <c r="G875" s="138"/>
      <c r="H875" s="138"/>
      <c r="I875" s="138"/>
      <c r="J875" s="138"/>
      <c r="K875" s="138"/>
      <c r="L875" s="138"/>
      <c r="M875" s="138"/>
      <c r="N875" s="138"/>
      <c r="O875" s="138"/>
      <c r="P875" s="138"/>
      <c r="Q875" s="138"/>
    </row>
    <row r="876" spans="1:17" ht="43.5">
      <c r="A876" s="153" t="s">
        <v>643</v>
      </c>
      <c r="B876" s="140" t="s">
        <v>3687</v>
      </c>
      <c r="C876" s="150" t="s">
        <v>210</v>
      </c>
      <c r="D876" s="152" t="s">
        <v>217</v>
      </c>
      <c r="E876" s="140" t="s">
        <v>1583</v>
      </c>
      <c r="F876" s="138"/>
      <c r="G876" s="138"/>
      <c r="H876" s="138"/>
      <c r="I876" s="138"/>
      <c r="J876" s="138"/>
      <c r="K876" s="138"/>
      <c r="L876" s="138"/>
      <c r="M876" s="138"/>
      <c r="N876" s="138"/>
      <c r="O876" s="138"/>
      <c r="P876" s="138"/>
      <c r="Q876" s="138"/>
    </row>
    <row r="877" spans="1:17" ht="29">
      <c r="A877" s="153" t="s">
        <v>643</v>
      </c>
      <c r="B877" s="140" t="s">
        <v>3688</v>
      </c>
      <c r="C877" s="150" t="s">
        <v>210</v>
      </c>
      <c r="D877" s="152" t="s">
        <v>211</v>
      </c>
      <c r="E877" s="140" t="s">
        <v>1583</v>
      </c>
      <c r="F877" s="138"/>
      <c r="G877" s="138"/>
      <c r="H877" s="138"/>
      <c r="I877" s="138"/>
      <c r="J877" s="138"/>
      <c r="K877" s="138"/>
      <c r="L877" s="138"/>
      <c r="M877" s="138"/>
      <c r="N877" s="138"/>
      <c r="O877" s="138"/>
      <c r="P877" s="138"/>
      <c r="Q877" s="138"/>
    </row>
    <row r="878" spans="1:17" ht="43.5">
      <c r="A878" s="153" t="s">
        <v>643</v>
      </c>
      <c r="B878" s="140" t="s">
        <v>3689</v>
      </c>
      <c r="C878" s="150" t="s">
        <v>210</v>
      </c>
      <c r="D878" s="152" t="s">
        <v>215</v>
      </c>
      <c r="E878" s="140" t="s">
        <v>1583</v>
      </c>
      <c r="F878" s="138"/>
      <c r="G878" s="138"/>
      <c r="H878" s="138"/>
      <c r="I878" s="138"/>
      <c r="J878" s="138"/>
      <c r="K878" s="138"/>
      <c r="L878" s="138"/>
      <c r="M878" s="138"/>
      <c r="N878" s="138"/>
      <c r="O878" s="138"/>
      <c r="P878" s="138"/>
      <c r="Q878" s="138"/>
    </row>
    <row r="879" spans="1:17" ht="43.5">
      <c r="A879" s="153" t="s">
        <v>643</v>
      </c>
      <c r="B879" s="140" t="s">
        <v>3690</v>
      </c>
      <c r="C879" s="150" t="s">
        <v>210</v>
      </c>
      <c r="D879" s="152" t="s">
        <v>228</v>
      </c>
      <c r="E879" s="140" t="s">
        <v>1583</v>
      </c>
      <c r="F879" s="138"/>
      <c r="G879" s="138"/>
      <c r="H879" s="138"/>
      <c r="I879" s="138"/>
      <c r="J879" s="138"/>
      <c r="K879" s="138"/>
      <c r="L879" s="138"/>
      <c r="M879" s="138"/>
      <c r="N879" s="138"/>
      <c r="O879" s="138"/>
      <c r="P879" s="138"/>
      <c r="Q879" s="138"/>
    </row>
    <row r="880" spans="1:17" ht="58">
      <c r="A880" s="153" t="s">
        <v>643</v>
      </c>
      <c r="B880" s="140" t="s">
        <v>3691</v>
      </c>
      <c r="C880" s="150" t="s">
        <v>210</v>
      </c>
      <c r="D880" s="152" t="s">
        <v>211</v>
      </c>
      <c r="E880" s="140" t="s">
        <v>1583</v>
      </c>
      <c r="F880" s="138"/>
      <c r="G880" s="138"/>
      <c r="H880" s="138"/>
      <c r="I880" s="138"/>
      <c r="J880" s="138"/>
      <c r="K880" s="138"/>
      <c r="L880" s="138"/>
      <c r="M880" s="138"/>
      <c r="N880" s="138"/>
      <c r="O880" s="138"/>
      <c r="P880" s="138"/>
      <c r="Q880" s="138"/>
    </row>
    <row r="881" spans="1:17" ht="58">
      <c r="A881" s="153" t="s">
        <v>643</v>
      </c>
      <c r="B881" s="140" t="s">
        <v>3692</v>
      </c>
      <c r="C881" s="150" t="s">
        <v>210</v>
      </c>
      <c r="D881" s="152" t="s">
        <v>211</v>
      </c>
      <c r="E881" s="140" t="s">
        <v>1583</v>
      </c>
      <c r="F881" s="138"/>
      <c r="G881" s="138"/>
      <c r="H881" s="138"/>
      <c r="I881" s="138"/>
      <c r="J881" s="138"/>
      <c r="K881" s="138"/>
      <c r="L881" s="138"/>
      <c r="M881" s="138"/>
      <c r="N881" s="138"/>
      <c r="O881" s="138"/>
      <c r="P881" s="138"/>
      <c r="Q881" s="138"/>
    </row>
    <row r="882" spans="1:17" ht="29">
      <c r="A882" s="153" t="s">
        <v>643</v>
      </c>
      <c r="B882" s="141" t="s">
        <v>3693</v>
      </c>
      <c r="C882" s="150" t="s">
        <v>210</v>
      </c>
      <c r="D882" s="152" t="s">
        <v>215</v>
      </c>
      <c r="E882" s="140" t="s">
        <v>1583</v>
      </c>
      <c r="F882" s="138"/>
      <c r="G882" s="138"/>
      <c r="H882" s="138"/>
      <c r="I882" s="138"/>
      <c r="J882" s="138"/>
      <c r="K882" s="138"/>
      <c r="L882" s="138"/>
      <c r="M882" s="138"/>
      <c r="N882" s="138"/>
      <c r="O882" s="138"/>
      <c r="P882" s="138"/>
      <c r="Q882" s="138"/>
    </row>
    <row r="883" spans="1:17" ht="29">
      <c r="A883" s="153" t="s">
        <v>643</v>
      </c>
      <c r="B883" s="140" t="s">
        <v>3694</v>
      </c>
      <c r="C883" s="150" t="s">
        <v>2594</v>
      </c>
      <c r="D883" s="150" t="s">
        <v>1583</v>
      </c>
      <c r="E883" s="140" t="s">
        <v>1583</v>
      </c>
      <c r="F883" s="138"/>
      <c r="G883" s="138"/>
      <c r="H883" s="138"/>
      <c r="I883" s="138"/>
      <c r="J883" s="138"/>
      <c r="K883" s="138"/>
      <c r="L883" s="138"/>
      <c r="M883" s="138"/>
      <c r="N883" s="138"/>
      <c r="O883" s="138"/>
      <c r="P883" s="138"/>
      <c r="Q883" s="138"/>
    </row>
    <row r="884" spans="1:17" ht="29">
      <c r="A884" s="153" t="s">
        <v>643</v>
      </c>
      <c r="B884" s="141" t="s">
        <v>3695</v>
      </c>
      <c r="C884" s="150" t="s">
        <v>210</v>
      </c>
      <c r="D884" s="150" t="s">
        <v>217</v>
      </c>
      <c r="E884" s="140" t="s">
        <v>3056</v>
      </c>
      <c r="F884" s="138"/>
      <c r="G884" s="138"/>
      <c r="H884" s="138"/>
      <c r="I884" s="138"/>
      <c r="J884" s="138"/>
      <c r="K884" s="138"/>
      <c r="L884" s="138"/>
      <c r="M884" s="138"/>
      <c r="N884" s="138"/>
      <c r="O884" s="138"/>
      <c r="P884" s="138"/>
      <c r="Q884" s="138"/>
    </row>
    <row r="885" spans="1:17" ht="29">
      <c r="A885" s="153" t="s">
        <v>643</v>
      </c>
      <c r="B885" s="140" t="s">
        <v>3696</v>
      </c>
      <c r="C885" s="149" t="s">
        <v>705</v>
      </c>
      <c r="D885" s="150" t="s">
        <v>1583</v>
      </c>
      <c r="E885" s="140" t="s">
        <v>3056</v>
      </c>
      <c r="F885" s="138"/>
      <c r="G885" s="138"/>
      <c r="H885" s="138"/>
      <c r="I885" s="138"/>
      <c r="J885" s="138"/>
      <c r="K885" s="138"/>
      <c r="L885" s="138"/>
      <c r="M885" s="138"/>
      <c r="N885" s="138"/>
      <c r="O885" s="138"/>
      <c r="P885" s="138"/>
      <c r="Q885" s="138"/>
    </row>
    <row r="886" spans="1:17" ht="58">
      <c r="A886" s="153" t="s">
        <v>643</v>
      </c>
      <c r="B886" s="140" t="s">
        <v>3697</v>
      </c>
      <c r="C886" s="149" t="s">
        <v>2594</v>
      </c>
      <c r="D886" s="150" t="s">
        <v>1583</v>
      </c>
      <c r="E886" s="140" t="s">
        <v>3056</v>
      </c>
      <c r="F886" s="138"/>
      <c r="G886" s="138"/>
      <c r="H886" s="138"/>
      <c r="I886" s="138"/>
      <c r="J886" s="138"/>
      <c r="K886" s="138"/>
      <c r="L886" s="138"/>
      <c r="M886" s="138"/>
      <c r="N886" s="138"/>
      <c r="O886" s="138"/>
      <c r="P886" s="138"/>
      <c r="Q886" s="138"/>
    </row>
    <row r="887" spans="1:17" ht="58">
      <c r="A887" s="153" t="s">
        <v>643</v>
      </c>
      <c r="B887" s="140" t="s">
        <v>3698</v>
      </c>
      <c r="C887" s="150" t="s">
        <v>3699</v>
      </c>
      <c r="D887" s="150" t="s">
        <v>1583</v>
      </c>
      <c r="E887" s="140" t="s">
        <v>3056</v>
      </c>
      <c r="F887" s="138"/>
      <c r="G887" s="138"/>
      <c r="H887" s="138"/>
      <c r="I887" s="138"/>
      <c r="J887" s="138"/>
      <c r="K887" s="138"/>
      <c r="L887" s="138"/>
      <c r="M887" s="138"/>
      <c r="N887" s="138"/>
      <c r="O887" s="138"/>
      <c r="P887" s="138"/>
      <c r="Q887" s="138"/>
    </row>
    <row r="888" spans="1:17" ht="58">
      <c r="A888" s="153" t="s">
        <v>643</v>
      </c>
      <c r="B888" s="141" t="s">
        <v>3700</v>
      </c>
      <c r="C888" s="150" t="s">
        <v>3699</v>
      </c>
      <c r="D888" s="150" t="s">
        <v>1583</v>
      </c>
      <c r="E888" s="140" t="s">
        <v>3056</v>
      </c>
      <c r="F888" s="138"/>
      <c r="G888" s="138"/>
      <c r="H888" s="138"/>
      <c r="I888" s="138"/>
      <c r="J888" s="138"/>
      <c r="K888" s="138"/>
      <c r="L888" s="138"/>
      <c r="M888" s="138"/>
      <c r="N888" s="138"/>
      <c r="O888" s="138"/>
      <c r="P888" s="138"/>
      <c r="Q888" s="138"/>
    </row>
    <row r="889" spans="1:17" ht="29">
      <c r="A889" s="153" t="s">
        <v>643</v>
      </c>
      <c r="B889" s="140" t="s">
        <v>3701</v>
      </c>
      <c r="C889" s="150" t="s">
        <v>3702</v>
      </c>
      <c r="D889" s="150" t="s">
        <v>1583</v>
      </c>
      <c r="E889" s="140" t="s">
        <v>3056</v>
      </c>
      <c r="F889" s="138"/>
      <c r="G889" s="138"/>
      <c r="H889" s="138"/>
      <c r="I889" s="138"/>
      <c r="J889" s="138"/>
      <c r="K889" s="138"/>
      <c r="L889" s="138"/>
      <c r="M889" s="138"/>
      <c r="N889" s="138"/>
      <c r="O889" s="138"/>
      <c r="P889" s="138"/>
      <c r="Q889" s="138"/>
    </row>
    <row r="890" spans="1:17">
      <c r="A890" s="147"/>
      <c r="B890" s="67"/>
      <c r="C890" s="151"/>
      <c r="D890" s="179"/>
      <c r="E890" s="147"/>
      <c r="F890" s="138"/>
      <c r="G890" s="138"/>
      <c r="H890" s="138"/>
      <c r="I890" s="138"/>
      <c r="J890" s="138"/>
      <c r="K890" s="138"/>
      <c r="L890" s="138"/>
      <c r="M890" s="138"/>
      <c r="N890" s="138"/>
      <c r="O890" s="138"/>
      <c r="P890" s="138"/>
      <c r="Q890" s="138"/>
    </row>
    <row r="891" spans="1:17">
      <c r="A891" s="147"/>
      <c r="B891" s="67"/>
      <c r="C891" s="151"/>
      <c r="D891" s="179"/>
      <c r="E891" s="147"/>
      <c r="F891" s="138"/>
      <c r="G891" s="138"/>
      <c r="H891" s="138"/>
      <c r="I891" s="138"/>
      <c r="J891" s="138"/>
      <c r="K891" s="138"/>
      <c r="L891" s="138"/>
      <c r="M891" s="138"/>
      <c r="N891" s="138"/>
      <c r="O891" s="138"/>
      <c r="P891" s="138"/>
      <c r="Q891" s="138"/>
    </row>
    <row r="892" spans="1:17">
      <c r="A892" s="147"/>
      <c r="B892" s="67"/>
      <c r="C892" s="151"/>
      <c r="D892" s="179"/>
      <c r="E892" s="147"/>
      <c r="F892" s="138"/>
      <c r="G892" s="138"/>
      <c r="H892" s="138"/>
      <c r="I892" s="138"/>
      <c r="J892" s="138"/>
      <c r="K892" s="138"/>
      <c r="L892" s="138"/>
      <c r="M892" s="138"/>
      <c r="N892" s="138"/>
      <c r="O892" s="138"/>
      <c r="P892" s="138"/>
      <c r="Q892" s="138"/>
    </row>
    <row r="893" spans="1:17">
      <c r="A893" s="147"/>
      <c r="B893" s="67"/>
      <c r="C893" s="151"/>
      <c r="D893" s="179"/>
      <c r="E893" s="147"/>
      <c r="F893" s="138"/>
      <c r="G893" s="138"/>
      <c r="H893" s="138"/>
      <c r="I893" s="138"/>
      <c r="J893" s="138"/>
      <c r="K893" s="138"/>
      <c r="L893" s="138"/>
      <c r="M893" s="138"/>
      <c r="N893" s="138"/>
      <c r="O893" s="138"/>
      <c r="P893" s="138"/>
      <c r="Q893" s="138"/>
    </row>
    <row r="894" spans="1:17">
      <c r="A894" s="147"/>
      <c r="B894" s="67"/>
      <c r="C894" s="151"/>
      <c r="D894" s="179"/>
      <c r="E894" s="147"/>
      <c r="F894" s="138"/>
      <c r="G894" s="138"/>
      <c r="H894" s="138"/>
      <c r="I894" s="138"/>
      <c r="J894" s="138"/>
      <c r="K894" s="138"/>
      <c r="L894" s="138"/>
      <c r="M894" s="138"/>
      <c r="N894" s="138"/>
      <c r="O894" s="138"/>
      <c r="P894" s="138"/>
      <c r="Q894" s="138"/>
    </row>
    <row r="895" spans="1:17">
      <c r="A895" s="147"/>
      <c r="B895" s="67"/>
      <c r="C895" s="151"/>
      <c r="D895" s="179"/>
      <c r="E895" s="147"/>
      <c r="F895" s="138"/>
      <c r="G895" s="138"/>
      <c r="H895" s="138"/>
      <c r="I895" s="138"/>
      <c r="J895" s="138"/>
      <c r="K895" s="138"/>
      <c r="L895" s="138"/>
      <c r="M895" s="138"/>
      <c r="N895" s="138"/>
      <c r="O895" s="138"/>
      <c r="P895" s="138"/>
      <c r="Q895" s="138"/>
    </row>
    <row r="896" spans="1:17">
      <c r="A896" s="147"/>
      <c r="B896" s="67"/>
      <c r="C896" s="151"/>
      <c r="D896" s="179"/>
      <c r="E896" s="147"/>
      <c r="F896" s="138"/>
      <c r="G896" s="138"/>
      <c r="H896" s="138"/>
      <c r="I896" s="138"/>
      <c r="J896" s="138"/>
      <c r="K896" s="138"/>
      <c r="L896" s="138"/>
      <c r="M896" s="138"/>
      <c r="N896" s="138"/>
      <c r="O896" s="138"/>
      <c r="P896" s="138"/>
      <c r="Q896" s="138"/>
    </row>
    <row r="897" spans="1:17">
      <c r="A897" s="147"/>
      <c r="B897" s="67"/>
      <c r="C897" s="151"/>
      <c r="D897" s="179"/>
      <c r="E897" s="147"/>
      <c r="F897" s="138"/>
      <c r="G897" s="138"/>
      <c r="H897" s="138"/>
      <c r="I897" s="138"/>
      <c r="J897" s="138"/>
      <c r="K897" s="138"/>
      <c r="L897" s="138"/>
      <c r="M897" s="138"/>
      <c r="N897" s="138"/>
      <c r="O897" s="138"/>
      <c r="P897" s="138"/>
      <c r="Q897" s="138"/>
    </row>
    <row r="898" spans="1:17">
      <c r="A898" s="147"/>
      <c r="B898" s="67"/>
      <c r="C898" s="151"/>
      <c r="D898" s="179"/>
      <c r="E898" s="147"/>
      <c r="F898" s="138"/>
      <c r="G898" s="138"/>
      <c r="H898" s="138"/>
      <c r="I898" s="138"/>
      <c r="J898" s="138"/>
      <c r="K898" s="138"/>
      <c r="L898" s="138"/>
      <c r="M898" s="138"/>
      <c r="N898" s="138"/>
      <c r="O898" s="138"/>
      <c r="P898" s="138"/>
      <c r="Q898" s="138"/>
    </row>
    <row r="899" spans="1:17">
      <c r="A899" s="147"/>
      <c r="B899" s="67"/>
      <c r="C899" s="151"/>
      <c r="D899" s="179"/>
      <c r="E899" s="147"/>
      <c r="F899" s="138"/>
      <c r="G899" s="138"/>
      <c r="H899" s="138"/>
      <c r="I899" s="138"/>
      <c r="J899" s="138"/>
      <c r="K899" s="138"/>
      <c r="L899" s="138"/>
      <c r="M899" s="138"/>
      <c r="N899" s="138"/>
      <c r="O899" s="138"/>
      <c r="P899" s="138"/>
      <c r="Q899" s="138"/>
    </row>
    <row r="900" spans="1:17">
      <c r="A900" s="147"/>
      <c r="B900" s="67"/>
      <c r="C900" s="151"/>
      <c r="D900" s="179"/>
      <c r="E900" s="147"/>
      <c r="F900" s="138"/>
      <c r="G900" s="138"/>
      <c r="H900" s="138"/>
      <c r="I900" s="138"/>
      <c r="J900" s="138"/>
      <c r="K900" s="138"/>
      <c r="L900" s="138"/>
      <c r="M900" s="138"/>
      <c r="N900" s="138"/>
      <c r="O900" s="138"/>
      <c r="P900" s="138"/>
      <c r="Q900" s="138"/>
    </row>
    <row r="901" spans="1:17">
      <c r="A901" s="147"/>
      <c r="B901" s="67"/>
      <c r="C901" s="151"/>
      <c r="D901" s="179"/>
      <c r="E901" s="147"/>
      <c r="F901" s="138"/>
      <c r="G901" s="138"/>
      <c r="H901" s="138"/>
      <c r="I901" s="138"/>
      <c r="J901" s="138"/>
      <c r="K901" s="138"/>
      <c r="L901" s="138"/>
      <c r="M901" s="138"/>
      <c r="N901" s="138"/>
      <c r="O901" s="138"/>
      <c r="P901" s="138"/>
      <c r="Q901" s="138"/>
    </row>
    <row r="902" spans="1:17">
      <c r="A902" s="147"/>
      <c r="B902" s="67"/>
      <c r="C902" s="151"/>
      <c r="D902" s="179"/>
      <c r="E902" s="147"/>
      <c r="F902" s="138"/>
      <c r="G902" s="138"/>
      <c r="H902" s="138"/>
      <c r="I902" s="138"/>
      <c r="J902" s="138"/>
      <c r="K902" s="138"/>
      <c r="L902" s="138"/>
      <c r="M902" s="138"/>
      <c r="N902" s="138"/>
      <c r="O902" s="138"/>
      <c r="P902" s="138"/>
      <c r="Q902" s="138"/>
    </row>
    <row r="903" spans="1:17">
      <c r="A903" s="147"/>
      <c r="B903" s="67"/>
      <c r="C903" s="151"/>
      <c r="D903" s="179"/>
      <c r="E903" s="147"/>
      <c r="F903" s="138"/>
      <c r="G903" s="138"/>
      <c r="H903" s="138"/>
      <c r="I903" s="138"/>
      <c r="J903" s="138"/>
      <c r="K903" s="138"/>
      <c r="L903" s="138"/>
      <c r="M903" s="138"/>
      <c r="N903" s="138"/>
      <c r="O903" s="138"/>
      <c r="P903" s="138"/>
      <c r="Q903" s="138"/>
    </row>
    <row r="904" spans="1:17">
      <c r="A904" s="147"/>
      <c r="B904" s="67"/>
      <c r="C904" s="151"/>
      <c r="D904" s="179"/>
      <c r="E904" s="147"/>
      <c r="F904" s="138"/>
      <c r="G904" s="138"/>
      <c r="H904" s="138"/>
      <c r="I904" s="138"/>
      <c r="J904" s="138"/>
      <c r="K904" s="138"/>
      <c r="L904" s="138"/>
      <c r="M904" s="138"/>
      <c r="N904" s="138"/>
      <c r="O904" s="138"/>
      <c r="P904" s="138"/>
      <c r="Q904" s="138"/>
    </row>
    <row r="905" spans="1:17">
      <c r="A905" s="147"/>
      <c r="B905" s="67"/>
      <c r="C905" s="151"/>
      <c r="D905" s="179"/>
      <c r="E905" s="147"/>
      <c r="F905" s="138"/>
      <c r="G905" s="138"/>
      <c r="H905" s="138"/>
      <c r="I905" s="138"/>
      <c r="J905" s="138"/>
      <c r="K905" s="138"/>
      <c r="L905" s="138"/>
      <c r="M905" s="138"/>
      <c r="N905" s="138"/>
      <c r="O905" s="138"/>
      <c r="P905" s="138"/>
      <c r="Q905" s="138"/>
    </row>
    <row r="906" spans="1:17">
      <c r="A906" s="147"/>
      <c r="B906" s="67"/>
      <c r="C906" s="151"/>
      <c r="D906" s="179"/>
      <c r="E906" s="147"/>
      <c r="F906" s="138"/>
      <c r="G906" s="138"/>
      <c r="H906" s="138"/>
      <c r="I906" s="138"/>
      <c r="J906" s="138"/>
      <c r="K906" s="138"/>
      <c r="L906" s="138"/>
      <c r="M906" s="138"/>
      <c r="N906" s="138"/>
      <c r="O906" s="138"/>
      <c r="P906" s="138"/>
      <c r="Q906" s="138"/>
    </row>
    <row r="907" spans="1:17">
      <c r="A907" s="147"/>
      <c r="B907" s="67"/>
      <c r="C907" s="151"/>
      <c r="D907" s="179"/>
      <c r="E907" s="147"/>
      <c r="F907" s="138"/>
      <c r="G907" s="138"/>
      <c r="H907" s="138"/>
      <c r="I907" s="138"/>
      <c r="J907" s="138"/>
      <c r="K907" s="138"/>
      <c r="L907" s="138"/>
      <c r="M907" s="138"/>
      <c r="N907" s="138"/>
      <c r="O907" s="138"/>
      <c r="P907" s="138"/>
      <c r="Q907" s="138"/>
    </row>
    <row r="908" spans="1:17">
      <c r="A908" s="147"/>
      <c r="B908" s="67"/>
      <c r="C908" s="151"/>
      <c r="D908" s="179"/>
      <c r="E908" s="147"/>
      <c r="F908" s="138"/>
      <c r="G908" s="138"/>
      <c r="H908" s="138"/>
      <c r="I908" s="138"/>
      <c r="J908" s="138"/>
      <c r="K908" s="138"/>
      <c r="L908" s="138"/>
      <c r="M908" s="138"/>
      <c r="N908" s="138"/>
      <c r="O908" s="138"/>
      <c r="P908" s="138"/>
      <c r="Q908" s="138"/>
    </row>
    <row r="909" spans="1:17">
      <c r="A909" s="147"/>
      <c r="B909" s="67"/>
      <c r="C909" s="151"/>
      <c r="D909" s="179"/>
      <c r="E909" s="147"/>
      <c r="F909" s="138"/>
      <c r="G909" s="138"/>
      <c r="H909" s="138"/>
      <c r="I909" s="138"/>
      <c r="J909" s="138"/>
      <c r="K909" s="138"/>
      <c r="L909" s="138"/>
      <c r="M909" s="138"/>
      <c r="N909" s="138"/>
      <c r="O909" s="138"/>
      <c r="P909" s="138"/>
      <c r="Q909" s="138"/>
    </row>
    <row r="910" spans="1:17">
      <c r="A910" s="147"/>
      <c r="B910" s="67"/>
      <c r="C910" s="151"/>
      <c r="D910" s="179"/>
      <c r="E910" s="147"/>
      <c r="F910" s="138"/>
      <c r="G910" s="138"/>
      <c r="H910" s="138"/>
      <c r="I910" s="138"/>
      <c r="J910" s="138"/>
      <c r="K910" s="138"/>
      <c r="L910" s="138"/>
      <c r="M910" s="138"/>
      <c r="N910" s="138"/>
      <c r="O910" s="138"/>
      <c r="P910" s="138"/>
      <c r="Q910" s="138"/>
    </row>
    <row r="911" spans="1:17">
      <c r="A911" s="147"/>
      <c r="B911" s="67"/>
      <c r="C911" s="151"/>
      <c r="D911" s="179"/>
      <c r="E911" s="147"/>
      <c r="F911" s="138"/>
      <c r="G911" s="138"/>
      <c r="H911" s="138"/>
      <c r="I911" s="138"/>
      <c r="J911" s="138"/>
      <c r="K911" s="138"/>
      <c r="L911" s="138"/>
      <c r="M911" s="138"/>
      <c r="N911" s="138"/>
      <c r="O911" s="138"/>
      <c r="P911" s="138"/>
      <c r="Q911" s="138"/>
    </row>
    <row r="912" spans="1:17">
      <c r="A912" s="147"/>
      <c r="B912" s="67"/>
      <c r="C912" s="151"/>
      <c r="D912" s="179"/>
      <c r="E912" s="147"/>
      <c r="F912" s="138"/>
      <c r="G912" s="138"/>
      <c r="H912" s="138"/>
      <c r="I912" s="138"/>
      <c r="J912" s="138"/>
      <c r="K912" s="138"/>
      <c r="L912" s="138"/>
      <c r="M912" s="138"/>
      <c r="N912" s="138"/>
      <c r="O912" s="138"/>
      <c r="P912" s="138"/>
      <c r="Q912" s="138"/>
    </row>
    <row r="913" spans="1:17">
      <c r="A913" s="147"/>
      <c r="B913" s="67"/>
      <c r="C913" s="151"/>
      <c r="D913" s="179"/>
      <c r="E913" s="147"/>
      <c r="F913" s="138"/>
      <c r="G913" s="138"/>
      <c r="H913" s="138"/>
      <c r="I913" s="138"/>
      <c r="J913" s="138"/>
      <c r="K913" s="138"/>
      <c r="L913" s="138"/>
      <c r="M913" s="138"/>
      <c r="N913" s="138"/>
      <c r="O913" s="138"/>
      <c r="P913" s="138"/>
      <c r="Q913" s="138"/>
    </row>
    <row r="914" spans="1:17">
      <c r="A914" s="147"/>
      <c r="B914" s="67"/>
      <c r="C914" s="151"/>
      <c r="D914" s="179"/>
      <c r="E914" s="147"/>
      <c r="F914" s="138"/>
      <c r="G914" s="138"/>
      <c r="H914" s="138"/>
      <c r="I914" s="138"/>
      <c r="J914" s="138"/>
      <c r="K914" s="138"/>
      <c r="L914" s="138"/>
      <c r="M914" s="138"/>
      <c r="N914" s="138"/>
      <c r="O914" s="138"/>
      <c r="P914" s="138"/>
      <c r="Q914" s="138"/>
    </row>
    <row r="915" spans="1:17">
      <c r="A915" s="147"/>
      <c r="B915" s="67"/>
      <c r="C915" s="151"/>
      <c r="D915" s="179"/>
      <c r="E915" s="147"/>
      <c r="F915" s="138"/>
      <c r="G915" s="138"/>
      <c r="H915" s="138"/>
      <c r="I915" s="138"/>
      <c r="J915" s="138"/>
      <c r="K915" s="138"/>
      <c r="L915" s="138"/>
      <c r="M915" s="138"/>
      <c r="N915" s="138"/>
      <c r="O915" s="138"/>
      <c r="P915" s="138"/>
      <c r="Q915" s="138"/>
    </row>
    <row r="916" spans="1:17">
      <c r="A916" s="147"/>
      <c r="B916" s="67"/>
      <c r="C916" s="151"/>
      <c r="D916" s="179"/>
      <c r="E916" s="147"/>
      <c r="F916" s="138"/>
      <c r="G916" s="138"/>
      <c r="H916" s="138"/>
      <c r="I916" s="138"/>
      <c r="J916" s="138"/>
      <c r="K916" s="138"/>
      <c r="L916" s="138"/>
      <c r="M916" s="138"/>
      <c r="N916" s="138"/>
      <c r="O916" s="138"/>
      <c r="P916" s="138"/>
      <c r="Q916" s="138"/>
    </row>
    <row r="917" spans="1:17">
      <c r="A917" s="147"/>
      <c r="B917" s="67"/>
      <c r="C917" s="151"/>
      <c r="D917" s="179"/>
      <c r="E917" s="147"/>
      <c r="F917" s="138"/>
      <c r="G917" s="138"/>
      <c r="H917" s="138"/>
      <c r="I917" s="138"/>
      <c r="J917" s="138"/>
      <c r="K917" s="138"/>
      <c r="L917" s="138"/>
      <c r="M917" s="138"/>
      <c r="N917" s="138"/>
      <c r="O917" s="138"/>
      <c r="P917" s="138"/>
      <c r="Q917" s="138"/>
    </row>
    <row r="918" spans="1:17">
      <c r="A918" s="147"/>
      <c r="B918" s="67"/>
      <c r="C918" s="151"/>
      <c r="D918" s="179"/>
      <c r="E918" s="147"/>
      <c r="F918" s="138"/>
      <c r="G918" s="138"/>
      <c r="H918" s="138"/>
      <c r="I918" s="138"/>
      <c r="J918" s="138"/>
      <c r="K918" s="138"/>
      <c r="L918" s="138"/>
      <c r="M918" s="138"/>
      <c r="N918" s="138"/>
      <c r="O918" s="138"/>
      <c r="P918" s="138"/>
      <c r="Q918" s="138"/>
    </row>
    <row r="919" spans="1:17">
      <c r="A919" s="147"/>
      <c r="B919" s="67"/>
      <c r="C919" s="151"/>
      <c r="D919" s="179"/>
      <c r="E919" s="147"/>
      <c r="F919" s="138"/>
      <c r="G919" s="138"/>
      <c r="H919" s="138"/>
      <c r="I919" s="138"/>
      <c r="J919" s="138"/>
      <c r="K919" s="138"/>
      <c r="L919" s="138"/>
      <c r="M919" s="138"/>
      <c r="N919" s="138"/>
      <c r="O919" s="138"/>
      <c r="P919" s="138"/>
      <c r="Q919" s="138"/>
    </row>
    <row r="920" spans="1:17">
      <c r="A920" s="147"/>
      <c r="B920" s="67"/>
      <c r="C920" s="151"/>
      <c r="D920" s="179"/>
      <c r="E920" s="147"/>
      <c r="F920" s="138"/>
      <c r="G920" s="138"/>
      <c r="H920" s="138"/>
      <c r="I920" s="138"/>
      <c r="J920" s="138"/>
      <c r="K920" s="138"/>
      <c r="L920" s="138"/>
      <c r="M920" s="138"/>
      <c r="N920" s="138"/>
      <c r="O920" s="138"/>
      <c r="P920" s="138"/>
      <c r="Q920" s="138"/>
    </row>
    <row r="921" spans="1:17">
      <c r="A921" s="147"/>
      <c r="B921" s="67"/>
      <c r="C921" s="151"/>
      <c r="D921" s="179"/>
      <c r="E921" s="147"/>
      <c r="F921" s="138"/>
      <c r="G921" s="138"/>
      <c r="H921" s="138"/>
      <c r="I921" s="138"/>
      <c r="J921" s="138"/>
      <c r="K921" s="138"/>
      <c r="L921" s="138"/>
      <c r="M921" s="138"/>
      <c r="N921" s="138"/>
      <c r="O921" s="138"/>
      <c r="P921" s="138"/>
      <c r="Q921" s="138"/>
    </row>
    <row r="922" spans="1:17">
      <c r="A922" s="147"/>
      <c r="B922" s="67"/>
      <c r="C922" s="151"/>
      <c r="D922" s="179"/>
      <c r="E922" s="147"/>
      <c r="F922" s="138"/>
      <c r="G922" s="138"/>
      <c r="H922" s="138"/>
      <c r="I922" s="138"/>
      <c r="J922" s="138"/>
      <c r="K922" s="138"/>
      <c r="L922" s="138"/>
      <c r="M922" s="138"/>
      <c r="N922" s="138"/>
      <c r="O922" s="138"/>
      <c r="P922" s="138"/>
      <c r="Q922" s="138"/>
    </row>
    <row r="923" spans="1:17">
      <c r="A923" s="147"/>
      <c r="B923" s="67"/>
      <c r="C923" s="151"/>
      <c r="D923" s="179"/>
      <c r="E923" s="147"/>
      <c r="F923" s="138"/>
      <c r="G923" s="138"/>
      <c r="H923" s="138"/>
      <c r="I923" s="138"/>
      <c r="J923" s="138"/>
      <c r="K923" s="138"/>
      <c r="L923" s="138"/>
      <c r="M923" s="138"/>
      <c r="N923" s="138"/>
      <c r="O923" s="138"/>
      <c r="P923" s="138"/>
      <c r="Q923" s="138"/>
    </row>
    <row r="924" spans="1:17">
      <c r="A924" s="147"/>
      <c r="B924" s="67"/>
      <c r="C924" s="151"/>
      <c r="D924" s="179"/>
      <c r="E924" s="147"/>
      <c r="F924" s="138"/>
      <c r="G924" s="138"/>
      <c r="H924" s="138"/>
      <c r="I924" s="138"/>
      <c r="J924" s="138"/>
      <c r="K924" s="138"/>
      <c r="L924" s="138"/>
      <c r="M924" s="138"/>
      <c r="N924" s="138"/>
      <c r="O924" s="138"/>
      <c r="P924" s="138"/>
      <c r="Q924" s="138"/>
    </row>
    <row r="925" spans="1:17">
      <c r="A925" s="147"/>
      <c r="B925" s="67"/>
      <c r="C925" s="151"/>
      <c r="D925" s="179"/>
      <c r="E925" s="147"/>
      <c r="F925" s="138"/>
      <c r="G925" s="138"/>
      <c r="H925" s="138"/>
      <c r="I925" s="138"/>
      <c r="J925" s="138"/>
      <c r="K925" s="138"/>
      <c r="L925" s="138"/>
      <c r="M925" s="138"/>
      <c r="N925" s="138"/>
      <c r="O925" s="138"/>
      <c r="P925" s="138"/>
      <c r="Q925" s="138"/>
    </row>
    <row r="926" spans="1:17">
      <c r="A926" s="147"/>
      <c r="B926" s="67"/>
      <c r="C926" s="151"/>
      <c r="D926" s="179"/>
      <c r="E926" s="147"/>
      <c r="F926" s="138"/>
      <c r="G926" s="138"/>
      <c r="H926" s="138"/>
      <c r="I926" s="138"/>
      <c r="J926" s="138"/>
      <c r="K926" s="138"/>
      <c r="L926" s="138"/>
      <c r="M926" s="138"/>
      <c r="N926" s="138"/>
      <c r="O926" s="138"/>
      <c r="P926" s="138"/>
      <c r="Q926" s="138"/>
    </row>
    <row r="927" spans="1:17">
      <c r="A927" s="147"/>
      <c r="B927" s="67"/>
      <c r="C927" s="151"/>
      <c r="D927" s="179"/>
      <c r="E927" s="147"/>
      <c r="F927" s="138"/>
      <c r="G927" s="138"/>
      <c r="H927" s="138"/>
      <c r="I927" s="138"/>
      <c r="J927" s="138"/>
      <c r="K927" s="138"/>
      <c r="L927" s="138"/>
      <c r="M927" s="138"/>
      <c r="N927" s="138"/>
      <c r="O927" s="138"/>
      <c r="P927" s="138"/>
      <c r="Q927" s="138"/>
    </row>
    <row r="928" spans="1:17">
      <c r="A928" s="147"/>
      <c r="B928" s="67"/>
      <c r="C928" s="151"/>
      <c r="D928" s="179"/>
      <c r="E928" s="147"/>
      <c r="F928" s="138"/>
      <c r="G928" s="138"/>
      <c r="H928" s="138"/>
      <c r="I928" s="138"/>
      <c r="J928" s="138"/>
      <c r="K928" s="138"/>
      <c r="L928" s="138"/>
      <c r="M928" s="138"/>
      <c r="N928" s="138"/>
      <c r="O928" s="138"/>
      <c r="P928" s="138"/>
      <c r="Q928" s="138"/>
    </row>
    <row r="929" spans="1:17">
      <c r="A929" s="147"/>
      <c r="B929" s="67"/>
      <c r="C929" s="151"/>
      <c r="D929" s="179"/>
      <c r="E929" s="147"/>
      <c r="F929" s="138"/>
      <c r="G929" s="138"/>
      <c r="H929" s="138"/>
      <c r="I929" s="138"/>
      <c r="J929" s="138"/>
      <c r="K929" s="138"/>
      <c r="L929" s="138"/>
      <c r="M929" s="138"/>
      <c r="N929" s="138"/>
      <c r="O929" s="138"/>
      <c r="P929" s="138"/>
      <c r="Q929" s="138"/>
    </row>
    <row r="930" spans="1:17">
      <c r="A930" s="147"/>
      <c r="B930" s="67"/>
      <c r="C930" s="151"/>
      <c r="D930" s="179"/>
      <c r="E930" s="147"/>
      <c r="F930" s="138"/>
      <c r="G930" s="138"/>
      <c r="H930" s="138"/>
      <c r="I930" s="138"/>
      <c r="J930" s="138"/>
      <c r="K930" s="138"/>
      <c r="L930" s="138"/>
      <c r="M930" s="138"/>
      <c r="N930" s="138"/>
      <c r="O930" s="138"/>
      <c r="P930" s="138"/>
      <c r="Q930" s="138"/>
    </row>
    <row r="931" spans="1:17">
      <c r="A931" s="147"/>
      <c r="B931" s="67"/>
      <c r="C931" s="151"/>
      <c r="D931" s="179"/>
      <c r="E931" s="147"/>
      <c r="F931" s="138"/>
      <c r="G931" s="138"/>
      <c r="H931" s="138"/>
      <c r="I931" s="138"/>
      <c r="J931" s="138"/>
      <c r="K931" s="138"/>
      <c r="L931" s="138"/>
      <c r="M931" s="138"/>
      <c r="N931" s="138"/>
      <c r="O931" s="138"/>
      <c r="P931" s="138"/>
      <c r="Q931" s="138"/>
    </row>
    <row r="932" spans="1:17">
      <c r="A932" s="147"/>
      <c r="B932" s="67"/>
      <c r="C932" s="151"/>
      <c r="D932" s="179"/>
      <c r="E932" s="147"/>
      <c r="F932" s="138"/>
      <c r="G932" s="138"/>
      <c r="H932" s="138"/>
      <c r="I932" s="138"/>
      <c r="J932" s="138"/>
      <c r="K932" s="138"/>
      <c r="L932" s="138"/>
      <c r="M932" s="138"/>
      <c r="N932" s="138"/>
      <c r="O932" s="138"/>
      <c r="P932" s="138"/>
      <c r="Q932" s="138"/>
    </row>
    <row r="933" spans="1:17">
      <c r="A933" s="147"/>
      <c r="B933" s="67"/>
      <c r="C933" s="151"/>
      <c r="D933" s="179"/>
      <c r="E933" s="147"/>
      <c r="F933" s="138"/>
      <c r="G933" s="138"/>
      <c r="H933" s="138"/>
      <c r="I933" s="138"/>
      <c r="J933" s="138"/>
      <c r="K933" s="138"/>
      <c r="L933" s="138"/>
      <c r="M933" s="138"/>
      <c r="N933" s="138"/>
      <c r="O933" s="138"/>
      <c r="P933" s="138"/>
      <c r="Q933" s="138"/>
    </row>
    <row r="934" spans="1:17">
      <c r="A934" s="147"/>
      <c r="B934" s="67"/>
      <c r="C934" s="151"/>
      <c r="D934" s="179"/>
      <c r="E934" s="147"/>
      <c r="F934" s="138"/>
      <c r="G934" s="138"/>
      <c r="H934" s="138"/>
      <c r="I934" s="138"/>
      <c r="J934" s="138"/>
      <c r="K934" s="138"/>
      <c r="L934" s="138"/>
      <c r="M934" s="138"/>
      <c r="N934" s="138"/>
      <c r="O934" s="138"/>
      <c r="P934" s="138"/>
      <c r="Q934" s="138"/>
    </row>
    <row r="935" spans="1:17">
      <c r="A935" s="147"/>
      <c r="B935" s="67"/>
      <c r="C935" s="151"/>
      <c r="D935" s="179"/>
      <c r="E935" s="147"/>
      <c r="F935" s="138"/>
      <c r="G935" s="138"/>
      <c r="H935" s="138"/>
      <c r="I935" s="138"/>
      <c r="J935" s="138"/>
      <c r="K935" s="138"/>
      <c r="L935" s="138"/>
      <c r="M935" s="138"/>
      <c r="N935" s="138"/>
      <c r="O935" s="138"/>
      <c r="P935" s="138"/>
      <c r="Q935" s="138"/>
    </row>
    <row r="936" spans="1:17">
      <c r="A936" s="147"/>
      <c r="B936" s="67"/>
      <c r="C936" s="151"/>
      <c r="D936" s="179"/>
      <c r="E936" s="147"/>
      <c r="F936" s="138"/>
      <c r="G936" s="138"/>
      <c r="H936" s="138"/>
      <c r="I936" s="138"/>
      <c r="J936" s="138"/>
      <c r="K936" s="138"/>
      <c r="L936" s="138"/>
      <c r="M936" s="138"/>
      <c r="N936" s="138"/>
      <c r="O936" s="138"/>
      <c r="P936" s="138"/>
      <c r="Q936" s="138"/>
    </row>
    <row r="937" spans="1:17">
      <c r="A937" s="147"/>
      <c r="B937" s="67"/>
      <c r="C937" s="151"/>
      <c r="D937" s="179"/>
      <c r="E937" s="147"/>
      <c r="F937" s="138"/>
      <c r="G937" s="138"/>
      <c r="H937" s="138"/>
      <c r="I937" s="138"/>
      <c r="J937" s="138"/>
      <c r="K937" s="138"/>
      <c r="L937" s="138"/>
      <c r="M937" s="138"/>
      <c r="N937" s="138"/>
      <c r="O937" s="138"/>
      <c r="P937" s="138"/>
      <c r="Q937" s="138"/>
    </row>
    <row r="938" spans="1:17">
      <c r="A938" s="147"/>
      <c r="B938" s="67"/>
      <c r="C938" s="151"/>
      <c r="D938" s="179"/>
      <c r="E938" s="147"/>
      <c r="F938" s="138"/>
      <c r="G938" s="138"/>
      <c r="H938" s="138"/>
      <c r="I938" s="138"/>
      <c r="J938" s="138"/>
      <c r="K938" s="138"/>
      <c r="L938" s="138"/>
      <c r="M938" s="138"/>
      <c r="N938" s="138"/>
      <c r="O938" s="138"/>
      <c r="P938" s="138"/>
      <c r="Q938" s="138"/>
    </row>
    <row r="939" spans="1:17">
      <c r="A939" s="147"/>
      <c r="B939" s="67"/>
      <c r="C939" s="151"/>
      <c r="D939" s="179"/>
      <c r="E939" s="147"/>
      <c r="F939" s="138"/>
      <c r="G939" s="138"/>
      <c r="H939" s="138"/>
      <c r="I939" s="138"/>
      <c r="J939" s="138"/>
      <c r="K939" s="138"/>
      <c r="L939" s="138"/>
      <c r="M939" s="138"/>
      <c r="N939" s="138"/>
      <c r="O939" s="138"/>
      <c r="P939" s="138"/>
      <c r="Q939" s="138"/>
    </row>
    <row r="940" spans="1:17">
      <c r="A940" s="147"/>
      <c r="B940" s="67"/>
      <c r="C940" s="151"/>
      <c r="D940" s="179"/>
      <c r="E940" s="147"/>
      <c r="F940" s="138"/>
      <c r="G940" s="138"/>
      <c r="H940" s="138"/>
      <c r="I940" s="138"/>
      <c r="J940" s="138"/>
      <c r="K940" s="138"/>
      <c r="L940" s="138"/>
      <c r="M940" s="138"/>
      <c r="N940" s="138"/>
      <c r="O940" s="138"/>
      <c r="P940" s="138"/>
      <c r="Q940" s="138"/>
    </row>
    <row r="941" spans="1:17">
      <c r="A941" s="147"/>
      <c r="B941" s="67"/>
      <c r="C941" s="151"/>
      <c r="D941" s="179"/>
      <c r="E941" s="147"/>
      <c r="F941" s="138"/>
      <c r="G941" s="138"/>
      <c r="H941" s="138"/>
      <c r="I941" s="138"/>
      <c r="J941" s="138"/>
      <c r="K941" s="138"/>
      <c r="L941" s="138"/>
      <c r="M941" s="138"/>
      <c r="N941" s="138"/>
      <c r="O941" s="138"/>
      <c r="P941" s="138"/>
      <c r="Q941" s="138"/>
    </row>
    <row r="942" spans="1:17">
      <c r="A942" s="147"/>
      <c r="B942" s="67"/>
      <c r="C942" s="151"/>
      <c r="D942" s="179"/>
      <c r="E942" s="147"/>
      <c r="F942" s="138"/>
      <c r="G942" s="138"/>
      <c r="H942" s="138"/>
      <c r="I942" s="138"/>
      <c r="J942" s="138"/>
      <c r="K942" s="138"/>
      <c r="L942" s="138"/>
      <c r="M942" s="138"/>
      <c r="N942" s="138"/>
      <c r="O942" s="138"/>
      <c r="P942" s="138"/>
      <c r="Q942" s="138"/>
    </row>
    <row r="943" spans="1:17">
      <c r="A943" s="147"/>
      <c r="B943" s="67"/>
      <c r="C943" s="151"/>
      <c r="D943" s="179"/>
      <c r="E943" s="147"/>
      <c r="F943" s="138"/>
      <c r="G943" s="138"/>
      <c r="H943" s="138"/>
      <c r="I943" s="138"/>
      <c r="J943" s="138"/>
      <c r="K943" s="138"/>
      <c r="L943" s="138"/>
      <c r="M943" s="138"/>
      <c r="N943" s="138"/>
      <c r="O943" s="138"/>
      <c r="P943" s="138"/>
      <c r="Q943" s="138"/>
    </row>
    <row r="944" spans="1:17">
      <c r="A944" s="147"/>
      <c r="B944" s="67"/>
      <c r="C944" s="151"/>
      <c r="D944" s="179"/>
      <c r="E944" s="147"/>
      <c r="F944" s="138"/>
      <c r="G944" s="138"/>
      <c r="H944" s="138"/>
      <c r="I944" s="138"/>
      <c r="J944" s="138"/>
      <c r="K944" s="138"/>
      <c r="L944" s="138"/>
      <c r="M944" s="138"/>
      <c r="N944" s="138"/>
      <c r="O944" s="138"/>
      <c r="P944" s="138"/>
      <c r="Q944" s="138"/>
    </row>
    <row r="945" spans="1:17">
      <c r="A945" s="147"/>
      <c r="B945" s="67"/>
      <c r="C945" s="151"/>
      <c r="D945" s="179"/>
      <c r="E945" s="147"/>
      <c r="F945" s="138"/>
      <c r="G945" s="138"/>
      <c r="H945" s="138"/>
      <c r="I945" s="138"/>
      <c r="J945" s="138"/>
      <c r="K945" s="138"/>
      <c r="L945" s="138"/>
      <c r="M945" s="138"/>
      <c r="N945" s="138"/>
      <c r="O945" s="138"/>
      <c r="P945" s="138"/>
      <c r="Q945" s="138"/>
    </row>
    <row r="946" spans="1:17">
      <c r="A946" s="147"/>
      <c r="B946" s="67"/>
      <c r="C946" s="151"/>
      <c r="D946" s="179"/>
      <c r="E946" s="147"/>
      <c r="F946" s="138"/>
      <c r="G946" s="138"/>
      <c r="H946" s="138"/>
      <c r="I946" s="138"/>
      <c r="J946" s="138"/>
      <c r="K946" s="138"/>
      <c r="L946" s="138"/>
      <c r="M946" s="138"/>
      <c r="N946" s="138"/>
      <c r="O946" s="138"/>
      <c r="P946" s="138"/>
      <c r="Q946" s="138"/>
    </row>
    <row r="947" spans="1:17">
      <c r="A947" s="147"/>
      <c r="B947" s="67"/>
      <c r="C947" s="151"/>
      <c r="D947" s="179"/>
      <c r="E947" s="147"/>
      <c r="F947" s="138"/>
      <c r="G947" s="138"/>
      <c r="H947" s="138"/>
      <c r="I947" s="138"/>
      <c r="J947" s="138"/>
      <c r="K947" s="138"/>
      <c r="L947" s="138"/>
      <c r="M947" s="138"/>
      <c r="N947" s="138"/>
      <c r="O947" s="138"/>
      <c r="P947" s="138"/>
      <c r="Q947" s="138"/>
    </row>
    <row r="948" spans="1:17">
      <c r="A948" s="147"/>
      <c r="B948" s="67"/>
      <c r="C948" s="151"/>
      <c r="D948" s="179"/>
      <c r="E948" s="147"/>
      <c r="F948" s="138"/>
      <c r="G948" s="138"/>
      <c r="H948" s="138"/>
      <c r="I948" s="138"/>
      <c r="J948" s="138"/>
      <c r="K948" s="138"/>
      <c r="L948" s="138"/>
      <c r="M948" s="138"/>
      <c r="N948" s="138"/>
      <c r="O948" s="138"/>
      <c r="P948" s="138"/>
      <c r="Q948" s="138"/>
    </row>
    <row r="949" spans="1:17">
      <c r="A949" s="147"/>
      <c r="B949" s="67"/>
      <c r="C949" s="151"/>
      <c r="D949" s="179"/>
      <c r="E949" s="147"/>
      <c r="F949" s="138"/>
      <c r="G949" s="138"/>
      <c r="H949" s="138"/>
      <c r="I949" s="138"/>
      <c r="J949" s="138"/>
      <c r="K949" s="138"/>
      <c r="L949" s="138"/>
      <c r="M949" s="138"/>
      <c r="N949" s="138"/>
      <c r="O949" s="138"/>
      <c r="P949" s="138"/>
      <c r="Q949" s="138"/>
    </row>
    <row r="950" spans="1:17">
      <c r="A950" s="147"/>
      <c r="B950" s="67"/>
      <c r="C950" s="151"/>
      <c r="D950" s="179"/>
      <c r="E950" s="147"/>
      <c r="F950" s="138"/>
      <c r="G950" s="138"/>
      <c r="H950" s="138"/>
      <c r="I950" s="138"/>
      <c r="J950" s="138"/>
      <c r="K950" s="138"/>
      <c r="L950" s="138"/>
      <c r="M950" s="138"/>
      <c r="N950" s="138"/>
      <c r="O950" s="138"/>
      <c r="P950" s="138"/>
      <c r="Q950" s="138"/>
    </row>
    <row r="951" spans="1:17">
      <c r="A951" s="147"/>
      <c r="B951" s="67"/>
      <c r="C951" s="151"/>
      <c r="D951" s="179"/>
      <c r="E951" s="147"/>
      <c r="F951" s="138"/>
      <c r="G951" s="138"/>
      <c r="H951" s="138"/>
      <c r="I951" s="138"/>
      <c r="J951" s="138"/>
      <c r="K951" s="138"/>
      <c r="L951" s="138"/>
      <c r="M951" s="138"/>
      <c r="N951" s="138"/>
      <c r="O951" s="138"/>
      <c r="P951" s="138"/>
      <c r="Q951" s="138"/>
    </row>
    <row r="952" spans="1:17">
      <c r="A952" s="147"/>
      <c r="B952" s="67"/>
      <c r="C952" s="151"/>
      <c r="D952" s="179"/>
      <c r="E952" s="147"/>
      <c r="F952" s="138"/>
      <c r="G952" s="138"/>
      <c r="H952" s="138"/>
      <c r="I952" s="138"/>
      <c r="J952" s="138"/>
      <c r="K952" s="138"/>
      <c r="L952" s="138"/>
      <c r="M952" s="138"/>
      <c r="N952" s="138"/>
      <c r="O952" s="138"/>
      <c r="P952" s="138"/>
      <c r="Q952" s="138"/>
    </row>
    <row r="953" spans="1:17">
      <c r="A953" s="147"/>
      <c r="B953" s="67"/>
      <c r="C953" s="151"/>
      <c r="D953" s="179"/>
      <c r="E953" s="147"/>
      <c r="F953" s="138"/>
      <c r="G953" s="138"/>
      <c r="H953" s="138"/>
      <c r="I953" s="138"/>
      <c r="J953" s="138"/>
      <c r="K953" s="138"/>
      <c r="L953" s="138"/>
      <c r="M953" s="138"/>
      <c r="N953" s="138"/>
      <c r="O953" s="138"/>
      <c r="P953" s="138"/>
      <c r="Q953" s="138"/>
    </row>
    <row r="954" spans="1:17">
      <c r="A954" s="147"/>
      <c r="B954" s="67"/>
      <c r="C954" s="151"/>
      <c r="D954" s="179"/>
      <c r="E954" s="147"/>
      <c r="F954" s="138"/>
      <c r="G954" s="138"/>
      <c r="H954" s="138"/>
      <c r="I954" s="138"/>
      <c r="J954" s="138"/>
      <c r="K954" s="138"/>
      <c r="L954" s="138"/>
      <c r="M954" s="138"/>
      <c r="N954" s="138"/>
      <c r="O954" s="138"/>
      <c r="P954" s="138"/>
      <c r="Q954" s="138"/>
    </row>
    <row r="955" spans="1:17">
      <c r="A955" s="147"/>
      <c r="B955" s="67"/>
      <c r="C955" s="151"/>
      <c r="D955" s="179"/>
      <c r="E955" s="147"/>
      <c r="F955" s="138"/>
      <c r="G955" s="138"/>
      <c r="H955" s="138"/>
      <c r="I955" s="138"/>
      <c r="J955" s="138"/>
      <c r="K955" s="138"/>
      <c r="L955" s="138"/>
      <c r="M955" s="138"/>
      <c r="N955" s="138"/>
      <c r="O955" s="138"/>
      <c r="P955" s="138"/>
      <c r="Q955" s="138"/>
    </row>
    <row r="956" spans="1:17">
      <c r="A956" s="147"/>
      <c r="B956" s="67"/>
      <c r="C956" s="151"/>
      <c r="D956" s="179"/>
      <c r="E956" s="147"/>
      <c r="F956" s="138"/>
      <c r="G956" s="138"/>
      <c r="H956" s="138"/>
      <c r="I956" s="138"/>
      <c r="J956" s="138"/>
      <c r="K956" s="138"/>
      <c r="L956" s="138"/>
      <c r="M956" s="138"/>
      <c r="N956" s="138"/>
      <c r="O956" s="138"/>
      <c r="P956" s="138"/>
      <c r="Q956" s="138"/>
    </row>
    <row r="957" spans="1:17">
      <c r="A957" s="147"/>
      <c r="B957" s="67"/>
      <c r="C957" s="151"/>
      <c r="D957" s="179"/>
      <c r="E957" s="147"/>
      <c r="F957" s="138"/>
      <c r="G957" s="138"/>
      <c r="H957" s="138"/>
      <c r="I957" s="138"/>
      <c r="J957" s="138"/>
      <c r="K957" s="138"/>
      <c r="L957" s="138"/>
      <c r="M957" s="138"/>
      <c r="N957" s="138"/>
      <c r="O957" s="138"/>
      <c r="P957" s="138"/>
      <c r="Q957" s="138"/>
    </row>
    <row r="958" spans="1:17">
      <c r="A958" s="147"/>
      <c r="B958" s="67"/>
      <c r="C958" s="151"/>
      <c r="D958" s="179"/>
      <c r="E958" s="147"/>
      <c r="F958" s="138"/>
      <c r="G958" s="138"/>
      <c r="H958" s="138"/>
      <c r="I958" s="138"/>
      <c r="J958" s="138"/>
      <c r="K958" s="138"/>
      <c r="L958" s="138"/>
      <c r="M958" s="138"/>
      <c r="N958" s="138"/>
      <c r="O958" s="138"/>
      <c r="P958" s="138"/>
      <c r="Q958" s="138"/>
    </row>
    <row r="959" spans="1:17">
      <c r="A959" s="147"/>
      <c r="B959" s="67"/>
      <c r="C959" s="151"/>
      <c r="D959" s="179"/>
      <c r="E959" s="147"/>
      <c r="F959" s="138"/>
      <c r="G959" s="138"/>
      <c r="H959" s="138"/>
      <c r="I959" s="138"/>
      <c r="J959" s="138"/>
      <c r="K959" s="138"/>
      <c r="L959" s="138"/>
      <c r="M959" s="138"/>
      <c r="N959" s="138"/>
      <c r="O959" s="138"/>
      <c r="P959" s="138"/>
      <c r="Q959" s="138"/>
    </row>
    <row r="960" spans="1:17">
      <c r="A960" s="147"/>
      <c r="B960" s="67"/>
      <c r="C960" s="151"/>
      <c r="D960" s="179"/>
      <c r="E960" s="147"/>
      <c r="F960" s="138"/>
      <c r="G960" s="138"/>
      <c r="H960" s="138"/>
      <c r="I960" s="138"/>
      <c r="J960" s="138"/>
      <c r="K960" s="138"/>
      <c r="L960" s="138"/>
      <c r="M960" s="138"/>
      <c r="N960" s="138"/>
      <c r="O960" s="138"/>
      <c r="P960" s="138"/>
      <c r="Q960" s="138"/>
    </row>
    <row r="961" spans="1:17">
      <c r="A961" s="147"/>
      <c r="B961" s="67"/>
      <c r="C961" s="151"/>
      <c r="D961" s="179"/>
      <c r="E961" s="147"/>
      <c r="F961" s="138"/>
      <c r="G961" s="138"/>
      <c r="H961" s="138"/>
      <c r="I961" s="138"/>
      <c r="J961" s="138"/>
      <c r="K961" s="138"/>
      <c r="L961" s="138"/>
      <c r="M961" s="138"/>
      <c r="N961" s="138"/>
      <c r="O961" s="138"/>
      <c r="P961" s="138"/>
      <c r="Q961" s="138"/>
    </row>
    <row r="962" spans="1:17">
      <c r="A962" s="147"/>
      <c r="B962" s="67"/>
      <c r="C962" s="151"/>
      <c r="D962" s="179"/>
      <c r="E962" s="147"/>
      <c r="F962" s="138"/>
      <c r="G962" s="138"/>
      <c r="H962" s="138"/>
      <c r="I962" s="138"/>
      <c r="J962" s="138"/>
      <c r="K962" s="138"/>
      <c r="L962" s="138"/>
      <c r="M962" s="138"/>
      <c r="N962" s="138"/>
      <c r="O962" s="138"/>
      <c r="P962" s="138"/>
      <c r="Q962" s="138"/>
    </row>
    <row r="963" spans="1:17">
      <c r="A963" s="147"/>
      <c r="B963" s="67"/>
      <c r="C963" s="151"/>
      <c r="D963" s="179"/>
      <c r="E963" s="147"/>
      <c r="F963" s="138"/>
      <c r="G963" s="138"/>
      <c r="H963" s="138"/>
      <c r="I963" s="138"/>
      <c r="J963" s="138"/>
      <c r="K963" s="138"/>
      <c r="L963" s="138"/>
      <c r="M963" s="138"/>
      <c r="N963" s="138"/>
      <c r="O963" s="138"/>
      <c r="P963" s="138"/>
      <c r="Q963" s="138"/>
    </row>
    <row r="964" spans="1:17">
      <c r="A964" s="147"/>
      <c r="B964" s="67"/>
      <c r="C964" s="151"/>
      <c r="D964" s="179"/>
      <c r="E964" s="147"/>
      <c r="F964" s="138"/>
      <c r="G964" s="138"/>
      <c r="H964" s="138"/>
      <c r="I964" s="138"/>
      <c r="J964" s="138"/>
      <c r="K964" s="138"/>
      <c r="L964" s="138"/>
      <c r="M964" s="138"/>
      <c r="N964" s="138"/>
      <c r="O964" s="138"/>
      <c r="P964" s="138"/>
      <c r="Q964" s="138"/>
    </row>
    <row r="965" spans="1:17">
      <c r="A965" s="147"/>
      <c r="B965" s="67"/>
      <c r="C965" s="151"/>
      <c r="D965" s="179"/>
      <c r="E965" s="147"/>
      <c r="F965" s="138"/>
      <c r="G965" s="138"/>
      <c r="H965" s="138"/>
      <c r="I965" s="138"/>
      <c r="J965" s="138"/>
      <c r="K965" s="138"/>
      <c r="L965" s="138"/>
      <c r="M965" s="138"/>
      <c r="N965" s="138"/>
      <c r="O965" s="138"/>
      <c r="P965" s="138"/>
      <c r="Q965" s="138"/>
    </row>
    <row r="966" spans="1:17">
      <c r="A966" s="147"/>
      <c r="B966" s="67"/>
      <c r="C966" s="151"/>
      <c r="D966" s="179"/>
      <c r="E966" s="147"/>
      <c r="F966" s="138"/>
      <c r="G966" s="138"/>
      <c r="H966" s="138"/>
      <c r="I966" s="138"/>
      <c r="J966" s="138"/>
      <c r="K966" s="138"/>
      <c r="L966" s="138"/>
      <c r="M966" s="138"/>
      <c r="N966" s="138"/>
      <c r="O966" s="138"/>
      <c r="P966" s="138"/>
      <c r="Q966" s="138"/>
    </row>
    <row r="967" spans="1:17">
      <c r="A967" s="147"/>
      <c r="B967" s="67"/>
      <c r="C967" s="151"/>
      <c r="D967" s="179"/>
      <c r="E967" s="147"/>
      <c r="F967" s="138"/>
      <c r="G967" s="138"/>
      <c r="H967" s="138"/>
      <c r="I967" s="138"/>
      <c r="J967" s="138"/>
      <c r="K967" s="138"/>
      <c r="L967" s="138"/>
      <c r="M967" s="138"/>
      <c r="N967" s="138"/>
      <c r="O967" s="138"/>
      <c r="P967" s="138"/>
      <c r="Q967" s="138"/>
    </row>
    <row r="968" spans="1:17">
      <c r="A968" s="147"/>
      <c r="B968" s="67"/>
      <c r="C968" s="151"/>
      <c r="D968" s="179"/>
      <c r="E968" s="147"/>
      <c r="F968" s="138"/>
      <c r="G968" s="138"/>
      <c r="H968" s="138"/>
      <c r="I968" s="138"/>
      <c r="J968" s="138"/>
      <c r="K968" s="138"/>
      <c r="L968" s="138"/>
      <c r="M968" s="138"/>
      <c r="N968" s="138"/>
      <c r="O968" s="138"/>
      <c r="P968" s="138"/>
      <c r="Q968" s="138"/>
    </row>
    <row r="969" spans="1:17">
      <c r="A969" s="147"/>
      <c r="B969" s="67"/>
      <c r="C969" s="151"/>
      <c r="D969" s="179"/>
      <c r="E969" s="147"/>
      <c r="F969" s="138"/>
      <c r="G969" s="138"/>
      <c r="H969" s="138"/>
      <c r="I969" s="138"/>
      <c r="J969" s="138"/>
      <c r="K969" s="138"/>
      <c r="L969" s="138"/>
      <c r="M969" s="138"/>
      <c r="N969" s="138"/>
      <c r="O969" s="138"/>
      <c r="P969" s="138"/>
      <c r="Q969" s="138"/>
    </row>
    <row r="970" spans="1:17">
      <c r="A970" s="147"/>
      <c r="B970" s="67"/>
      <c r="C970" s="151"/>
      <c r="D970" s="179"/>
      <c r="E970" s="147"/>
      <c r="F970" s="138"/>
      <c r="G970" s="138"/>
      <c r="H970" s="138"/>
      <c r="I970" s="138"/>
      <c r="J970" s="138"/>
      <c r="K970" s="138"/>
      <c r="L970" s="138"/>
      <c r="M970" s="138"/>
      <c r="N970" s="138"/>
      <c r="O970" s="138"/>
      <c r="P970" s="138"/>
      <c r="Q970" s="138"/>
    </row>
    <row r="971" spans="1:17">
      <c r="A971" s="147"/>
      <c r="B971" s="67"/>
      <c r="C971" s="151"/>
      <c r="D971" s="179"/>
      <c r="E971" s="147"/>
      <c r="F971" s="138"/>
      <c r="G971" s="138"/>
      <c r="H971" s="138"/>
      <c r="I971" s="138"/>
      <c r="J971" s="138"/>
      <c r="K971" s="138"/>
      <c r="L971" s="138"/>
      <c r="M971" s="138"/>
      <c r="N971" s="138"/>
      <c r="O971" s="138"/>
      <c r="P971" s="138"/>
      <c r="Q971" s="138"/>
    </row>
    <row r="972" spans="1:17">
      <c r="A972" s="147"/>
      <c r="B972" s="67"/>
      <c r="C972" s="151"/>
      <c r="D972" s="179"/>
      <c r="E972" s="147"/>
      <c r="F972" s="138"/>
      <c r="G972" s="138"/>
      <c r="H972" s="138"/>
      <c r="I972" s="138"/>
      <c r="J972" s="138"/>
      <c r="K972" s="138"/>
      <c r="L972" s="138"/>
      <c r="M972" s="138"/>
      <c r="N972" s="138"/>
      <c r="O972" s="138"/>
      <c r="P972" s="138"/>
      <c r="Q972" s="138"/>
    </row>
    <row r="973" spans="1:17">
      <c r="A973" s="147"/>
      <c r="B973" s="67"/>
      <c r="C973" s="151"/>
      <c r="D973" s="179"/>
      <c r="E973" s="147"/>
      <c r="F973" s="138"/>
      <c r="G973" s="138"/>
      <c r="H973" s="138"/>
      <c r="I973" s="138"/>
      <c r="J973" s="138"/>
      <c r="K973" s="138"/>
      <c r="L973" s="138"/>
      <c r="M973" s="138"/>
      <c r="N973" s="138"/>
      <c r="O973" s="138"/>
      <c r="P973" s="138"/>
      <c r="Q973" s="138"/>
    </row>
    <row r="974" spans="1:17">
      <c r="A974" s="147"/>
      <c r="B974" s="67"/>
      <c r="C974" s="151"/>
      <c r="D974" s="179"/>
      <c r="E974" s="147"/>
      <c r="F974" s="138"/>
      <c r="G974" s="138"/>
      <c r="H974" s="138"/>
      <c r="I974" s="138"/>
      <c r="J974" s="138"/>
      <c r="K974" s="138"/>
      <c r="L974" s="138"/>
      <c r="M974" s="138"/>
      <c r="N974" s="138"/>
      <c r="O974" s="138"/>
      <c r="P974" s="138"/>
      <c r="Q974" s="138"/>
    </row>
    <row r="975" spans="1:17">
      <c r="A975" s="147"/>
      <c r="B975" s="67"/>
      <c r="C975" s="151"/>
      <c r="D975" s="179"/>
      <c r="E975" s="147"/>
      <c r="F975" s="138"/>
      <c r="G975" s="138"/>
      <c r="H975" s="138"/>
      <c r="I975" s="138"/>
      <c r="J975" s="138"/>
      <c r="K975" s="138"/>
      <c r="L975" s="138"/>
      <c r="M975" s="138"/>
      <c r="N975" s="138"/>
      <c r="O975" s="138"/>
      <c r="P975" s="138"/>
      <c r="Q975" s="138"/>
    </row>
    <row r="976" spans="1:17">
      <c r="A976" s="147"/>
      <c r="B976" s="67"/>
      <c r="C976" s="151"/>
      <c r="D976" s="179"/>
      <c r="E976" s="147"/>
      <c r="F976" s="138"/>
      <c r="G976" s="138"/>
      <c r="H976" s="138"/>
      <c r="I976" s="138"/>
      <c r="J976" s="138"/>
      <c r="K976" s="138"/>
      <c r="L976" s="138"/>
      <c r="M976" s="138"/>
      <c r="N976" s="138"/>
      <c r="O976" s="138"/>
      <c r="P976" s="138"/>
      <c r="Q976" s="138"/>
    </row>
    <row r="977" spans="1:17">
      <c r="A977" s="147"/>
      <c r="B977" s="67"/>
      <c r="C977" s="151"/>
      <c r="D977" s="179"/>
      <c r="E977" s="147"/>
      <c r="F977" s="138"/>
      <c r="G977" s="138"/>
      <c r="H977" s="138"/>
      <c r="I977" s="138"/>
      <c r="J977" s="138"/>
      <c r="K977" s="138"/>
      <c r="L977" s="138"/>
      <c r="M977" s="138"/>
      <c r="N977" s="138"/>
      <c r="O977" s="138"/>
      <c r="P977" s="138"/>
      <c r="Q977" s="138"/>
    </row>
    <row r="978" spans="1:17">
      <c r="A978" s="147"/>
      <c r="B978" s="67"/>
      <c r="C978" s="151"/>
      <c r="D978" s="179"/>
      <c r="E978" s="147"/>
      <c r="F978" s="138"/>
      <c r="G978" s="138"/>
      <c r="H978" s="138"/>
      <c r="I978" s="138"/>
      <c r="J978" s="138"/>
      <c r="K978" s="138"/>
      <c r="L978" s="138"/>
      <c r="M978" s="138"/>
      <c r="N978" s="138"/>
      <c r="O978" s="138"/>
      <c r="P978" s="138"/>
      <c r="Q978" s="138"/>
    </row>
    <row r="979" spans="1:17">
      <c r="A979" s="147"/>
      <c r="B979" s="67"/>
      <c r="C979" s="151"/>
      <c r="D979" s="179"/>
      <c r="E979" s="147"/>
      <c r="F979" s="138"/>
      <c r="G979" s="138"/>
      <c r="H979" s="138"/>
      <c r="I979" s="138"/>
      <c r="J979" s="138"/>
      <c r="K979" s="138"/>
      <c r="L979" s="138"/>
      <c r="M979" s="138"/>
      <c r="N979" s="138"/>
      <c r="O979" s="138"/>
      <c r="P979" s="138"/>
      <c r="Q979" s="138"/>
    </row>
    <row r="980" spans="1:17">
      <c r="A980" s="147"/>
      <c r="B980" s="67"/>
      <c r="C980" s="151"/>
      <c r="D980" s="179"/>
      <c r="E980" s="147"/>
      <c r="F980" s="138"/>
      <c r="G980" s="138"/>
      <c r="H980" s="138"/>
      <c r="I980" s="138"/>
      <c r="J980" s="138"/>
      <c r="K980" s="138"/>
      <c r="L980" s="138"/>
      <c r="M980" s="138"/>
      <c r="N980" s="138"/>
      <c r="O980" s="138"/>
      <c r="P980" s="138"/>
      <c r="Q980" s="138"/>
    </row>
    <row r="981" spans="1:17">
      <c r="A981" s="147"/>
      <c r="B981" s="67"/>
      <c r="C981" s="151"/>
      <c r="D981" s="179"/>
      <c r="E981" s="147"/>
      <c r="F981" s="138"/>
      <c r="G981" s="138"/>
      <c r="H981" s="138"/>
      <c r="I981" s="138"/>
      <c r="J981" s="138"/>
      <c r="K981" s="138"/>
      <c r="L981" s="138"/>
      <c r="M981" s="138"/>
      <c r="N981" s="138"/>
      <c r="O981" s="138"/>
      <c r="P981" s="138"/>
      <c r="Q981" s="138"/>
    </row>
    <row r="982" spans="1:17">
      <c r="A982" s="147"/>
      <c r="B982" s="67"/>
      <c r="C982" s="151"/>
      <c r="D982" s="179"/>
      <c r="E982" s="147"/>
      <c r="F982" s="138"/>
      <c r="G982" s="138"/>
      <c r="H982" s="138"/>
      <c r="I982" s="138"/>
      <c r="J982" s="138"/>
      <c r="K982" s="138"/>
      <c r="L982" s="138"/>
      <c r="M982" s="138"/>
      <c r="N982" s="138"/>
      <c r="O982" s="138"/>
      <c r="P982" s="138"/>
      <c r="Q982" s="138"/>
    </row>
    <row r="983" spans="1:17">
      <c r="A983" s="147"/>
      <c r="B983" s="67"/>
      <c r="C983" s="151"/>
      <c r="D983" s="179"/>
      <c r="E983" s="147"/>
      <c r="F983" s="138"/>
      <c r="G983" s="138"/>
      <c r="H983" s="138"/>
      <c r="I983" s="138"/>
      <c r="J983" s="138"/>
      <c r="K983" s="138"/>
      <c r="L983" s="138"/>
      <c r="M983" s="138"/>
      <c r="N983" s="138"/>
      <c r="O983" s="138"/>
      <c r="P983" s="138"/>
      <c r="Q983" s="138"/>
    </row>
    <row r="984" spans="1:17">
      <c r="A984" s="147"/>
      <c r="B984" s="67"/>
      <c r="C984" s="151"/>
      <c r="D984" s="179"/>
      <c r="E984" s="147"/>
      <c r="F984" s="138"/>
      <c r="G984" s="138"/>
      <c r="H984" s="138"/>
      <c r="I984" s="138"/>
      <c r="J984" s="138"/>
      <c r="K984" s="138"/>
      <c r="L984" s="138"/>
      <c r="M984" s="138"/>
      <c r="N984" s="138"/>
      <c r="O984" s="138"/>
      <c r="P984" s="138"/>
      <c r="Q984" s="138"/>
    </row>
    <row r="985" spans="1:17">
      <c r="A985" s="147"/>
      <c r="B985" s="67"/>
      <c r="C985" s="151"/>
      <c r="D985" s="179"/>
      <c r="E985" s="147"/>
      <c r="F985" s="138"/>
      <c r="G985" s="138"/>
      <c r="H985" s="138"/>
      <c r="I985" s="138"/>
      <c r="J985" s="138"/>
      <c r="K985" s="138"/>
      <c r="L985" s="138"/>
      <c r="M985" s="138"/>
      <c r="N985" s="138"/>
      <c r="O985" s="138"/>
      <c r="P985" s="138"/>
      <c r="Q985" s="138"/>
    </row>
    <row r="986" spans="1:17">
      <c r="A986" s="147"/>
      <c r="B986" s="67"/>
      <c r="C986" s="151"/>
      <c r="D986" s="179"/>
      <c r="E986" s="147"/>
      <c r="F986" s="138"/>
      <c r="G986" s="138"/>
      <c r="H986" s="138"/>
      <c r="I986" s="138"/>
      <c r="J986" s="138"/>
      <c r="K986" s="138"/>
      <c r="L986" s="138"/>
      <c r="M986" s="138"/>
      <c r="N986" s="138"/>
      <c r="O986" s="138"/>
      <c r="P986" s="138"/>
      <c r="Q986" s="138"/>
    </row>
    <row r="987" spans="1:17">
      <c r="A987" s="147"/>
      <c r="B987" s="67"/>
      <c r="C987" s="151"/>
      <c r="D987" s="179"/>
      <c r="E987" s="147"/>
      <c r="F987" s="138"/>
      <c r="G987" s="138"/>
      <c r="H987" s="138"/>
      <c r="I987" s="138"/>
      <c r="J987" s="138"/>
      <c r="K987" s="138"/>
      <c r="L987" s="138"/>
      <c r="M987" s="138"/>
      <c r="N987" s="138"/>
      <c r="O987" s="138"/>
      <c r="P987" s="138"/>
      <c r="Q987" s="138"/>
    </row>
    <row r="988" spans="1:17">
      <c r="A988" s="147"/>
      <c r="B988" s="67"/>
      <c r="C988" s="151"/>
      <c r="D988" s="179"/>
      <c r="E988" s="147"/>
      <c r="F988" s="138"/>
      <c r="G988" s="138"/>
      <c r="H988" s="138"/>
      <c r="I988" s="138"/>
      <c r="J988" s="138"/>
      <c r="K988" s="138"/>
      <c r="L988" s="138"/>
      <c r="M988" s="138"/>
      <c r="N988" s="138"/>
      <c r="O988" s="138"/>
      <c r="P988" s="138"/>
      <c r="Q988" s="138"/>
    </row>
    <row r="989" spans="1:17">
      <c r="A989" s="147"/>
      <c r="B989" s="67"/>
      <c r="C989" s="151"/>
      <c r="D989" s="179"/>
      <c r="E989" s="147"/>
      <c r="F989" s="138"/>
      <c r="G989" s="138"/>
      <c r="H989" s="138"/>
      <c r="I989" s="138"/>
      <c r="J989" s="138"/>
      <c r="K989" s="138"/>
      <c r="L989" s="138"/>
      <c r="M989" s="138"/>
      <c r="N989" s="138"/>
      <c r="O989" s="138"/>
      <c r="P989" s="138"/>
      <c r="Q989" s="138"/>
    </row>
    <row r="990" spans="1:17">
      <c r="A990" s="147"/>
      <c r="B990" s="67"/>
      <c r="C990" s="151"/>
      <c r="D990" s="179"/>
      <c r="E990" s="147"/>
      <c r="F990" s="138"/>
      <c r="G990" s="138"/>
      <c r="H990" s="138"/>
      <c r="I990" s="138"/>
      <c r="J990" s="138"/>
      <c r="K990" s="138"/>
      <c r="L990" s="138"/>
      <c r="M990" s="138"/>
      <c r="N990" s="138"/>
      <c r="O990" s="138"/>
      <c r="P990" s="138"/>
      <c r="Q990" s="138"/>
    </row>
    <row r="991" spans="1:17">
      <c r="A991" s="147"/>
      <c r="B991" s="67"/>
      <c r="C991" s="151"/>
      <c r="D991" s="179"/>
      <c r="E991" s="147"/>
      <c r="F991" s="138"/>
      <c r="G991" s="138"/>
      <c r="H991" s="138"/>
      <c r="I991" s="138"/>
      <c r="J991" s="138"/>
      <c r="K991" s="138"/>
      <c r="L991" s="138"/>
      <c r="M991" s="138"/>
      <c r="N991" s="138"/>
      <c r="O991" s="138"/>
      <c r="P991" s="138"/>
      <c r="Q991" s="138"/>
    </row>
    <row r="992" spans="1:17">
      <c r="A992" s="147"/>
      <c r="B992" s="67"/>
      <c r="C992" s="151"/>
      <c r="D992" s="179"/>
      <c r="E992" s="147"/>
      <c r="F992" s="138"/>
      <c r="G992" s="138"/>
      <c r="H992" s="138"/>
      <c r="I992" s="138"/>
      <c r="J992" s="138"/>
      <c r="K992" s="138"/>
      <c r="L992" s="138"/>
      <c r="M992" s="138"/>
      <c r="N992" s="138"/>
      <c r="O992" s="138"/>
      <c r="P992" s="138"/>
      <c r="Q992" s="138"/>
    </row>
    <row r="993" spans="1:17">
      <c r="A993" s="147"/>
      <c r="B993" s="67"/>
      <c r="C993" s="151"/>
      <c r="D993" s="179"/>
      <c r="E993" s="147"/>
      <c r="F993" s="138"/>
      <c r="G993" s="138"/>
      <c r="H993" s="138"/>
      <c r="I993" s="138"/>
      <c r="J993" s="138"/>
      <c r="K993" s="138"/>
      <c r="L993" s="138"/>
      <c r="M993" s="138"/>
      <c r="N993" s="138"/>
      <c r="O993" s="138"/>
      <c r="P993" s="138"/>
      <c r="Q993" s="138"/>
    </row>
    <row r="994" spans="1:17">
      <c r="A994" s="147"/>
      <c r="B994" s="67"/>
      <c r="C994" s="151"/>
      <c r="D994" s="179"/>
      <c r="E994" s="147"/>
      <c r="F994" s="138"/>
      <c r="G994" s="138"/>
      <c r="H994" s="138"/>
      <c r="I994" s="138"/>
      <c r="J994" s="138"/>
      <c r="K994" s="138"/>
      <c r="L994" s="138"/>
      <c r="M994" s="138"/>
      <c r="N994" s="138"/>
      <c r="O994" s="138"/>
      <c r="P994" s="138"/>
      <c r="Q994" s="138"/>
    </row>
    <row r="995" spans="1:17">
      <c r="A995" s="147"/>
      <c r="B995" s="67"/>
      <c r="C995" s="151"/>
      <c r="D995" s="179"/>
      <c r="E995" s="147"/>
      <c r="F995" s="138"/>
      <c r="G995" s="138"/>
      <c r="H995" s="138"/>
      <c r="I995" s="138"/>
      <c r="J995" s="138"/>
      <c r="K995" s="138"/>
      <c r="L995" s="138"/>
      <c r="M995" s="138"/>
      <c r="N995" s="138"/>
      <c r="O995" s="138"/>
      <c r="P995" s="138"/>
      <c r="Q995" s="138"/>
    </row>
    <row r="996" spans="1:17">
      <c r="A996" s="147"/>
      <c r="B996" s="67"/>
      <c r="C996" s="151"/>
      <c r="D996" s="179"/>
      <c r="E996" s="147"/>
      <c r="F996" s="138"/>
      <c r="G996" s="138"/>
      <c r="H996" s="138"/>
      <c r="I996" s="138"/>
      <c r="J996" s="138"/>
      <c r="K996" s="138"/>
      <c r="L996" s="138"/>
      <c r="M996" s="138"/>
      <c r="N996" s="138"/>
      <c r="O996" s="138"/>
      <c r="P996" s="138"/>
      <c r="Q996" s="138"/>
    </row>
    <row r="997" spans="1:17">
      <c r="A997" s="147"/>
      <c r="B997" s="67"/>
      <c r="C997" s="151"/>
      <c r="D997" s="179"/>
      <c r="E997" s="147"/>
      <c r="F997" s="138"/>
      <c r="G997" s="138"/>
      <c r="H997" s="138"/>
      <c r="I997" s="138"/>
      <c r="J997" s="138"/>
      <c r="K997" s="138"/>
      <c r="L997" s="138"/>
      <c r="M997" s="138"/>
      <c r="N997" s="138"/>
      <c r="O997" s="138"/>
      <c r="P997" s="138"/>
      <c r="Q997" s="138"/>
    </row>
    <row r="998" spans="1:17">
      <c r="A998" s="147"/>
      <c r="B998" s="67"/>
      <c r="C998" s="151"/>
      <c r="D998" s="179"/>
      <c r="E998" s="147"/>
      <c r="F998" s="138"/>
      <c r="G998" s="138"/>
      <c r="H998" s="138"/>
      <c r="I998" s="138"/>
      <c r="J998" s="138"/>
      <c r="K998" s="138"/>
      <c r="L998" s="138"/>
      <c r="M998" s="138"/>
      <c r="N998" s="138"/>
      <c r="O998" s="138"/>
      <c r="P998" s="138"/>
      <c r="Q998" s="138"/>
    </row>
    <row r="999" spans="1:17">
      <c r="A999" s="147"/>
      <c r="B999" s="67"/>
      <c r="C999" s="151"/>
      <c r="D999" s="179"/>
      <c r="E999" s="147"/>
      <c r="F999" s="138"/>
      <c r="G999" s="138"/>
      <c r="H999" s="138"/>
      <c r="I999" s="138"/>
      <c r="J999" s="138"/>
      <c r="K999" s="138"/>
      <c r="L999" s="138"/>
      <c r="M999" s="138"/>
      <c r="N999" s="138"/>
      <c r="O999" s="138"/>
      <c r="P999" s="138"/>
      <c r="Q999" s="138"/>
    </row>
    <row r="1000" spans="1:17">
      <c r="A1000" s="147"/>
      <c r="B1000" s="67"/>
      <c r="C1000" s="151"/>
      <c r="D1000" s="179"/>
      <c r="E1000" s="147"/>
      <c r="F1000" s="138"/>
      <c r="G1000" s="138"/>
      <c r="H1000" s="138"/>
      <c r="I1000" s="138"/>
      <c r="J1000" s="138"/>
      <c r="K1000" s="138"/>
      <c r="L1000" s="138"/>
      <c r="M1000" s="138"/>
      <c r="N1000" s="138"/>
      <c r="O1000" s="138"/>
      <c r="P1000" s="138"/>
      <c r="Q1000" s="138"/>
    </row>
    <row r="1001" spans="1:17">
      <c r="A1001" s="147"/>
      <c r="B1001" s="67"/>
      <c r="C1001" s="151"/>
      <c r="D1001" s="179"/>
      <c r="E1001" s="147"/>
      <c r="F1001" s="138"/>
      <c r="G1001" s="138"/>
      <c r="H1001" s="138"/>
      <c r="I1001" s="138"/>
      <c r="J1001" s="138"/>
      <c r="K1001" s="138"/>
      <c r="L1001" s="138"/>
      <c r="M1001" s="138"/>
      <c r="N1001" s="138"/>
      <c r="O1001" s="138"/>
      <c r="P1001" s="138"/>
      <c r="Q1001" s="138"/>
    </row>
    <row r="1002" spans="1:17">
      <c r="A1002" s="147"/>
      <c r="B1002" s="67"/>
      <c r="C1002" s="151"/>
      <c r="D1002" s="179"/>
      <c r="E1002" s="147"/>
      <c r="F1002" s="138"/>
      <c r="G1002" s="138"/>
      <c r="H1002" s="138"/>
      <c r="I1002" s="138"/>
      <c r="J1002" s="138"/>
      <c r="K1002" s="138"/>
      <c r="L1002" s="138"/>
      <c r="M1002" s="138"/>
      <c r="N1002" s="138"/>
      <c r="O1002" s="138"/>
      <c r="P1002" s="138"/>
      <c r="Q1002" s="138"/>
    </row>
    <row r="1003" spans="1:17">
      <c r="A1003" s="147"/>
      <c r="B1003" s="67"/>
      <c r="C1003" s="151"/>
      <c r="D1003" s="179"/>
      <c r="E1003" s="147"/>
      <c r="F1003" s="138"/>
      <c r="G1003" s="138"/>
      <c r="H1003" s="138"/>
      <c r="I1003" s="138"/>
      <c r="J1003" s="138"/>
      <c r="K1003" s="138"/>
      <c r="L1003" s="138"/>
      <c r="M1003" s="138"/>
      <c r="N1003" s="138"/>
      <c r="O1003" s="138"/>
      <c r="P1003" s="138"/>
      <c r="Q1003" s="138"/>
    </row>
    <row r="1004" spans="1:17">
      <c r="A1004" s="147"/>
      <c r="B1004" s="67"/>
      <c r="C1004" s="151"/>
      <c r="D1004" s="179"/>
      <c r="E1004" s="147"/>
      <c r="F1004" s="138"/>
      <c r="G1004" s="138"/>
      <c r="H1004" s="138"/>
      <c r="I1004" s="138"/>
      <c r="J1004" s="138"/>
      <c r="K1004" s="138"/>
      <c r="L1004" s="138"/>
      <c r="M1004" s="138"/>
      <c r="N1004" s="138"/>
      <c r="O1004" s="138"/>
      <c r="P1004" s="138"/>
      <c r="Q1004" s="138"/>
    </row>
    <row r="1005" spans="1:17">
      <c r="A1005" s="147"/>
      <c r="B1005" s="67"/>
      <c r="C1005" s="151"/>
      <c r="D1005" s="179"/>
      <c r="E1005" s="147"/>
      <c r="F1005" s="138"/>
      <c r="G1005" s="138"/>
      <c r="H1005" s="138"/>
      <c r="I1005" s="138"/>
      <c r="J1005" s="138"/>
      <c r="K1005" s="138"/>
      <c r="L1005" s="138"/>
      <c r="M1005" s="138"/>
      <c r="N1005" s="138"/>
      <c r="O1005" s="138"/>
      <c r="P1005" s="138"/>
      <c r="Q1005" s="138"/>
    </row>
    <row r="1006" spans="1:17">
      <c r="A1006" s="147"/>
      <c r="B1006" s="67"/>
      <c r="C1006" s="151"/>
      <c r="D1006" s="179"/>
      <c r="E1006" s="147"/>
      <c r="F1006" s="138"/>
      <c r="G1006" s="138"/>
      <c r="H1006" s="138"/>
      <c r="I1006" s="138"/>
      <c r="J1006" s="138"/>
      <c r="K1006" s="138"/>
      <c r="L1006" s="138"/>
      <c r="M1006" s="138"/>
      <c r="N1006" s="138"/>
      <c r="O1006" s="138"/>
      <c r="P1006" s="138"/>
      <c r="Q1006" s="138"/>
    </row>
    <row r="1007" spans="1:17">
      <c r="A1007" s="147"/>
      <c r="B1007" s="67"/>
      <c r="C1007" s="151"/>
      <c r="D1007" s="179"/>
      <c r="E1007" s="147"/>
      <c r="F1007" s="138"/>
      <c r="G1007" s="138"/>
      <c r="H1007" s="138"/>
      <c r="I1007" s="138"/>
      <c r="J1007" s="138"/>
      <c r="K1007" s="138"/>
      <c r="L1007" s="138"/>
      <c r="M1007" s="138"/>
      <c r="N1007" s="138"/>
      <c r="O1007" s="138"/>
      <c r="P1007" s="138"/>
      <c r="Q1007" s="138"/>
    </row>
    <row r="1008" spans="1:17">
      <c r="A1008" s="147"/>
      <c r="B1008" s="67"/>
      <c r="C1008" s="151"/>
      <c r="D1008" s="179"/>
      <c r="E1008" s="147"/>
      <c r="F1008" s="138"/>
      <c r="G1008" s="138"/>
      <c r="H1008" s="138"/>
      <c r="I1008" s="138"/>
      <c r="J1008" s="138"/>
      <c r="K1008" s="138"/>
      <c r="L1008" s="138"/>
      <c r="M1008" s="138"/>
      <c r="N1008" s="138"/>
      <c r="O1008" s="138"/>
      <c r="P1008" s="138"/>
      <c r="Q1008" s="138"/>
    </row>
    <row r="1009" spans="1:17">
      <c r="A1009" s="147"/>
      <c r="B1009" s="67"/>
      <c r="C1009" s="151"/>
      <c r="D1009" s="179"/>
      <c r="E1009" s="147"/>
      <c r="F1009" s="138"/>
      <c r="G1009" s="138"/>
      <c r="H1009" s="138"/>
      <c r="I1009" s="138"/>
      <c r="J1009" s="138"/>
      <c r="K1009" s="138"/>
      <c r="L1009" s="138"/>
      <c r="M1009" s="138"/>
      <c r="N1009" s="138"/>
      <c r="O1009" s="138"/>
      <c r="P1009" s="138"/>
      <c r="Q1009" s="138"/>
    </row>
    <row r="1010" spans="1:17">
      <c r="A1010" s="147"/>
      <c r="B1010" s="67"/>
      <c r="C1010" s="151"/>
      <c r="D1010" s="179"/>
      <c r="E1010" s="147"/>
      <c r="F1010" s="138"/>
      <c r="G1010" s="138"/>
      <c r="H1010" s="138"/>
      <c r="I1010" s="138"/>
      <c r="J1010" s="138"/>
      <c r="K1010" s="138"/>
      <c r="L1010" s="138"/>
      <c r="M1010" s="138"/>
      <c r="N1010" s="138"/>
      <c r="O1010" s="138"/>
      <c r="P1010" s="138"/>
      <c r="Q1010" s="138"/>
    </row>
    <row r="1011" spans="1:17">
      <c r="A1011" s="147"/>
      <c r="B1011" s="67"/>
      <c r="C1011" s="151"/>
      <c r="D1011" s="179"/>
      <c r="E1011" s="147"/>
      <c r="F1011" s="138"/>
      <c r="G1011" s="138"/>
      <c r="H1011" s="138"/>
      <c r="I1011" s="138"/>
      <c r="J1011" s="138"/>
      <c r="K1011" s="138"/>
      <c r="L1011" s="138"/>
      <c r="M1011" s="138"/>
      <c r="N1011" s="138"/>
      <c r="O1011" s="138"/>
      <c r="P1011" s="138"/>
      <c r="Q1011" s="138"/>
    </row>
    <row r="1012" spans="1:17">
      <c r="A1012" s="147"/>
      <c r="B1012" s="67"/>
      <c r="C1012" s="151"/>
      <c r="D1012" s="179"/>
      <c r="E1012" s="147"/>
      <c r="F1012" s="138"/>
      <c r="G1012" s="138"/>
      <c r="H1012" s="138"/>
      <c r="I1012" s="138"/>
      <c r="J1012" s="138"/>
      <c r="K1012" s="138"/>
      <c r="L1012" s="138"/>
      <c r="M1012" s="138"/>
      <c r="N1012" s="138"/>
      <c r="O1012" s="138"/>
      <c r="P1012" s="138"/>
      <c r="Q1012" s="138"/>
    </row>
    <row r="1013" spans="1:17">
      <c r="A1013" s="147"/>
      <c r="B1013" s="67"/>
      <c r="C1013" s="151"/>
      <c r="D1013" s="179"/>
      <c r="E1013" s="147"/>
      <c r="F1013" s="138"/>
      <c r="G1013" s="138"/>
      <c r="H1013" s="138"/>
      <c r="I1013" s="138"/>
      <c r="J1013" s="138"/>
      <c r="K1013" s="138"/>
      <c r="L1013" s="138"/>
      <c r="M1013" s="138"/>
      <c r="N1013" s="138"/>
      <c r="O1013" s="138"/>
      <c r="P1013" s="138"/>
      <c r="Q1013" s="138"/>
    </row>
    <row r="1014" spans="1:17">
      <c r="A1014" s="147"/>
      <c r="B1014" s="67"/>
      <c r="C1014" s="151"/>
      <c r="D1014" s="179"/>
      <c r="E1014" s="147"/>
      <c r="F1014" s="138"/>
      <c r="G1014" s="138"/>
      <c r="H1014" s="138"/>
      <c r="I1014" s="138"/>
      <c r="J1014" s="138"/>
      <c r="K1014" s="138"/>
      <c r="L1014" s="138"/>
      <c r="M1014" s="138"/>
      <c r="N1014" s="138"/>
      <c r="O1014" s="138"/>
      <c r="P1014" s="138"/>
      <c r="Q1014" s="138"/>
    </row>
    <row r="1015" spans="1:17">
      <c r="A1015" s="147"/>
      <c r="B1015" s="67"/>
      <c r="C1015" s="151"/>
      <c r="D1015" s="179"/>
      <c r="E1015" s="147"/>
      <c r="F1015" s="138"/>
      <c r="G1015" s="138"/>
      <c r="H1015" s="138"/>
      <c r="I1015" s="138"/>
      <c r="J1015" s="138"/>
      <c r="K1015" s="138"/>
      <c r="L1015" s="138"/>
      <c r="M1015" s="138"/>
      <c r="N1015" s="138"/>
      <c r="O1015" s="138"/>
      <c r="P1015" s="138"/>
      <c r="Q1015" s="138"/>
    </row>
    <row r="1016" spans="1:17">
      <c r="A1016" s="147"/>
      <c r="B1016" s="67"/>
      <c r="C1016" s="151"/>
      <c r="D1016" s="179"/>
      <c r="E1016" s="147"/>
      <c r="F1016" s="138"/>
      <c r="G1016" s="138"/>
      <c r="H1016" s="138"/>
      <c r="I1016" s="138"/>
      <c r="J1016" s="138"/>
      <c r="K1016" s="138"/>
      <c r="L1016" s="138"/>
      <c r="M1016" s="138"/>
      <c r="N1016" s="138"/>
      <c r="O1016" s="138"/>
      <c r="P1016" s="138"/>
      <c r="Q1016" s="138"/>
    </row>
    <row r="1017" spans="1:17">
      <c r="A1017" s="147"/>
      <c r="B1017" s="67"/>
      <c r="C1017" s="151"/>
      <c r="D1017" s="179"/>
      <c r="E1017" s="147"/>
      <c r="F1017" s="138"/>
      <c r="G1017" s="138"/>
      <c r="H1017" s="138"/>
      <c r="I1017" s="138"/>
      <c r="J1017" s="138"/>
      <c r="K1017" s="138"/>
      <c r="L1017" s="138"/>
      <c r="M1017" s="138"/>
      <c r="N1017" s="138"/>
      <c r="O1017" s="138"/>
      <c r="P1017" s="138"/>
      <c r="Q1017" s="138"/>
    </row>
    <row r="1018" spans="1:17">
      <c r="A1018" s="147"/>
      <c r="B1018" s="67"/>
      <c r="C1018" s="151"/>
      <c r="D1018" s="179"/>
      <c r="E1018" s="147"/>
      <c r="F1018" s="138"/>
      <c r="G1018" s="138"/>
      <c r="H1018" s="138"/>
      <c r="I1018" s="138"/>
      <c r="J1018" s="138"/>
      <c r="K1018" s="138"/>
      <c r="L1018" s="138"/>
      <c r="M1018" s="138"/>
      <c r="N1018" s="138"/>
      <c r="O1018" s="138"/>
      <c r="P1018" s="138"/>
      <c r="Q1018" s="138"/>
    </row>
    <row r="1019" spans="1:17">
      <c r="A1019" s="147"/>
      <c r="B1019" s="67"/>
      <c r="C1019" s="151"/>
      <c r="D1019" s="179"/>
      <c r="E1019" s="147"/>
      <c r="F1019" s="138"/>
      <c r="G1019" s="138"/>
      <c r="H1019" s="138"/>
      <c r="I1019" s="138"/>
      <c r="J1019" s="138"/>
      <c r="K1019" s="138"/>
      <c r="L1019" s="138"/>
      <c r="M1019" s="138"/>
      <c r="N1019" s="138"/>
      <c r="O1019" s="138"/>
      <c r="P1019" s="138"/>
      <c r="Q1019" s="138"/>
    </row>
    <row r="1020" spans="1:17">
      <c r="A1020" s="147"/>
      <c r="B1020" s="67"/>
      <c r="C1020" s="151"/>
      <c r="D1020" s="179"/>
      <c r="E1020" s="147"/>
      <c r="F1020" s="138"/>
      <c r="G1020" s="138"/>
      <c r="H1020" s="138"/>
      <c r="I1020" s="138"/>
      <c r="J1020" s="138"/>
      <c r="K1020" s="138"/>
      <c r="L1020" s="138"/>
      <c r="M1020" s="138"/>
      <c r="N1020" s="138"/>
      <c r="O1020" s="138"/>
      <c r="P1020" s="138"/>
      <c r="Q1020" s="138"/>
    </row>
    <row r="1021" spans="1:17">
      <c r="A1021" s="147"/>
      <c r="B1021" s="67"/>
      <c r="C1021" s="151"/>
      <c r="D1021" s="179"/>
      <c r="E1021" s="147"/>
      <c r="F1021" s="138"/>
      <c r="G1021" s="138"/>
      <c r="H1021" s="138"/>
      <c r="I1021" s="138"/>
      <c r="J1021" s="138"/>
      <c r="K1021" s="138"/>
      <c r="L1021" s="138"/>
      <c r="M1021" s="138"/>
      <c r="N1021" s="138"/>
      <c r="O1021" s="138"/>
      <c r="P1021" s="138"/>
      <c r="Q1021" s="138"/>
    </row>
    <row r="1022" spans="1:17">
      <c r="A1022" s="147"/>
      <c r="B1022" s="67"/>
      <c r="C1022" s="151"/>
      <c r="D1022" s="179"/>
      <c r="E1022" s="147"/>
      <c r="F1022" s="138"/>
      <c r="G1022" s="138"/>
      <c r="H1022" s="138"/>
      <c r="I1022" s="138"/>
      <c r="J1022" s="138"/>
      <c r="K1022" s="138"/>
      <c r="L1022" s="138"/>
      <c r="M1022" s="138"/>
      <c r="N1022" s="138"/>
      <c r="O1022" s="138"/>
      <c r="P1022" s="138"/>
      <c r="Q1022" s="138"/>
    </row>
    <row r="1023" spans="1:17">
      <c r="A1023" s="147"/>
      <c r="B1023" s="67"/>
      <c r="C1023" s="151"/>
      <c r="D1023" s="179"/>
      <c r="E1023" s="147"/>
      <c r="F1023" s="138"/>
      <c r="G1023" s="138"/>
      <c r="H1023" s="138"/>
      <c r="I1023" s="138"/>
      <c r="J1023" s="138"/>
      <c r="K1023" s="138"/>
      <c r="L1023" s="138"/>
      <c r="M1023" s="138"/>
      <c r="N1023" s="138"/>
      <c r="O1023" s="138"/>
      <c r="P1023" s="138"/>
      <c r="Q1023" s="138"/>
    </row>
    <row r="1024" spans="1:17">
      <c r="A1024" s="147"/>
      <c r="B1024" s="67"/>
      <c r="C1024" s="151"/>
      <c r="D1024" s="179"/>
      <c r="E1024" s="147"/>
      <c r="F1024" s="138"/>
      <c r="G1024" s="138"/>
      <c r="H1024" s="138"/>
      <c r="I1024" s="138"/>
      <c r="J1024" s="138"/>
      <c r="K1024" s="138"/>
      <c r="L1024" s="138"/>
      <c r="M1024" s="138"/>
      <c r="N1024" s="138"/>
      <c r="O1024" s="138"/>
      <c r="P1024" s="138"/>
      <c r="Q1024" s="138"/>
    </row>
    <row r="1025" spans="1:17">
      <c r="A1025" s="147"/>
      <c r="B1025" s="67"/>
      <c r="C1025" s="151"/>
      <c r="D1025" s="179"/>
      <c r="E1025" s="147"/>
      <c r="F1025" s="138"/>
      <c r="G1025" s="138"/>
      <c r="H1025" s="138"/>
      <c r="I1025" s="138"/>
      <c r="J1025" s="138"/>
      <c r="K1025" s="138"/>
      <c r="L1025" s="138"/>
      <c r="M1025" s="138"/>
      <c r="N1025" s="138"/>
      <c r="O1025" s="138"/>
      <c r="P1025" s="138"/>
      <c r="Q1025" s="138"/>
    </row>
    <row r="1026" spans="1:17">
      <c r="A1026" s="147"/>
      <c r="B1026" s="67"/>
      <c r="C1026" s="151"/>
      <c r="D1026" s="179"/>
      <c r="E1026" s="147"/>
      <c r="F1026" s="138"/>
      <c r="G1026" s="138"/>
      <c r="H1026" s="138"/>
      <c r="I1026" s="138"/>
      <c r="J1026" s="138"/>
      <c r="K1026" s="138"/>
      <c r="L1026" s="138"/>
      <c r="M1026" s="138"/>
      <c r="N1026" s="138"/>
      <c r="O1026" s="138"/>
      <c r="P1026" s="138"/>
      <c r="Q1026" s="138"/>
    </row>
    <row r="1027" spans="1:17">
      <c r="A1027" s="147"/>
      <c r="B1027" s="67"/>
      <c r="C1027" s="151"/>
      <c r="D1027" s="179"/>
      <c r="E1027" s="147"/>
      <c r="F1027" s="138"/>
      <c r="G1027" s="138"/>
      <c r="H1027" s="138"/>
      <c r="I1027" s="138"/>
      <c r="J1027" s="138"/>
      <c r="K1027" s="138"/>
      <c r="L1027" s="138"/>
      <c r="M1027" s="138"/>
      <c r="N1027" s="138"/>
      <c r="O1027" s="138"/>
      <c r="P1027" s="138"/>
      <c r="Q1027" s="138"/>
    </row>
    <row r="1028" spans="1:17">
      <c r="A1028" s="147"/>
      <c r="B1028" s="67"/>
      <c r="C1028" s="151"/>
      <c r="D1028" s="179"/>
      <c r="E1028" s="147"/>
      <c r="F1028" s="138"/>
      <c r="G1028" s="138"/>
      <c r="H1028" s="138"/>
      <c r="I1028" s="138"/>
      <c r="J1028" s="138"/>
      <c r="K1028" s="138"/>
      <c r="L1028" s="138"/>
      <c r="M1028" s="138"/>
      <c r="N1028" s="138"/>
      <c r="O1028" s="138"/>
      <c r="P1028" s="138"/>
      <c r="Q1028" s="138"/>
    </row>
    <row r="1029" spans="1:17">
      <c r="A1029" s="147"/>
      <c r="B1029" s="67"/>
      <c r="C1029" s="151"/>
      <c r="D1029" s="179"/>
      <c r="E1029" s="147"/>
      <c r="F1029" s="138"/>
      <c r="G1029" s="138"/>
      <c r="H1029" s="138"/>
      <c r="I1029" s="138"/>
      <c r="J1029" s="138"/>
      <c r="K1029" s="138"/>
      <c r="L1029" s="138"/>
      <c r="M1029" s="138"/>
      <c r="N1029" s="138"/>
      <c r="O1029" s="138"/>
      <c r="P1029" s="138"/>
      <c r="Q1029" s="138"/>
    </row>
    <row r="1030" spans="1:17">
      <c r="A1030" s="147"/>
      <c r="B1030" s="67"/>
      <c r="C1030" s="151"/>
      <c r="D1030" s="179"/>
      <c r="E1030" s="147"/>
      <c r="F1030" s="138"/>
      <c r="G1030" s="138"/>
      <c r="H1030" s="138"/>
      <c r="I1030" s="138"/>
      <c r="J1030" s="138"/>
      <c r="K1030" s="138"/>
      <c r="L1030" s="138"/>
      <c r="M1030" s="138"/>
      <c r="N1030" s="138"/>
      <c r="O1030" s="138"/>
      <c r="P1030" s="138"/>
      <c r="Q1030" s="138"/>
    </row>
    <row r="1031" spans="1:17">
      <c r="A1031" s="147"/>
      <c r="B1031" s="67"/>
      <c r="C1031" s="151"/>
      <c r="D1031" s="179"/>
      <c r="E1031" s="147"/>
      <c r="F1031" s="138"/>
      <c r="G1031" s="138"/>
      <c r="H1031" s="138"/>
      <c r="I1031" s="138"/>
      <c r="J1031" s="138"/>
      <c r="K1031" s="138"/>
      <c r="L1031" s="138"/>
      <c r="M1031" s="138"/>
      <c r="N1031" s="138"/>
      <c r="O1031" s="138"/>
      <c r="P1031" s="138"/>
      <c r="Q1031" s="138"/>
    </row>
    <row r="1032" spans="1:17">
      <c r="A1032" s="147"/>
      <c r="B1032" s="67"/>
      <c r="C1032" s="151"/>
      <c r="D1032" s="179"/>
      <c r="E1032" s="147"/>
      <c r="F1032" s="138"/>
      <c r="G1032" s="138"/>
      <c r="H1032" s="138"/>
      <c r="I1032" s="138"/>
      <c r="J1032" s="138"/>
      <c r="K1032" s="138"/>
      <c r="L1032" s="138"/>
      <c r="M1032" s="138"/>
      <c r="N1032" s="138"/>
      <c r="O1032" s="138"/>
      <c r="P1032" s="138"/>
      <c r="Q1032" s="138"/>
    </row>
    <row r="1033" spans="1:17">
      <c r="A1033" s="147"/>
      <c r="B1033" s="67"/>
      <c r="C1033" s="151"/>
      <c r="D1033" s="179"/>
      <c r="E1033" s="147"/>
      <c r="F1033" s="138"/>
      <c r="G1033" s="138"/>
      <c r="H1033" s="138"/>
      <c r="I1033" s="138"/>
      <c r="J1033" s="138"/>
      <c r="K1033" s="138"/>
      <c r="L1033" s="138"/>
      <c r="M1033" s="138"/>
      <c r="N1033" s="138"/>
      <c r="O1033" s="138"/>
      <c r="P1033" s="138"/>
      <c r="Q1033" s="138"/>
    </row>
    <row r="1034" spans="1:17">
      <c r="A1034" s="147"/>
      <c r="B1034" s="67"/>
      <c r="C1034" s="151"/>
      <c r="D1034" s="179"/>
      <c r="E1034" s="147"/>
      <c r="F1034" s="138"/>
      <c r="G1034" s="138"/>
      <c r="H1034" s="138"/>
      <c r="I1034" s="138"/>
      <c r="J1034" s="138"/>
      <c r="K1034" s="138"/>
      <c r="L1034" s="138"/>
      <c r="M1034" s="138"/>
      <c r="N1034" s="138"/>
      <c r="O1034" s="138"/>
      <c r="P1034" s="138"/>
      <c r="Q1034" s="138"/>
    </row>
    <row r="1035" spans="1:17">
      <c r="A1035" s="147"/>
      <c r="B1035" s="67"/>
      <c r="C1035" s="151"/>
      <c r="D1035" s="179"/>
      <c r="E1035" s="147"/>
      <c r="F1035" s="138"/>
      <c r="G1035" s="138"/>
      <c r="H1035" s="138"/>
      <c r="I1035" s="138"/>
      <c r="J1035" s="138"/>
      <c r="K1035" s="138"/>
      <c r="L1035" s="138"/>
      <c r="M1035" s="138"/>
      <c r="N1035" s="138"/>
      <c r="O1035" s="138"/>
      <c r="P1035" s="138"/>
      <c r="Q1035" s="138"/>
    </row>
    <row r="1036" spans="1:17">
      <c r="A1036" s="147"/>
      <c r="B1036" s="67"/>
      <c r="C1036" s="151"/>
      <c r="D1036" s="179"/>
      <c r="E1036" s="147"/>
      <c r="F1036" s="138"/>
      <c r="G1036" s="138"/>
      <c r="H1036" s="138"/>
      <c r="I1036" s="138"/>
      <c r="J1036" s="138"/>
      <c r="K1036" s="138"/>
      <c r="L1036" s="138"/>
      <c r="M1036" s="138"/>
      <c r="N1036" s="138"/>
      <c r="O1036" s="138"/>
      <c r="P1036" s="138"/>
      <c r="Q1036" s="138"/>
    </row>
    <row r="1037" spans="1:17">
      <c r="A1037" s="147"/>
      <c r="B1037" s="67"/>
      <c r="C1037" s="151"/>
      <c r="D1037" s="179"/>
      <c r="E1037" s="147"/>
      <c r="F1037" s="138"/>
      <c r="G1037" s="138"/>
      <c r="H1037" s="138"/>
      <c r="I1037" s="138"/>
      <c r="J1037" s="138"/>
      <c r="K1037" s="138"/>
      <c r="L1037" s="138"/>
      <c r="M1037" s="138"/>
      <c r="N1037" s="138"/>
      <c r="O1037" s="138"/>
      <c r="P1037" s="138"/>
      <c r="Q1037" s="138"/>
    </row>
    <row r="1038" spans="1:17">
      <c r="A1038" s="147"/>
      <c r="B1038" s="67"/>
      <c r="C1038" s="151"/>
      <c r="D1038" s="179"/>
      <c r="E1038" s="147"/>
      <c r="F1038" s="138"/>
      <c r="G1038" s="138"/>
      <c r="H1038" s="138"/>
      <c r="I1038" s="138"/>
      <c r="J1038" s="138"/>
      <c r="K1038" s="138"/>
      <c r="L1038" s="138"/>
      <c r="M1038" s="138"/>
      <c r="N1038" s="138"/>
      <c r="O1038" s="138"/>
      <c r="P1038" s="138"/>
      <c r="Q1038" s="138"/>
    </row>
    <row r="1039" spans="1:17">
      <c r="A1039" s="147"/>
      <c r="B1039" s="67"/>
      <c r="C1039" s="151"/>
      <c r="D1039" s="179"/>
      <c r="E1039" s="147"/>
      <c r="F1039" s="138"/>
      <c r="G1039" s="138"/>
      <c r="H1039" s="138"/>
      <c r="I1039" s="138"/>
      <c r="J1039" s="138"/>
      <c r="K1039" s="138"/>
      <c r="L1039" s="138"/>
      <c r="M1039" s="138"/>
      <c r="N1039" s="138"/>
      <c r="O1039" s="138"/>
      <c r="P1039" s="138"/>
      <c r="Q1039" s="138"/>
    </row>
    <row r="1040" spans="1:17">
      <c r="A1040" s="147"/>
      <c r="B1040" s="67"/>
      <c r="C1040" s="151"/>
      <c r="D1040" s="179"/>
      <c r="E1040" s="147"/>
      <c r="F1040" s="138"/>
      <c r="G1040" s="138"/>
      <c r="H1040" s="138"/>
      <c r="I1040" s="138"/>
      <c r="J1040" s="138"/>
      <c r="K1040" s="138"/>
      <c r="L1040" s="138"/>
      <c r="M1040" s="138"/>
      <c r="N1040" s="138"/>
      <c r="O1040" s="138"/>
      <c r="P1040" s="138"/>
      <c r="Q1040" s="138"/>
    </row>
    <row r="1041" spans="1:17">
      <c r="A1041" s="147"/>
      <c r="B1041" s="67"/>
      <c r="C1041" s="151"/>
      <c r="D1041" s="179"/>
      <c r="E1041" s="147"/>
      <c r="F1041" s="138"/>
      <c r="G1041" s="138"/>
      <c r="H1041" s="138"/>
      <c r="I1041" s="138"/>
      <c r="J1041" s="138"/>
      <c r="K1041" s="138"/>
      <c r="L1041" s="138"/>
      <c r="M1041" s="138"/>
      <c r="N1041" s="138"/>
      <c r="O1041" s="138"/>
      <c r="P1041" s="138"/>
      <c r="Q1041" s="138"/>
    </row>
    <row r="1042" spans="1:17">
      <c r="A1042" s="147"/>
      <c r="B1042" s="67"/>
      <c r="C1042" s="151"/>
      <c r="D1042" s="179"/>
      <c r="E1042" s="147"/>
      <c r="F1042" s="138"/>
      <c r="G1042" s="138"/>
      <c r="H1042" s="138"/>
      <c r="I1042" s="138"/>
      <c r="J1042" s="138"/>
      <c r="K1042" s="138"/>
      <c r="L1042" s="138"/>
      <c r="M1042" s="138"/>
      <c r="N1042" s="138"/>
      <c r="O1042" s="138"/>
      <c r="P1042" s="138"/>
      <c r="Q1042" s="138"/>
    </row>
    <row r="1043" spans="1:17">
      <c r="A1043" s="147"/>
      <c r="B1043" s="67"/>
      <c r="C1043" s="151"/>
      <c r="D1043" s="179"/>
      <c r="E1043" s="147"/>
      <c r="F1043" s="138"/>
      <c r="G1043" s="138"/>
      <c r="H1043" s="138"/>
      <c r="I1043" s="138"/>
      <c r="J1043" s="138"/>
      <c r="K1043" s="138"/>
      <c r="L1043" s="138"/>
      <c r="M1043" s="138"/>
      <c r="N1043" s="138"/>
      <c r="O1043" s="138"/>
      <c r="P1043" s="138"/>
      <c r="Q1043" s="138"/>
    </row>
    <row r="1044" spans="1:17">
      <c r="A1044" s="147"/>
      <c r="B1044" s="67"/>
      <c r="C1044" s="151"/>
      <c r="D1044" s="179"/>
      <c r="E1044" s="147"/>
      <c r="F1044" s="138"/>
      <c r="G1044" s="138"/>
      <c r="H1044" s="138"/>
      <c r="I1044" s="138"/>
      <c r="J1044" s="138"/>
      <c r="K1044" s="138"/>
      <c r="L1044" s="138"/>
      <c r="M1044" s="138"/>
      <c r="N1044" s="138"/>
      <c r="O1044" s="138"/>
      <c r="P1044" s="138"/>
      <c r="Q1044" s="138"/>
    </row>
    <row r="1045" spans="1:17">
      <c r="A1045" s="147"/>
      <c r="B1045" s="67"/>
      <c r="C1045" s="151"/>
      <c r="D1045" s="179"/>
      <c r="E1045" s="147"/>
      <c r="F1045" s="138"/>
      <c r="G1045" s="138"/>
      <c r="H1045" s="138"/>
      <c r="I1045" s="138"/>
      <c r="J1045" s="138"/>
      <c r="K1045" s="138"/>
      <c r="L1045" s="138"/>
      <c r="M1045" s="138"/>
      <c r="N1045" s="138"/>
      <c r="O1045" s="138"/>
      <c r="P1045" s="138"/>
      <c r="Q1045" s="138"/>
    </row>
    <row r="1046" spans="1:17">
      <c r="A1046" s="147"/>
      <c r="B1046" s="67"/>
      <c r="C1046" s="151"/>
      <c r="D1046" s="179"/>
      <c r="E1046" s="147"/>
      <c r="F1046" s="138"/>
      <c r="G1046" s="138"/>
      <c r="H1046" s="138"/>
      <c r="I1046" s="138"/>
      <c r="J1046" s="138"/>
      <c r="K1046" s="138"/>
      <c r="L1046" s="138"/>
      <c r="M1046" s="138"/>
      <c r="N1046" s="138"/>
      <c r="O1046" s="138"/>
      <c r="P1046" s="138"/>
      <c r="Q1046" s="138"/>
    </row>
    <row r="1047" spans="1:17">
      <c r="A1047" s="147"/>
      <c r="B1047" s="67"/>
      <c r="C1047" s="151"/>
      <c r="D1047" s="179"/>
      <c r="E1047" s="147"/>
      <c r="F1047" s="138"/>
      <c r="G1047" s="138"/>
      <c r="H1047" s="138"/>
      <c r="I1047" s="138"/>
      <c r="J1047" s="138"/>
      <c r="K1047" s="138"/>
      <c r="L1047" s="138"/>
      <c r="M1047" s="138"/>
      <c r="N1047" s="138"/>
      <c r="O1047" s="138"/>
      <c r="P1047" s="138"/>
      <c r="Q1047" s="138"/>
    </row>
    <row r="1048" spans="1:17">
      <c r="A1048" s="147"/>
      <c r="B1048" s="67"/>
      <c r="C1048" s="151"/>
      <c r="D1048" s="179"/>
      <c r="E1048" s="147"/>
      <c r="F1048" s="138"/>
      <c r="G1048" s="138"/>
      <c r="H1048" s="138"/>
      <c r="I1048" s="138"/>
      <c r="J1048" s="138"/>
      <c r="K1048" s="138"/>
      <c r="L1048" s="138"/>
      <c r="M1048" s="138"/>
      <c r="N1048" s="138"/>
      <c r="O1048" s="138"/>
      <c r="P1048" s="138"/>
      <c r="Q1048" s="138"/>
    </row>
    <row r="1049" spans="1:17">
      <c r="A1049" s="147"/>
      <c r="B1049" s="67"/>
      <c r="C1049" s="151"/>
      <c r="D1049" s="179"/>
      <c r="E1049" s="147"/>
      <c r="F1049" s="138"/>
      <c r="G1049" s="138"/>
      <c r="H1049" s="138"/>
      <c r="I1049" s="138"/>
      <c r="J1049" s="138"/>
      <c r="K1049" s="138"/>
      <c r="L1049" s="138"/>
      <c r="M1049" s="138"/>
      <c r="N1049" s="138"/>
      <c r="O1049" s="138"/>
      <c r="P1049" s="138"/>
      <c r="Q1049" s="138"/>
    </row>
    <row r="1050" spans="1:17">
      <c r="A1050" s="147"/>
      <c r="B1050" s="67"/>
      <c r="C1050" s="151"/>
      <c r="D1050" s="179"/>
      <c r="E1050" s="147"/>
      <c r="F1050" s="138"/>
      <c r="G1050" s="138"/>
      <c r="H1050" s="138"/>
      <c r="I1050" s="138"/>
      <c r="J1050" s="138"/>
      <c r="K1050" s="138"/>
      <c r="L1050" s="138"/>
      <c r="M1050" s="138"/>
      <c r="N1050" s="138"/>
      <c r="O1050" s="138"/>
      <c r="P1050" s="138"/>
      <c r="Q1050" s="138"/>
    </row>
    <row r="1051" spans="1:17">
      <c r="A1051" s="147"/>
      <c r="B1051" s="67"/>
      <c r="C1051" s="151"/>
      <c r="D1051" s="179"/>
      <c r="E1051" s="147"/>
      <c r="F1051" s="138"/>
      <c r="G1051" s="138"/>
      <c r="H1051" s="138"/>
      <c r="I1051" s="138"/>
      <c r="J1051" s="138"/>
      <c r="K1051" s="138"/>
      <c r="L1051" s="138"/>
      <c r="M1051" s="138"/>
      <c r="N1051" s="138"/>
      <c r="O1051" s="138"/>
      <c r="P1051" s="138"/>
      <c r="Q1051" s="138"/>
    </row>
    <row r="1052" spans="1:17">
      <c r="A1052" s="147"/>
      <c r="B1052" s="67"/>
      <c r="C1052" s="151"/>
      <c r="D1052" s="179"/>
      <c r="E1052" s="147"/>
      <c r="F1052" s="138"/>
      <c r="G1052" s="138"/>
      <c r="H1052" s="138"/>
      <c r="I1052" s="138"/>
      <c r="J1052" s="138"/>
      <c r="K1052" s="138"/>
      <c r="L1052" s="138"/>
      <c r="M1052" s="138"/>
      <c r="N1052" s="138"/>
      <c r="O1052" s="138"/>
      <c r="P1052" s="138"/>
      <c r="Q1052" s="138"/>
    </row>
    <row r="1053" spans="1:17">
      <c r="A1053" s="147"/>
      <c r="B1053" s="67"/>
      <c r="C1053" s="151"/>
      <c r="D1053" s="179"/>
      <c r="E1053" s="147"/>
      <c r="F1053" s="138"/>
      <c r="G1053" s="138"/>
      <c r="H1053" s="138"/>
      <c r="I1053" s="138"/>
      <c r="J1053" s="138"/>
      <c r="K1053" s="138"/>
      <c r="L1053" s="138"/>
      <c r="M1053" s="138"/>
      <c r="N1053" s="138"/>
      <c r="O1053" s="138"/>
      <c r="P1053" s="138"/>
      <c r="Q1053" s="138"/>
    </row>
    <row r="1054" spans="1:17">
      <c r="A1054" s="147"/>
      <c r="B1054" s="67"/>
      <c r="C1054" s="151"/>
      <c r="D1054" s="179"/>
      <c r="E1054" s="147"/>
      <c r="F1054" s="138"/>
      <c r="G1054" s="138"/>
      <c r="H1054" s="138"/>
      <c r="I1054" s="138"/>
      <c r="J1054" s="138"/>
      <c r="K1054" s="138"/>
      <c r="L1054" s="138"/>
      <c r="M1054" s="138"/>
      <c r="N1054" s="138"/>
      <c r="O1054" s="138"/>
      <c r="P1054" s="138"/>
      <c r="Q1054" s="138"/>
    </row>
    <row r="1055" spans="1:17">
      <c r="A1055" s="147"/>
      <c r="B1055" s="67"/>
      <c r="C1055" s="151"/>
      <c r="D1055" s="179"/>
      <c r="E1055" s="147"/>
      <c r="F1055" s="138"/>
      <c r="G1055" s="138"/>
      <c r="H1055" s="138"/>
      <c r="I1055" s="138"/>
      <c r="J1055" s="138"/>
      <c r="K1055" s="138"/>
      <c r="L1055" s="138"/>
      <c r="M1055" s="138"/>
      <c r="N1055" s="138"/>
      <c r="O1055" s="138"/>
      <c r="P1055" s="138"/>
      <c r="Q1055" s="138"/>
    </row>
    <row r="1056" spans="1:17">
      <c r="A1056" s="147"/>
      <c r="B1056" s="67"/>
      <c r="C1056" s="151"/>
      <c r="D1056" s="179"/>
      <c r="E1056" s="147"/>
      <c r="F1056" s="138"/>
      <c r="G1056" s="138"/>
      <c r="H1056" s="138"/>
      <c r="I1056" s="138"/>
      <c r="J1056" s="138"/>
      <c r="K1056" s="138"/>
      <c r="L1056" s="138"/>
      <c r="M1056" s="138"/>
      <c r="N1056" s="138"/>
      <c r="O1056" s="138"/>
      <c r="P1056" s="138"/>
      <c r="Q1056" s="138"/>
    </row>
    <row r="1057" spans="1:17">
      <c r="A1057" s="147"/>
      <c r="B1057" s="67"/>
      <c r="C1057" s="151"/>
      <c r="D1057" s="179"/>
      <c r="E1057" s="147"/>
      <c r="F1057" s="138"/>
      <c r="G1057" s="138"/>
      <c r="H1057" s="138"/>
      <c r="I1057" s="138"/>
      <c r="J1057" s="138"/>
      <c r="K1057" s="138"/>
      <c r="L1057" s="138"/>
      <c r="M1057" s="138"/>
      <c r="N1057" s="138"/>
      <c r="O1057" s="138"/>
      <c r="P1057" s="138"/>
      <c r="Q1057" s="138"/>
    </row>
    <row r="1058" spans="1:17">
      <c r="A1058" s="147"/>
      <c r="B1058" s="67"/>
      <c r="C1058" s="151"/>
      <c r="D1058" s="179"/>
      <c r="E1058" s="147"/>
      <c r="F1058" s="138"/>
      <c r="G1058" s="138"/>
      <c r="H1058" s="138"/>
      <c r="I1058" s="138"/>
      <c r="J1058" s="138"/>
      <c r="K1058" s="138"/>
      <c r="L1058" s="138"/>
      <c r="M1058" s="138"/>
      <c r="N1058" s="138"/>
      <c r="O1058" s="138"/>
      <c r="P1058" s="138"/>
      <c r="Q1058" s="138"/>
    </row>
    <row r="1059" spans="1:17">
      <c r="A1059" s="147"/>
      <c r="B1059" s="67"/>
      <c r="C1059" s="151"/>
      <c r="D1059" s="179"/>
      <c r="E1059" s="147"/>
      <c r="F1059" s="138"/>
      <c r="G1059" s="138"/>
      <c r="H1059" s="138"/>
      <c r="I1059" s="138"/>
      <c r="J1059" s="138"/>
      <c r="K1059" s="138"/>
      <c r="L1059" s="138"/>
      <c r="M1059" s="138"/>
      <c r="N1059" s="138"/>
      <c r="O1059" s="138"/>
      <c r="P1059" s="138"/>
      <c r="Q1059" s="138"/>
    </row>
    <row r="1060" spans="1:17">
      <c r="A1060" s="147"/>
      <c r="B1060" s="67"/>
      <c r="C1060" s="151"/>
      <c r="D1060" s="179"/>
      <c r="E1060" s="147"/>
      <c r="F1060" s="138"/>
      <c r="G1060" s="138"/>
      <c r="H1060" s="138"/>
      <c r="I1060" s="138"/>
      <c r="J1060" s="138"/>
      <c r="K1060" s="138"/>
      <c r="L1060" s="138"/>
      <c r="M1060" s="138"/>
      <c r="N1060" s="138"/>
      <c r="O1060" s="138"/>
      <c r="P1060" s="138"/>
      <c r="Q1060" s="138"/>
    </row>
    <row r="1061" spans="1:17">
      <c r="A1061" s="147"/>
      <c r="B1061" s="67"/>
      <c r="C1061" s="151"/>
      <c r="D1061" s="179"/>
      <c r="E1061" s="147"/>
      <c r="F1061" s="138"/>
      <c r="G1061" s="138"/>
      <c r="H1061" s="138"/>
      <c r="I1061" s="138"/>
      <c r="J1061" s="138"/>
      <c r="K1061" s="138"/>
      <c r="L1061" s="138"/>
      <c r="M1061" s="138"/>
      <c r="N1061" s="138"/>
      <c r="O1061" s="138"/>
      <c r="P1061" s="138"/>
      <c r="Q1061" s="138"/>
    </row>
    <row r="1062" spans="1:17">
      <c r="A1062" s="147"/>
      <c r="B1062" s="67"/>
      <c r="C1062" s="151"/>
      <c r="D1062" s="179"/>
      <c r="E1062" s="147"/>
      <c r="F1062" s="138"/>
      <c r="G1062" s="138"/>
      <c r="H1062" s="138"/>
      <c r="I1062" s="138"/>
      <c r="J1062" s="138"/>
      <c r="K1062" s="138"/>
      <c r="L1062" s="138"/>
      <c r="M1062" s="138"/>
      <c r="N1062" s="138"/>
      <c r="O1062" s="138"/>
      <c r="P1062" s="138"/>
      <c r="Q1062" s="138"/>
    </row>
    <row r="1063" spans="1:17">
      <c r="A1063" s="147"/>
      <c r="B1063" s="67"/>
      <c r="C1063" s="151"/>
      <c r="D1063" s="179"/>
      <c r="E1063" s="147"/>
      <c r="F1063" s="138"/>
      <c r="G1063" s="138"/>
      <c r="H1063" s="138"/>
      <c r="I1063" s="138"/>
      <c r="J1063" s="138"/>
      <c r="K1063" s="138"/>
      <c r="L1063" s="138"/>
      <c r="M1063" s="138"/>
      <c r="N1063" s="138"/>
      <c r="O1063" s="138"/>
      <c r="P1063" s="138"/>
      <c r="Q1063" s="138"/>
    </row>
    <row r="1064" spans="1:17">
      <c r="A1064" s="147"/>
      <c r="B1064" s="67"/>
      <c r="C1064" s="151"/>
      <c r="D1064" s="179"/>
      <c r="E1064" s="147"/>
      <c r="F1064" s="138"/>
      <c r="G1064" s="138"/>
      <c r="H1064" s="138"/>
      <c r="I1064" s="138"/>
      <c r="J1064" s="138"/>
      <c r="K1064" s="138"/>
      <c r="L1064" s="138"/>
      <c r="M1064" s="138"/>
      <c r="N1064" s="138"/>
      <c r="O1064" s="138"/>
      <c r="P1064" s="138"/>
      <c r="Q1064" s="138"/>
    </row>
    <row r="1065" spans="1:17">
      <c r="A1065" s="147"/>
      <c r="B1065" s="67"/>
      <c r="C1065" s="151"/>
      <c r="D1065" s="179"/>
      <c r="E1065" s="147"/>
      <c r="F1065" s="138"/>
      <c r="G1065" s="138"/>
      <c r="H1065" s="138"/>
      <c r="I1065" s="138"/>
      <c r="J1065" s="138"/>
      <c r="K1065" s="138"/>
      <c r="L1065" s="138"/>
      <c r="M1065" s="138"/>
      <c r="N1065" s="138"/>
      <c r="O1065" s="138"/>
      <c r="P1065" s="138"/>
      <c r="Q1065" s="138"/>
    </row>
    <row r="1066" spans="1:17">
      <c r="A1066" s="147"/>
      <c r="B1066" s="67"/>
      <c r="C1066" s="151"/>
      <c r="D1066" s="179"/>
      <c r="E1066" s="147"/>
      <c r="F1066" s="138"/>
      <c r="G1066" s="138"/>
      <c r="H1066" s="138"/>
      <c r="I1066" s="138"/>
      <c r="J1066" s="138"/>
      <c r="K1066" s="138"/>
      <c r="L1066" s="138"/>
      <c r="M1066" s="138"/>
      <c r="N1066" s="138"/>
      <c r="O1066" s="138"/>
      <c r="P1066" s="138"/>
      <c r="Q1066" s="138"/>
    </row>
    <row r="1067" spans="1:17">
      <c r="A1067" s="147"/>
      <c r="B1067" s="67"/>
      <c r="C1067" s="151"/>
      <c r="D1067" s="179"/>
      <c r="E1067" s="147"/>
      <c r="F1067" s="138"/>
      <c r="G1067" s="138"/>
      <c r="H1067" s="138"/>
      <c r="I1067" s="138"/>
      <c r="J1067" s="138"/>
      <c r="K1067" s="138"/>
      <c r="L1067" s="138"/>
      <c r="M1067" s="138"/>
      <c r="N1067" s="138"/>
      <c r="O1067" s="138"/>
      <c r="P1067" s="138"/>
      <c r="Q1067" s="138"/>
    </row>
    <row r="1068" spans="1:17">
      <c r="A1068" s="147"/>
      <c r="B1068" s="67"/>
      <c r="C1068" s="151"/>
      <c r="D1068" s="179"/>
      <c r="E1068" s="147"/>
      <c r="F1068" s="138"/>
      <c r="G1068" s="138"/>
      <c r="H1068" s="138"/>
      <c r="I1068" s="138"/>
      <c r="J1068" s="138"/>
      <c r="K1068" s="138"/>
      <c r="L1068" s="138"/>
      <c r="M1068" s="138"/>
      <c r="N1068" s="138"/>
      <c r="O1068" s="138"/>
      <c r="P1068" s="138"/>
      <c r="Q1068" s="138"/>
    </row>
    <row r="1069" spans="1:17">
      <c r="A1069" s="147"/>
      <c r="B1069" s="67"/>
      <c r="C1069" s="151"/>
      <c r="D1069" s="179"/>
      <c r="E1069" s="147"/>
      <c r="F1069" s="138"/>
      <c r="G1069" s="138"/>
      <c r="H1069" s="138"/>
      <c r="I1069" s="138"/>
      <c r="J1069" s="138"/>
      <c r="K1069" s="138"/>
      <c r="L1069" s="138"/>
      <c r="M1069" s="138"/>
      <c r="N1069" s="138"/>
      <c r="O1069" s="138"/>
      <c r="P1069" s="138"/>
      <c r="Q1069" s="138"/>
    </row>
    <row r="1070" spans="1:17">
      <c r="A1070" s="147"/>
      <c r="B1070" s="67"/>
      <c r="C1070" s="151"/>
      <c r="D1070" s="179"/>
      <c r="E1070" s="147"/>
      <c r="F1070" s="138"/>
      <c r="G1070" s="138"/>
      <c r="H1070" s="138"/>
      <c r="I1070" s="138"/>
      <c r="J1070" s="138"/>
      <c r="K1070" s="138"/>
      <c r="L1070" s="138"/>
      <c r="M1070" s="138"/>
      <c r="N1070" s="138"/>
      <c r="O1070" s="138"/>
      <c r="P1070" s="138"/>
      <c r="Q1070" s="138"/>
    </row>
    <row r="1071" spans="1:17">
      <c r="A1071" s="147"/>
      <c r="B1071" s="67"/>
      <c r="C1071" s="151"/>
      <c r="D1071" s="179"/>
      <c r="E1071" s="147"/>
      <c r="F1071" s="138"/>
      <c r="G1071" s="138"/>
      <c r="H1071" s="138"/>
      <c r="I1071" s="138"/>
      <c r="J1071" s="138"/>
      <c r="K1071" s="138"/>
      <c r="L1071" s="138"/>
      <c r="M1071" s="138"/>
      <c r="N1071" s="138"/>
      <c r="O1071" s="138"/>
      <c r="P1071" s="138"/>
      <c r="Q1071" s="138"/>
    </row>
    <row r="1072" spans="1:17">
      <c r="A1072" s="147"/>
      <c r="B1072" s="67"/>
      <c r="C1072" s="151"/>
      <c r="D1072" s="179"/>
      <c r="E1072" s="147"/>
      <c r="F1072" s="138"/>
      <c r="G1072" s="138"/>
      <c r="H1072" s="138"/>
      <c r="I1072" s="138"/>
      <c r="J1072" s="138"/>
      <c r="K1072" s="138"/>
      <c r="L1072" s="138"/>
      <c r="M1072" s="138"/>
      <c r="N1072" s="138"/>
      <c r="O1072" s="138"/>
      <c r="P1072" s="138"/>
      <c r="Q1072" s="138"/>
    </row>
    <row r="1073" spans="1:17">
      <c r="A1073" s="147"/>
      <c r="B1073" s="67"/>
      <c r="C1073" s="151"/>
      <c r="D1073" s="179"/>
      <c r="E1073" s="147"/>
      <c r="F1073" s="138"/>
      <c r="G1073" s="138"/>
      <c r="H1073" s="138"/>
      <c r="I1073" s="138"/>
      <c r="J1073" s="138"/>
      <c r="K1073" s="138"/>
      <c r="L1073" s="138"/>
      <c r="M1073" s="138"/>
      <c r="N1073" s="138"/>
      <c r="O1073" s="138"/>
      <c r="P1073" s="138"/>
      <c r="Q1073" s="138"/>
    </row>
    <row r="1074" spans="1:17">
      <c r="A1074" s="147"/>
      <c r="B1074" s="67"/>
      <c r="C1074" s="151"/>
      <c r="D1074" s="179"/>
      <c r="E1074" s="147"/>
      <c r="F1074" s="138"/>
      <c r="G1074" s="138"/>
      <c r="H1074" s="138"/>
      <c r="I1074" s="138"/>
      <c r="J1074" s="138"/>
      <c r="K1074" s="138"/>
      <c r="L1074" s="138"/>
      <c r="M1074" s="138"/>
      <c r="N1074" s="138"/>
      <c r="O1074" s="138"/>
      <c r="P1074" s="138"/>
      <c r="Q1074" s="138"/>
    </row>
    <row r="1075" spans="1:17">
      <c r="A1075" s="147"/>
      <c r="B1075" s="67"/>
      <c r="C1075" s="151"/>
      <c r="D1075" s="179"/>
      <c r="E1075" s="147"/>
      <c r="F1075" s="138"/>
      <c r="G1075" s="138"/>
      <c r="H1075" s="138"/>
      <c r="I1075" s="138"/>
      <c r="J1075" s="138"/>
      <c r="K1075" s="138"/>
      <c r="L1075" s="138"/>
      <c r="M1075" s="138"/>
      <c r="N1075" s="138"/>
      <c r="O1075" s="138"/>
      <c r="P1075" s="138"/>
      <c r="Q1075" s="138"/>
    </row>
    <row r="1076" spans="1:17">
      <c r="A1076" s="147"/>
      <c r="B1076" s="67"/>
      <c r="C1076" s="151"/>
      <c r="D1076" s="179"/>
      <c r="E1076" s="147"/>
      <c r="F1076" s="138"/>
      <c r="G1076" s="138"/>
      <c r="H1076" s="138"/>
      <c r="I1076" s="138"/>
      <c r="J1076" s="138"/>
      <c r="K1076" s="138"/>
      <c r="L1076" s="138"/>
      <c r="M1076" s="138"/>
      <c r="N1076" s="138"/>
      <c r="O1076" s="138"/>
      <c r="P1076" s="138"/>
      <c r="Q1076" s="138"/>
    </row>
    <row r="1077" spans="1:17">
      <c r="A1077" s="147"/>
      <c r="B1077" s="67"/>
      <c r="C1077" s="151"/>
      <c r="D1077" s="179"/>
      <c r="E1077" s="147"/>
      <c r="F1077" s="138"/>
      <c r="G1077" s="138"/>
      <c r="H1077" s="138"/>
      <c r="I1077" s="138"/>
      <c r="J1077" s="138"/>
      <c r="K1077" s="138"/>
      <c r="L1077" s="138"/>
      <c r="M1077" s="138"/>
      <c r="N1077" s="138"/>
      <c r="O1077" s="138"/>
      <c r="P1077" s="138"/>
      <c r="Q1077" s="138"/>
    </row>
    <row r="1078" spans="1:17">
      <c r="A1078" s="147"/>
      <c r="B1078" s="67"/>
      <c r="C1078" s="151"/>
      <c r="D1078" s="179"/>
      <c r="E1078" s="147"/>
      <c r="F1078" s="138"/>
      <c r="G1078" s="138"/>
      <c r="H1078" s="138"/>
      <c r="I1078" s="138"/>
      <c r="J1078" s="138"/>
      <c r="K1078" s="138"/>
      <c r="L1078" s="138"/>
      <c r="M1078" s="138"/>
      <c r="N1078" s="138"/>
      <c r="O1078" s="138"/>
      <c r="P1078" s="138"/>
      <c r="Q1078" s="138"/>
    </row>
    <row r="1079" spans="1:17">
      <c r="A1079" s="147"/>
      <c r="B1079" s="67"/>
      <c r="C1079" s="151"/>
      <c r="D1079" s="179"/>
      <c r="E1079" s="147"/>
      <c r="F1079" s="138"/>
      <c r="G1079" s="138"/>
      <c r="H1079" s="138"/>
      <c r="I1079" s="138"/>
      <c r="J1079" s="138"/>
      <c r="K1079" s="138"/>
      <c r="L1079" s="138"/>
      <c r="M1079" s="138"/>
      <c r="N1079" s="138"/>
      <c r="O1079" s="138"/>
      <c r="P1079" s="138"/>
      <c r="Q1079" s="138"/>
    </row>
    <row r="1080" spans="1:17">
      <c r="A1080" s="147"/>
      <c r="B1080" s="67"/>
      <c r="C1080" s="151"/>
      <c r="D1080" s="179"/>
      <c r="E1080" s="147"/>
      <c r="F1080" s="138"/>
      <c r="G1080" s="138"/>
      <c r="H1080" s="138"/>
      <c r="I1080" s="138"/>
      <c r="J1080" s="138"/>
      <c r="K1080" s="138"/>
      <c r="L1080" s="138"/>
      <c r="M1080" s="138"/>
      <c r="N1080" s="138"/>
      <c r="O1080" s="138"/>
      <c r="P1080" s="138"/>
      <c r="Q1080" s="138"/>
    </row>
    <row r="1081" spans="1:17">
      <c r="A1081" s="147"/>
      <c r="B1081" s="67"/>
      <c r="C1081" s="151"/>
      <c r="D1081" s="179"/>
      <c r="E1081" s="147"/>
      <c r="F1081" s="138"/>
      <c r="G1081" s="138"/>
      <c r="H1081" s="138"/>
      <c r="I1081" s="138"/>
      <c r="J1081" s="138"/>
      <c r="K1081" s="138"/>
      <c r="L1081" s="138"/>
      <c r="M1081" s="138"/>
      <c r="N1081" s="138"/>
      <c r="O1081" s="138"/>
      <c r="P1081" s="138"/>
      <c r="Q1081" s="138"/>
    </row>
    <row r="1082" spans="1:17">
      <c r="A1082" s="147"/>
      <c r="B1082" s="67"/>
      <c r="C1082" s="151"/>
      <c r="D1082" s="179"/>
      <c r="E1082" s="147"/>
      <c r="F1082" s="138"/>
      <c r="G1082" s="138"/>
      <c r="H1082" s="138"/>
      <c r="I1082" s="138"/>
      <c r="J1082" s="138"/>
      <c r="K1082" s="138"/>
      <c r="L1082" s="138"/>
      <c r="M1082" s="138"/>
      <c r="N1082" s="138"/>
      <c r="O1082" s="138"/>
      <c r="P1082" s="138"/>
      <c r="Q1082" s="138"/>
    </row>
    <row r="1083" spans="1:17">
      <c r="A1083" s="147"/>
      <c r="B1083" s="67"/>
      <c r="C1083" s="151"/>
      <c r="D1083" s="179"/>
      <c r="E1083" s="147"/>
      <c r="F1083" s="138"/>
      <c r="G1083" s="138"/>
      <c r="H1083" s="138"/>
      <c r="I1083" s="138"/>
      <c r="J1083" s="138"/>
      <c r="K1083" s="138"/>
      <c r="L1083" s="138"/>
      <c r="M1083" s="138"/>
      <c r="N1083" s="138"/>
      <c r="O1083" s="138"/>
      <c r="P1083" s="138"/>
      <c r="Q1083" s="138"/>
    </row>
    <row r="1084" spans="1:17">
      <c r="A1084" s="147"/>
      <c r="B1084" s="67"/>
      <c r="C1084" s="151"/>
      <c r="D1084" s="179"/>
      <c r="E1084" s="147"/>
      <c r="F1084" s="138"/>
      <c r="G1084" s="138"/>
      <c r="H1084" s="138"/>
      <c r="I1084" s="138"/>
      <c r="J1084" s="138"/>
      <c r="K1084" s="138"/>
      <c r="L1084" s="138"/>
      <c r="M1084" s="138"/>
      <c r="N1084" s="138"/>
      <c r="O1084" s="138"/>
      <c r="P1084" s="138"/>
      <c r="Q1084" s="138"/>
    </row>
    <row r="1085" spans="1:17">
      <c r="A1085" s="147"/>
      <c r="B1085" s="67"/>
      <c r="C1085" s="151"/>
      <c r="D1085" s="179"/>
      <c r="E1085" s="147"/>
      <c r="F1085" s="138"/>
      <c r="G1085" s="138"/>
      <c r="H1085" s="138"/>
      <c r="I1085" s="138"/>
      <c r="J1085" s="138"/>
      <c r="K1085" s="138"/>
      <c r="L1085" s="138"/>
      <c r="M1085" s="138"/>
      <c r="N1085" s="138"/>
      <c r="O1085" s="138"/>
      <c r="P1085" s="138"/>
      <c r="Q1085" s="138"/>
    </row>
    <row r="1086" spans="1:17">
      <c r="A1086" s="147"/>
      <c r="B1086" s="67"/>
      <c r="C1086" s="151"/>
      <c r="D1086" s="179"/>
      <c r="E1086" s="147"/>
      <c r="F1086" s="138"/>
      <c r="G1086" s="138"/>
      <c r="H1086" s="138"/>
      <c r="I1086" s="138"/>
      <c r="J1086" s="138"/>
      <c r="K1086" s="138"/>
      <c r="L1086" s="138"/>
      <c r="M1086" s="138"/>
      <c r="N1086" s="138"/>
      <c r="O1086" s="138"/>
      <c r="P1086" s="138"/>
      <c r="Q1086" s="138"/>
    </row>
    <row r="1087" spans="1:17">
      <c r="A1087" s="147"/>
      <c r="B1087" s="67"/>
      <c r="C1087" s="151"/>
      <c r="D1087" s="179"/>
      <c r="E1087" s="147"/>
      <c r="F1087" s="138"/>
      <c r="G1087" s="138"/>
      <c r="H1087" s="138"/>
      <c r="I1087" s="138"/>
      <c r="J1087" s="138"/>
      <c r="K1087" s="138"/>
      <c r="L1087" s="138"/>
      <c r="M1087" s="138"/>
      <c r="N1087" s="138"/>
      <c r="O1087" s="138"/>
      <c r="P1087" s="138"/>
      <c r="Q1087" s="138"/>
    </row>
    <row r="1088" spans="1:17">
      <c r="A1088" s="147"/>
      <c r="B1088" s="67"/>
      <c r="C1088" s="151"/>
      <c r="D1088" s="179"/>
      <c r="E1088" s="147"/>
      <c r="F1088" s="138"/>
      <c r="G1088" s="138"/>
      <c r="H1088" s="138"/>
      <c r="I1088" s="138"/>
      <c r="J1088" s="138"/>
      <c r="K1088" s="138"/>
      <c r="L1088" s="138"/>
      <c r="M1088" s="138"/>
      <c r="N1088" s="138"/>
      <c r="O1088" s="138"/>
      <c r="P1088" s="138"/>
      <c r="Q1088" s="138"/>
    </row>
    <row r="1089" spans="1:17">
      <c r="A1089" s="147"/>
      <c r="B1089" s="67"/>
      <c r="C1089" s="151"/>
      <c r="D1089" s="179"/>
      <c r="E1089" s="147"/>
      <c r="F1089" s="138"/>
      <c r="G1089" s="138"/>
      <c r="H1089" s="138"/>
      <c r="I1089" s="138"/>
      <c r="J1089" s="138"/>
      <c r="K1089" s="138"/>
      <c r="L1089" s="138"/>
      <c r="M1089" s="138"/>
      <c r="N1089" s="138"/>
      <c r="O1089" s="138"/>
      <c r="P1089" s="138"/>
      <c r="Q1089" s="138"/>
    </row>
    <row r="1090" spans="1:17">
      <c r="A1090" s="147"/>
      <c r="B1090" s="67"/>
      <c r="C1090" s="151"/>
      <c r="D1090" s="179"/>
      <c r="E1090" s="147"/>
      <c r="F1090" s="138"/>
      <c r="G1090" s="138"/>
      <c r="H1090" s="138"/>
      <c r="I1090" s="138"/>
      <c r="J1090" s="138"/>
      <c r="K1090" s="138"/>
      <c r="L1090" s="138"/>
      <c r="M1090" s="138"/>
      <c r="N1090" s="138"/>
      <c r="O1090" s="138"/>
      <c r="P1090" s="138"/>
      <c r="Q1090" s="138"/>
    </row>
    <row r="1091" spans="1:17">
      <c r="A1091" s="147"/>
      <c r="B1091" s="67"/>
      <c r="C1091" s="151"/>
      <c r="D1091" s="179"/>
      <c r="E1091" s="147"/>
      <c r="F1091" s="138"/>
      <c r="G1091" s="138"/>
      <c r="H1091" s="138"/>
      <c r="I1091" s="138"/>
      <c r="J1091" s="138"/>
      <c r="K1091" s="138"/>
      <c r="L1091" s="138"/>
      <c r="M1091" s="138"/>
      <c r="N1091" s="138"/>
      <c r="O1091" s="138"/>
      <c r="P1091" s="138"/>
      <c r="Q1091" s="138"/>
    </row>
    <row r="1092" spans="1:17">
      <c r="A1092" s="147"/>
      <c r="B1092" s="67"/>
      <c r="C1092" s="151"/>
      <c r="D1092" s="179"/>
      <c r="E1092" s="147"/>
      <c r="F1092" s="138"/>
      <c r="G1092" s="138"/>
      <c r="H1092" s="138"/>
      <c r="I1092" s="138"/>
      <c r="J1092" s="138"/>
      <c r="K1092" s="138"/>
      <c r="L1092" s="138"/>
      <c r="M1092" s="138"/>
      <c r="N1092" s="138"/>
      <c r="O1092" s="138"/>
      <c r="P1092" s="138"/>
      <c r="Q1092" s="138"/>
    </row>
    <row r="1093" spans="1:17">
      <c r="A1093" s="147"/>
      <c r="B1093" s="67"/>
      <c r="C1093" s="151"/>
      <c r="D1093" s="179"/>
      <c r="E1093" s="147"/>
      <c r="F1093" s="138"/>
      <c r="G1093" s="138"/>
      <c r="H1093" s="138"/>
      <c r="I1093" s="138"/>
      <c r="J1093" s="138"/>
      <c r="K1093" s="138"/>
      <c r="L1093" s="138"/>
      <c r="M1093" s="138"/>
      <c r="N1093" s="138"/>
      <c r="O1093" s="138"/>
      <c r="P1093" s="138"/>
      <c r="Q1093" s="138"/>
    </row>
    <row r="1094" spans="1:17">
      <c r="A1094" s="147"/>
      <c r="B1094" s="67"/>
      <c r="C1094" s="151"/>
      <c r="D1094" s="179"/>
      <c r="E1094" s="147"/>
      <c r="F1094" s="138"/>
      <c r="G1094" s="138"/>
      <c r="H1094" s="138"/>
      <c r="I1094" s="138"/>
      <c r="J1094" s="138"/>
      <c r="K1094" s="138"/>
      <c r="L1094" s="138"/>
      <c r="M1094" s="138"/>
      <c r="N1094" s="138"/>
      <c r="O1094" s="138"/>
      <c r="P1094" s="138"/>
      <c r="Q1094" s="138"/>
    </row>
    <row r="1095" spans="1:17">
      <c r="A1095" s="147"/>
      <c r="B1095" s="67"/>
      <c r="C1095" s="151"/>
      <c r="D1095" s="179"/>
      <c r="E1095" s="147"/>
      <c r="F1095" s="138"/>
      <c r="G1095" s="138"/>
      <c r="H1095" s="138"/>
      <c r="I1095" s="138"/>
      <c r="J1095" s="138"/>
      <c r="K1095" s="138"/>
      <c r="L1095" s="138"/>
      <c r="M1095" s="138"/>
      <c r="N1095" s="138"/>
      <c r="O1095" s="138"/>
      <c r="P1095" s="138"/>
      <c r="Q1095" s="138"/>
    </row>
    <row r="1096" spans="1:17">
      <c r="A1096" s="147"/>
      <c r="B1096" s="67"/>
      <c r="C1096" s="151"/>
      <c r="D1096" s="179"/>
      <c r="E1096" s="147"/>
      <c r="F1096" s="138"/>
      <c r="G1096" s="138"/>
      <c r="H1096" s="138"/>
      <c r="I1096" s="138"/>
      <c r="J1096" s="138"/>
      <c r="K1096" s="138"/>
      <c r="L1096" s="138"/>
      <c r="M1096" s="138"/>
      <c r="N1096" s="138"/>
      <c r="O1096" s="138"/>
      <c r="P1096" s="138"/>
      <c r="Q1096" s="138"/>
    </row>
    <row r="1097" spans="1:17">
      <c r="A1097" s="147"/>
      <c r="B1097" s="67"/>
      <c r="C1097" s="151"/>
      <c r="D1097" s="179"/>
      <c r="E1097" s="147"/>
      <c r="F1097" s="138"/>
      <c r="G1097" s="138"/>
      <c r="H1097" s="138"/>
      <c r="I1097" s="138"/>
      <c r="J1097" s="138"/>
      <c r="K1097" s="138"/>
      <c r="L1097" s="138"/>
      <c r="M1097" s="138"/>
      <c r="N1097" s="138"/>
      <c r="O1097" s="138"/>
      <c r="P1097" s="138"/>
      <c r="Q1097" s="138"/>
    </row>
    <row r="1098" spans="1:17">
      <c r="A1098" s="147"/>
      <c r="B1098" s="67"/>
      <c r="C1098" s="151"/>
      <c r="D1098" s="179"/>
      <c r="E1098" s="147"/>
      <c r="F1098" s="138"/>
      <c r="G1098" s="138"/>
      <c r="H1098" s="138"/>
      <c r="I1098" s="138"/>
      <c r="J1098" s="138"/>
      <c r="K1098" s="138"/>
      <c r="L1098" s="138"/>
      <c r="M1098" s="138"/>
      <c r="N1098" s="138"/>
      <c r="O1098" s="138"/>
      <c r="P1098" s="138"/>
      <c r="Q1098" s="138"/>
    </row>
    <row r="1099" spans="1:17">
      <c r="A1099" s="147"/>
      <c r="B1099" s="67"/>
      <c r="C1099" s="151"/>
      <c r="D1099" s="179"/>
      <c r="E1099" s="147"/>
      <c r="F1099" s="138"/>
      <c r="G1099" s="138"/>
      <c r="H1099" s="138"/>
      <c r="I1099" s="138"/>
      <c r="J1099" s="138"/>
      <c r="K1099" s="138"/>
      <c r="L1099" s="138"/>
      <c r="M1099" s="138"/>
      <c r="N1099" s="138"/>
      <c r="O1099" s="138"/>
      <c r="P1099" s="138"/>
      <c r="Q1099" s="138"/>
    </row>
    <row r="1100" spans="1:17">
      <c r="A1100" s="147"/>
      <c r="B1100" s="67"/>
      <c r="C1100" s="151"/>
      <c r="D1100" s="179"/>
      <c r="E1100" s="147"/>
      <c r="F1100" s="138"/>
      <c r="G1100" s="138"/>
      <c r="H1100" s="138"/>
      <c r="I1100" s="138"/>
      <c r="J1100" s="138"/>
      <c r="K1100" s="138"/>
      <c r="L1100" s="138"/>
      <c r="M1100" s="138"/>
      <c r="N1100" s="138"/>
      <c r="O1100" s="138"/>
      <c r="P1100" s="138"/>
      <c r="Q1100" s="138"/>
    </row>
    <row r="1101" spans="1:17">
      <c r="A1101" s="147"/>
      <c r="B1101" s="67"/>
      <c r="C1101" s="151"/>
      <c r="D1101" s="179"/>
      <c r="E1101" s="147"/>
      <c r="F1101" s="138"/>
      <c r="G1101" s="138"/>
      <c r="H1101" s="138"/>
      <c r="I1101" s="138"/>
      <c r="J1101" s="138"/>
      <c r="K1101" s="138"/>
      <c r="L1101" s="138"/>
      <c r="M1101" s="138"/>
      <c r="N1101" s="138"/>
      <c r="O1101" s="138"/>
      <c r="P1101" s="138"/>
      <c r="Q1101" s="138"/>
    </row>
    <row r="1102" spans="1:17">
      <c r="A1102" s="147"/>
      <c r="B1102" s="67"/>
      <c r="C1102" s="151"/>
      <c r="D1102" s="179"/>
      <c r="E1102" s="147"/>
      <c r="F1102" s="138"/>
      <c r="G1102" s="138"/>
      <c r="H1102" s="138"/>
      <c r="I1102" s="138"/>
      <c r="J1102" s="138"/>
      <c r="K1102" s="138"/>
      <c r="L1102" s="138"/>
      <c r="M1102" s="138"/>
      <c r="N1102" s="138"/>
      <c r="O1102" s="138"/>
      <c r="P1102" s="138"/>
      <c r="Q1102" s="138"/>
    </row>
    <row r="1103" spans="1:17">
      <c r="A1103" s="147"/>
      <c r="B1103" s="67"/>
      <c r="C1103" s="151"/>
      <c r="D1103" s="179"/>
      <c r="E1103" s="147"/>
      <c r="F1103" s="138"/>
      <c r="G1103" s="138"/>
      <c r="H1103" s="138"/>
      <c r="I1103" s="138"/>
      <c r="J1103" s="138"/>
      <c r="K1103" s="138"/>
      <c r="L1103" s="138"/>
      <c r="M1103" s="138"/>
      <c r="N1103" s="138"/>
      <c r="O1103" s="138"/>
      <c r="P1103" s="138"/>
      <c r="Q1103" s="138"/>
    </row>
    <row r="1104" spans="1:17">
      <c r="A1104" s="147"/>
      <c r="B1104" s="67"/>
      <c r="C1104" s="151"/>
      <c r="D1104" s="179"/>
      <c r="E1104" s="147"/>
      <c r="F1104" s="138"/>
      <c r="G1104" s="138"/>
      <c r="H1104" s="138"/>
      <c r="I1104" s="138"/>
      <c r="J1104" s="138"/>
      <c r="K1104" s="138"/>
      <c r="L1104" s="138"/>
      <c r="M1104" s="138"/>
      <c r="N1104" s="138"/>
      <c r="O1104" s="138"/>
      <c r="P1104" s="138"/>
      <c r="Q1104" s="138"/>
    </row>
    <row r="1105" spans="1:17">
      <c r="A1105" s="147"/>
      <c r="B1105" s="67"/>
      <c r="C1105" s="151"/>
      <c r="D1105" s="179"/>
      <c r="E1105" s="147"/>
      <c r="F1105" s="138"/>
      <c r="G1105" s="138"/>
      <c r="H1105" s="138"/>
      <c r="I1105" s="138"/>
      <c r="J1105" s="138"/>
      <c r="K1105" s="138"/>
      <c r="L1105" s="138"/>
      <c r="M1105" s="138"/>
      <c r="N1105" s="138"/>
      <c r="O1105" s="138"/>
      <c r="P1105" s="138"/>
      <c r="Q1105" s="138"/>
    </row>
    <row r="1106" spans="1:17">
      <c r="A1106" s="147"/>
      <c r="B1106" s="67"/>
      <c r="C1106" s="151"/>
      <c r="D1106" s="179"/>
      <c r="E1106" s="147"/>
      <c r="F1106" s="138"/>
      <c r="G1106" s="138"/>
      <c r="H1106" s="138"/>
      <c r="I1106" s="138"/>
      <c r="J1106" s="138"/>
      <c r="K1106" s="138"/>
      <c r="L1106" s="138"/>
      <c r="M1106" s="138"/>
      <c r="N1106" s="138"/>
      <c r="O1106" s="138"/>
      <c r="P1106" s="138"/>
      <c r="Q1106" s="138"/>
    </row>
    <row r="1107" spans="1:17">
      <c r="A1107" s="147"/>
      <c r="B1107" s="67"/>
      <c r="C1107" s="151"/>
      <c r="D1107" s="179"/>
      <c r="E1107" s="147"/>
      <c r="F1107" s="138"/>
      <c r="G1107" s="138"/>
      <c r="H1107" s="138"/>
      <c r="I1107" s="138"/>
      <c r="J1107" s="138"/>
      <c r="K1107" s="138"/>
      <c r="L1107" s="138"/>
      <c r="M1107" s="138"/>
      <c r="N1107" s="138"/>
      <c r="O1107" s="138"/>
      <c r="P1107" s="138"/>
      <c r="Q1107" s="138"/>
    </row>
    <row r="1108" spans="1:17">
      <c r="A1108" s="147"/>
      <c r="B1108" s="67"/>
      <c r="C1108" s="151"/>
      <c r="D1108" s="179"/>
      <c r="E1108" s="147"/>
      <c r="F1108" s="138"/>
      <c r="G1108" s="138"/>
      <c r="H1108" s="138"/>
      <c r="I1108" s="138"/>
      <c r="J1108" s="138"/>
      <c r="K1108" s="138"/>
      <c r="L1108" s="138"/>
      <c r="M1108" s="138"/>
      <c r="N1108" s="138"/>
      <c r="O1108" s="138"/>
      <c r="P1108" s="138"/>
      <c r="Q1108" s="138"/>
    </row>
    <row r="1109" spans="1:17">
      <c r="A1109" s="147"/>
      <c r="B1109" s="67"/>
      <c r="C1109" s="151"/>
      <c r="D1109" s="179"/>
      <c r="E1109" s="147"/>
      <c r="F1109" s="138"/>
      <c r="G1109" s="138"/>
      <c r="H1109" s="138"/>
      <c r="I1109" s="138"/>
      <c r="J1109" s="138"/>
      <c r="K1109" s="138"/>
      <c r="L1109" s="138"/>
      <c r="M1109" s="138"/>
      <c r="N1109" s="138"/>
      <c r="O1109" s="138"/>
      <c r="P1109" s="138"/>
      <c r="Q1109" s="138"/>
    </row>
    <row r="1110" spans="1:17">
      <c r="A1110" s="147"/>
      <c r="B1110" s="67"/>
      <c r="C1110" s="151"/>
      <c r="D1110" s="179"/>
      <c r="E1110" s="147"/>
      <c r="F1110" s="138"/>
      <c r="G1110" s="138"/>
      <c r="H1110" s="138"/>
      <c r="I1110" s="138"/>
      <c r="J1110" s="138"/>
      <c r="K1110" s="138"/>
      <c r="L1110" s="138"/>
      <c r="M1110" s="138"/>
      <c r="N1110" s="138"/>
      <c r="O1110" s="138"/>
      <c r="P1110" s="138"/>
      <c r="Q1110" s="138"/>
    </row>
    <row r="1111" spans="1:17">
      <c r="A1111" s="147"/>
      <c r="B1111" s="67"/>
      <c r="C1111" s="151"/>
      <c r="D1111" s="179"/>
      <c r="E1111" s="147"/>
      <c r="F1111" s="138"/>
      <c r="G1111" s="138"/>
      <c r="H1111" s="138"/>
      <c r="I1111" s="138"/>
      <c r="J1111" s="138"/>
      <c r="K1111" s="138"/>
      <c r="L1111" s="138"/>
      <c r="M1111" s="138"/>
      <c r="N1111" s="138"/>
      <c r="O1111" s="138"/>
      <c r="P1111" s="138"/>
      <c r="Q1111" s="138"/>
    </row>
    <row r="1112" spans="1:17">
      <c r="A1112" s="147"/>
      <c r="B1112" s="67"/>
      <c r="C1112" s="151"/>
      <c r="D1112" s="179"/>
      <c r="E1112" s="147"/>
      <c r="F1112" s="138"/>
      <c r="G1112" s="138"/>
      <c r="H1112" s="138"/>
      <c r="I1112" s="138"/>
      <c r="J1112" s="138"/>
      <c r="K1112" s="138"/>
      <c r="L1112" s="138"/>
      <c r="M1112" s="138"/>
      <c r="N1112" s="138"/>
      <c r="O1112" s="138"/>
      <c r="P1112" s="138"/>
      <c r="Q1112" s="138"/>
    </row>
    <row r="1113" spans="1:17">
      <c r="A1113" s="147"/>
      <c r="B1113" s="67"/>
      <c r="C1113" s="151"/>
      <c r="D1113" s="179"/>
      <c r="E1113" s="147"/>
      <c r="F1113" s="138"/>
      <c r="G1113" s="138"/>
      <c r="H1113" s="138"/>
      <c r="I1113" s="138"/>
      <c r="J1113" s="138"/>
      <c r="K1113" s="138"/>
      <c r="L1113" s="138"/>
      <c r="M1113" s="138"/>
      <c r="N1113" s="138"/>
      <c r="O1113" s="138"/>
      <c r="P1113" s="138"/>
      <c r="Q1113" s="138"/>
    </row>
    <row r="1114" spans="1:17">
      <c r="A1114" s="147"/>
      <c r="B1114" s="67"/>
      <c r="C1114" s="151"/>
      <c r="D1114" s="179"/>
      <c r="E1114" s="147"/>
      <c r="F1114" s="138"/>
      <c r="G1114" s="138"/>
      <c r="H1114" s="138"/>
      <c r="I1114" s="138"/>
      <c r="J1114" s="138"/>
      <c r="K1114" s="138"/>
      <c r="L1114" s="138"/>
      <c r="M1114" s="138"/>
      <c r="N1114" s="138"/>
      <c r="O1114" s="138"/>
      <c r="P1114" s="138"/>
      <c r="Q1114" s="138"/>
    </row>
    <row r="1115" spans="1:17">
      <c r="A1115" s="147"/>
      <c r="B1115" s="67"/>
      <c r="C1115" s="151"/>
      <c r="D1115" s="179"/>
      <c r="E1115" s="147"/>
      <c r="F1115" s="138"/>
      <c r="G1115" s="138"/>
      <c r="H1115" s="138"/>
      <c r="I1115" s="138"/>
      <c r="J1115" s="138"/>
      <c r="K1115" s="138"/>
      <c r="L1115" s="138"/>
      <c r="M1115" s="138"/>
      <c r="N1115" s="138"/>
      <c r="O1115" s="138"/>
      <c r="P1115" s="138"/>
      <c r="Q1115" s="138"/>
    </row>
    <row r="1116" spans="1:17">
      <c r="A1116" s="147"/>
      <c r="B1116" s="67"/>
      <c r="C1116" s="151"/>
      <c r="D1116" s="179"/>
      <c r="E1116" s="147"/>
      <c r="F1116" s="138"/>
      <c r="G1116" s="138"/>
      <c r="H1116" s="138"/>
      <c r="I1116" s="138"/>
      <c r="J1116" s="138"/>
      <c r="K1116" s="138"/>
      <c r="L1116" s="138"/>
      <c r="M1116" s="138"/>
      <c r="N1116" s="138"/>
      <c r="O1116" s="138"/>
      <c r="P1116" s="138"/>
      <c r="Q1116" s="138"/>
    </row>
    <row r="1117" spans="1:17">
      <c r="A1117" s="147"/>
      <c r="B1117" s="67"/>
      <c r="C1117" s="151"/>
      <c r="D1117" s="179"/>
      <c r="E1117" s="147"/>
      <c r="F1117" s="138"/>
      <c r="G1117" s="138"/>
      <c r="H1117" s="138"/>
      <c r="I1117" s="138"/>
      <c r="J1117" s="138"/>
      <c r="K1117" s="138"/>
      <c r="L1117" s="138"/>
      <c r="M1117" s="138"/>
      <c r="N1117" s="138"/>
      <c r="O1117" s="138"/>
      <c r="P1117" s="138"/>
      <c r="Q1117" s="138"/>
    </row>
    <row r="1118" spans="1:17">
      <c r="A1118" s="147"/>
      <c r="B1118" s="67"/>
      <c r="C1118" s="151"/>
      <c r="D1118" s="179"/>
      <c r="E1118" s="147"/>
      <c r="F1118" s="138"/>
      <c r="G1118" s="138"/>
      <c r="H1118" s="138"/>
      <c r="I1118" s="138"/>
      <c r="J1118" s="138"/>
      <c r="K1118" s="138"/>
      <c r="L1118" s="138"/>
      <c r="M1118" s="138"/>
      <c r="N1118" s="138"/>
      <c r="O1118" s="138"/>
      <c r="P1118" s="138"/>
      <c r="Q1118" s="138"/>
    </row>
    <row r="1119" spans="1:17">
      <c r="A1119" s="147"/>
      <c r="B1119" s="67"/>
      <c r="C1119" s="151"/>
      <c r="D1119" s="179"/>
      <c r="E1119" s="147"/>
      <c r="F1119" s="138"/>
      <c r="G1119" s="138"/>
      <c r="H1119" s="138"/>
      <c r="I1119" s="138"/>
      <c r="J1119" s="138"/>
      <c r="K1119" s="138"/>
      <c r="L1119" s="138"/>
      <c r="M1119" s="138"/>
      <c r="N1119" s="138"/>
      <c r="O1119" s="138"/>
      <c r="P1119" s="138"/>
      <c r="Q1119" s="138"/>
    </row>
    <row r="1120" spans="1:17">
      <c r="A1120" s="147"/>
      <c r="B1120" s="67"/>
      <c r="C1120" s="151"/>
      <c r="D1120" s="179"/>
      <c r="E1120" s="147"/>
      <c r="F1120" s="138"/>
      <c r="G1120" s="138"/>
      <c r="H1120" s="138"/>
      <c r="I1120" s="138"/>
      <c r="J1120" s="138"/>
      <c r="K1120" s="138"/>
      <c r="L1120" s="138"/>
      <c r="M1120" s="138"/>
      <c r="N1120" s="138"/>
      <c r="O1120" s="138"/>
      <c r="P1120" s="138"/>
      <c r="Q1120" s="138"/>
    </row>
    <row r="1121" spans="1:17">
      <c r="A1121" s="147"/>
      <c r="B1121" s="67"/>
      <c r="C1121" s="151"/>
      <c r="D1121" s="179"/>
      <c r="E1121" s="147"/>
      <c r="F1121" s="138"/>
      <c r="G1121" s="138"/>
      <c r="H1121" s="138"/>
      <c r="I1121" s="138"/>
      <c r="J1121" s="138"/>
      <c r="K1121" s="138"/>
      <c r="L1121" s="138"/>
      <c r="M1121" s="138"/>
      <c r="N1121" s="138"/>
      <c r="O1121" s="138"/>
      <c r="P1121" s="138"/>
      <c r="Q1121" s="138"/>
    </row>
    <row r="1122" spans="1:17">
      <c r="A1122" s="147"/>
      <c r="B1122" s="67"/>
      <c r="C1122" s="151"/>
      <c r="D1122" s="179"/>
      <c r="E1122" s="147"/>
      <c r="F1122" s="138"/>
      <c r="G1122" s="138"/>
      <c r="H1122" s="138"/>
      <c r="I1122" s="138"/>
      <c r="J1122" s="138"/>
      <c r="K1122" s="138"/>
      <c r="L1122" s="138"/>
      <c r="M1122" s="138"/>
      <c r="N1122" s="138"/>
      <c r="O1122" s="138"/>
      <c r="P1122" s="138"/>
      <c r="Q1122" s="138"/>
    </row>
    <row r="1123" spans="1:17">
      <c r="A1123" s="147"/>
      <c r="B1123" s="67"/>
      <c r="C1123" s="151"/>
      <c r="D1123" s="179"/>
      <c r="E1123" s="147"/>
      <c r="F1123" s="138"/>
      <c r="G1123" s="138"/>
      <c r="H1123" s="138"/>
      <c r="I1123" s="138"/>
      <c r="J1123" s="138"/>
      <c r="K1123" s="138"/>
      <c r="L1123" s="138"/>
      <c r="M1123" s="138"/>
      <c r="N1123" s="138"/>
      <c r="O1123" s="138"/>
      <c r="P1123" s="138"/>
      <c r="Q1123" s="138"/>
    </row>
    <row r="1124" spans="1:17">
      <c r="A1124" s="147"/>
      <c r="B1124" s="67"/>
      <c r="C1124" s="151"/>
      <c r="D1124" s="179"/>
      <c r="E1124" s="147"/>
      <c r="F1124" s="138"/>
      <c r="G1124" s="138"/>
      <c r="H1124" s="138"/>
      <c r="I1124" s="138"/>
      <c r="J1124" s="138"/>
      <c r="K1124" s="138"/>
      <c r="L1124" s="138"/>
      <c r="M1124" s="138"/>
      <c r="N1124" s="138"/>
      <c r="O1124" s="138"/>
      <c r="P1124" s="138"/>
      <c r="Q1124" s="138"/>
    </row>
    <row r="1125" spans="1:17">
      <c r="A1125" s="147"/>
      <c r="B1125" s="67"/>
      <c r="C1125" s="151"/>
      <c r="D1125" s="179"/>
      <c r="E1125" s="147"/>
      <c r="F1125" s="138"/>
      <c r="G1125" s="138"/>
      <c r="H1125" s="138"/>
      <c r="I1125" s="138"/>
      <c r="J1125" s="138"/>
      <c r="K1125" s="138"/>
      <c r="L1125" s="138"/>
      <c r="M1125" s="138"/>
      <c r="N1125" s="138"/>
      <c r="O1125" s="138"/>
      <c r="P1125" s="138"/>
      <c r="Q1125" s="138"/>
    </row>
    <row r="1126" spans="1:17">
      <c r="A1126" s="147"/>
      <c r="B1126" s="67"/>
      <c r="C1126" s="151"/>
      <c r="D1126" s="179"/>
      <c r="E1126" s="147"/>
      <c r="F1126" s="138"/>
      <c r="G1126" s="138"/>
      <c r="H1126" s="138"/>
      <c r="I1126" s="138"/>
      <c r="J1126" s="138"/>
      <c r="K1126" s="138"/>
      <c r="L1126" s="138"/>
      <c r="M1126" s="138"/>
      <c r="N1126" s="138"/>
      <c r="O1126" s="138"/>
      <c r="P1126" s="138"/>
      <c r="Q1126" s="138"/>
    </row>
    <row r="1127" spans="1:17">
      <c r="A1127" s="147"/>
      <c r="B1127" s="67"/>
      <c r="C1127" s="151"/>
      <c r="D1127" s="179"/>
      <c r="E1127" s="147"/>
      <c r="F1127" s="138"/>
      <c r="G1127" s="138"/>
      <c r="H1127" s="138"/>
      <c r="I1127" s="138"/>
      <c r="J1127" s="138"/>
      <c r="K1127" s="138"/>
      <c r="L1127" s="138"/>
      <c r="M1127" s="138"/>
      <c r="N1127" s="138"/>
      <c r="O1127" s="138"/>
      <c r="P1127" s="138"/>
      <c r="Q1127" s="138"/>
    </row>
    <row r="1128" spans="1:17">
      <c r="A1128" s="147"/>
      <c r="B1128" s="67"/>
      <c r="C1128" s="151"/>
      <c r="D1128" s="179"/>
      <c r="E1128" s="147"/>
      <c r="F1128" s="138"/>
      <c r="G1128" s="138"/>
      <c r="H1128" s="138"/>
      <c r="I1128" s="138"/>
      <c r="J1128" s="138"/>
      <c r="K1128" s="138"/>
      <c r="L1128" s="138"/>
      <c r="M1128" s="138"/>
      <c r="N1128" s="138"/>
      <c r="O1128" s="138"/>
      <c r="P1128" s="138"/>
      <c r="Q1128" s="138"/>
    </row>
    <row r="1129" spans="1:17">
      <c r="A1129" s="147"/>
      <c r="B1129" s="67"/>
      <c r="C1129" s="151"/>
      <c r="D1129" s="179"/>
      <c r="E1129" s="147"/>
      <c r="F1129" s="138"/>
      <c r="G1129" s="138"/>
      <c r="H1129" s="138"/>
      <c r="I1129" s="138"/>
      <c r="J1129" s="138"/>
      <c r="K1129" s="138"/>
      <c r="L1129" s="138"/>
      <c r="M1129" s="138"/>
      <c r="N1129" s="138"/>
      <c r="O1129" s="138"/>
      <c r="P1129" s="138"/>
      <c r="Q1129" s="138"/>
    </row>
    <row r="1130" spans="1:17">
      <c r="A1130" s="147"/>
      <c r="B1130" s="67"/>
      <c r="C1130" s="151"/>
      <c r="D1130" s="179"/>
      <c r="E1130" s="147"/>
      <c r="F1130" s="138"/>
      <c r="G1130" s="138"/>
      <c r="H1130" s="138"/>
      <c r="I1130" s="138"/>
      <c r="J1130" s="138"/>
      <c r="K1130" s="138"/>
      <c r="L1130" s="138"/>
      <c r="M1130" s="138"/>
      <c r="N1130" s="138"/>
      <c r="O1130" s="138"/>
      <c r="P1130" s="138"/>
      <c r="Q1130" s="138"/>
    </row>
    <row r="1131" spans="1:17">
      <c r="A1131" s="147"/>
      <c r="B1131" s="67"/>
      <c r="C1131" s="151"/>
      <c r="D1131" s="179"/>
      <c r="E1131" s="147"/>
      <c r="F1131" s="138"/>
      <c r="G1131" s="138"/>
      <c r="H1131" s="138"/>
      <c r="I1131" s="138"/>
      <c r="J1131" s="138"/>
      <c r="K1131" s="138"/>
      <c r="L1131" s="138"/>
      <c r="M1131" s="138"/>
      <c r="N1131" s="138"/>
      <c r="O1131" s="138"/>
      <c r="P1131" s="138"/>
      <c r="Q1131" s="138"/>
    </row>
    <row r="1132" spans="1:17">
      <c r="A1132" s="147"/>
      <c r="B1132" s="67"/>
      <c r="C1132" s="151"/>
      <c r="D1132" s="179"/>
      <c r="E1132" s="147"/>
      <c r="F1132" s="138"/>
      <c r="G1132" s="138"/>
      <c r="H1132" s="138"/>
      <c r="I1132" s="138"/>
      <c r="J1132" s="138"/>
      <c r="K1132" s="138"/>
      <c r="L1132" s="138"/>
      <c r="M1132" s="138"/>
      <c r="N1132" s="138"/>
      <c r="O1132" s="138"/>
      <c r="P1132" s="138"/>
      <c r="Q1132" s="138"/>
    </row>
    <row r="1133" spans="1:17">
      <c r="A1133" s="147"/>
      <c r="B1133" s="67"/>
      <c r="C1133" s="151"/>
      <c r="D1133" s="179"/>
      <c r="E1133" s="147"/>
      <c r="F1133" s="138"/>
      <c r="G1133" s="138"/>
      <c r="H1133" s="138"/>
      <c r="I1133" s="138"/>
      <c r="J1133" s="138"/>
      <c r="K1133" s="138"/>
      <c r="L1133" s="138"/>
      <c r="M1133" s="138"/>
      <c r="N1133" s="138"/>
      <c r="O1133" s="138"/>
      <c r="P1133" s="138"/>
      <c r="Q1133" s="138"/>
    </row>
    <row r="1134" spans="1:17">
      <c r="A1134" s="147"/>
      <c r="B1134" s="67"/>
      <c r="C1134" s="151"/>
      <c r="D1134" s="179"/>
      <c r="E1134" s="147"/>
      <c r="F1134" s="138"/>
      <c r="G1134" s="138"/>
      <c r="H1134" s="138"/>
      <c r="I1134" s="138"/>
      <c r="J1134" s="138"/>
      <c r="K1134" s="138"/>
      <c r="L1134" s="138"/>
      <c r="M1134" s="138"/>
      <c r="N1134" s="138"/>
      <c r="O1134" s="138"/>
      <c r="P1134" s="138"/>
      <c r="Q1134" s="138"/>
    </row>
    <row r="1135" spans="1:17">
      <c r="A1135" s="147"/>
      <c r="B1135" s="67"/>
      <c r="C1135" s="151"/>
      <c r="D1135" s="179"/>
      <c r="E1135" s="147"/>
      <c r="F1135" s="138"/>
      <c r="G1135" s="138"/>
      <c r="H1135" s="138"/>
      <c r="I1135" s="138"/>
      <c r="J1135" s="138"/>
      <c r="K1135" s="138"/>
      <c r="L1135" s="138"/>
      <c r="M1135" s="138"/>
      <c r="N1135" s="138"/>
      <c r="O1135" s="138"/>
      <c r="P1135" s="138"/>
      <c r="Q1135" s="138"/>
    </row>
    <row r="1136" spans="1:17">
      <c r="A1136" s="147"/>
      <c r="B1136" s="67"/>
      <c r="C1136" s="151"/>
      <c r="D1136" s="179"/>
      <c r="E1136" s="147"/>
      <c r="F1136" s="138"/>
      <c r="G1136" s="138"/>
      <c r="H1136" s="138"/>
      <c r="I1136" s="138"/>
      <c r="J1136" s="138"/>
      <c r="K1136" s="138"/>
      <c r="L1136" s="138"/>
      <c r="M1136" s="138"/>
      <c r="N1136" s="138"/>
      <c r="O1136" s="138"/>
      <c r="P1136" s="138"/>
      <c r="Q1136" s="138"/>
    </row>
    <row r="1137" spans="1:17">
      <c r="A1137" s="147"/>
      <c r="B1137" s="67"/>
      <c r="C1137" s="151"/>
      <c r="D1137" s="179"/>
      <c r="E1137" s="147"/>
      <c r="F1137" s="138"/>
      <c r="G1137" s="138"/>
      <c r="H1137" s="138"/>
      <c r="I1137" s="138"/>
      <c r="J1137" s="138"/>
      <c r="K1137" s="138"/>
      <c r="L1137" s="138"/>
      <c r="M1137" s="138"/>
      <c r="N1137" s="138"/>
      <c r="O1137" s="138"/>
      <c r="P1137" s="138"/>
      <c r="Q1137" s="138"/>
    </row>
    <row r="1138" spans="1:17">
      <c r="A1138" s="147"/>
      <c r="B1138" s="67"/>
      <c r="C1138" s="151"/>
      <c r="D1138" s="179"/>
      <c r="E1138" s="147"/>
      <c r="F1138" s="138"/>
      <c r="G1138" s="138"/>
      <c r="H1138" s="138"/>
      <c r="I1138" s="138"/>
      <c r="J1138" s="138"/>
      <c r="K1138" s="138"/>
      <c r="L1138" s="138"/>
      <c r="M1138" s="138"/>
      <c r="N1138" s="138"/>
      <c r="O1138" s="138"/>
      <c r="P1138" s="138"/>
      <c r="Q1138" s="138"/>
    </row>
    <row r="1139" spans="1:17">
      <c r="A1139" s="147"/>
      <c r="B1139" s="67"/>
      <c r="C1139" s="151"/>
      <c r="D1139" s="179"/>
      <c r="E1139" s="147"/>
      <c r="F1139" s="138"/>
      <c r="G1139" s="138"/>
      <c r="H1139" s="138"/>
      <c r="I1139" s="138"/>
      <c r="J1139" s="138"/>
      <c r="K1139" s="138"/>
      <c r="L1139" s="138"/>
      <c r="M1139" s="138"/>
      <c r="N1139" s="138"/>
      <c r="O1139" s="138"/>
      <c r="P1139" s="138"/>
      <c r="Q1139" s="138"/>
    </row>
    <row r="1140" spans="1:17">
      <c r="A1140" s="147"/>
      <c r="B1140" s="67"/>
      <c r="C1140" s="151"/>
      <c r="D1140" s="179"/>
      <c r="E1140" s="147"/>
      <c r="F1140" s="138"/>
      <c r="G1140" s="138"/>
      <c r="H1140" s="138"/>
      <c r="I1140" s="138"/>
      <c r="J1140" s="138"/>
      <c r="K1140" s="138"/>
      <c r="L1140" s="138"/>
      <c r="M1140" s="138"/>
      <c r="N1140" s="138"/>
      <c r="O1140" s="138"/>
      <c r="P1140" s="138"/>
      <c r="Q1140" s="138"/>
    </row>
    <row r="1141" spans="1:17">
      <c r="A1141" s="147"/>
      <c r="B1141" s="67"/>
      <c r="C1141" s="151"/>
      <c r="D1141" s="179"/>
      <c r="E1141" s="147"/>
      <c r="F1141" s="138"/>
      <c r="G1141" s="138"/>
      <c r="H1141" s="138"/>
      <c r="I1141" s="138"/>
      <c r="J1141" s="138"/>
      <c r="K1141" s="138"/>
      <c r="L1141" s="138"/>
      <c r="M1141" s="138"/>
      <c r="N1141" s="138"/>
      <c r="O1141" s="138"/>
      <c r="P1141" s="138"/>
      <c r="Q1141" s="138"/>
    </row>
    <row r="1142" spans="1:17">
      <c r="A1142" s="147"/>
      <c r="B1142" s="67"/>
      <c r="C1142" s="151"/>
      <c r="D1142" s="179"/>
      <c r="E1142" s="147"/>
      <c r="F1142" s="138"/>
      <c r="G1142" s="138"/>
      <c r="H1142" s="138"/>
      <c r="I1142" s="138"/>
      <c r="J1142" s="138"/>
      <c r="K1142" s="138"/>
      <c r="L1142" s="138"/>
      <c r="M1142" s="138"/>
      <c r="N1142" s="138"/>
      <c r="O1142" s="138"/>
      <c r="P1142" s="138"/>
      <c r="Q1142" s="138"/>
    </row>
    <row r="1143" spans="1:17">
      <c r="A1143" s="147"/>
      <c r="B1143" s="67"/>
      <c r="C1143" s="151"/>
      <c r="D1143" s="179"/>
      <c r="E1143" s="147"/>
      <c r="F1143" s="138"/>
      <c r="G1143" s="138"/>
      <c r="H1143" s="138"/>
      <c r="I1143" s="138"/>
      <c r="J1143" s="138"/>
      <c r="K1143" s="138"/>
      <c r="L1143" s="138"/>
      <c r="M1143" s="138"/>
      <c r="N1143" s="138"/>
      <c r="O1143" s="138"/>
      <c r="P1143" s="138"/>
      <c r="Q1143" s="138"/>
    </row>
    <row r="1144" spans="1:17">
      <c r="A1144" s="147"/>
      <c r="B1144" s="67"/>
      <c r="C1144" s="151"/>
      <c r="D1144" s="179"/>
      <c r="E1144" s="147"/>
      <c r="F1144" s="138"/>
      <c r="G1144" s="138"/>
      <c r="H1144" s="138"/>
      <c r="I1144" s="138"/>
      <c r="J1144" s="138"/>
      <c r="K1144" s="138"/>
      <c r="L1144" s="138"/>
      <c r="M1144" s="138"/>
      <c r="N1144" s="138"/>
      <c r="O1144" s="138"/>
      <c r="P1144" s="138"/>
      <c r="Q1144" s="138"/>
    </row>
    <row r="1145" spans="1:17">
      <c r="A1145" s="147"/>
      <c r="B1145" s="67"/>
      <c r="C1145" s="151"/>
      <c r="D1145" s="179"/>
      <c r="E1145" s="147"/>
      <c r="F1145" s="138"/>
      <c r="G1145" s="138"/>
      <c r="H1145" s="138"/>
      <c r="I1145" s="138"/>
      <c r="J1145" s="138"/>
      <c r="K1145" s="138"/>
      <c r="L1145" s="138"/>
      <c r="M1145" s="138"/>
      <c r="N1145" s="138"/>
      <c r="O1145" s="138"/>
      <c r="P1145" s="138"/>
      <c r="Q1145" s="138"/>
    </row>
    <row r="1146" spans="1:17">
      <c r="A1146" s="147"/>
      <c r="B1146" s="67"/>
      <c r="C1146" s="151"/>
      <c r="D1146" s="179"/>
      <c r="E1146" s="147"/>
      <c r="F1146" s="138"/>
      <c r="G1146" s="138"/>
      <c r="H1146" s="138"/>
      <c r="I1146" s="138"/>
      <c r="J1146" s="138"/>
      <c r="K1146" s="138"/>
      <c r="L1146" s="138"/>
      <c r="M1146" s="138"/>
      <c r="N1146" s="138"/>
      <c r="O1146" s="138"/>
      <c r="P1146" s="138"/>
      <c r="Q1146" s="138"/>
    </row>
    <row r="1147" spans="1:17">
      <c r="A1147" s="147"/>
      <c r="B1147" s="67"/>
      <c r="C1147" s="151"/>
      <c r="D1147" s="179"/>
      <c r="E1147" s="147"/>
      <c r="F1147" s="138"/>
      <c r="G1147" s="138"/>
      <c r="H1147" s="138"/>
      <c r="I1147" s="138"/>
      <c r="J1147" s="138"/>
      <c r="K1147" s="138"/>
      <c r="L1147" s="138"/>
      <c r="M1147" s="138"/>
      <c r="N1147" s="138"/>
      <c r="O1147" s="138"/>
      <c r="P1147" s="138"/>
      <c r="Q1147" s="138"/>
    </row>
    <row r="1148" spans="1:17">
      <c r="A1148" s="147"/>
      <c r="B1148" s="67"/>
      <c r="C1148" s="151"/>
      <c r="D1148" s="179"/>
      <c r="E1148" s="147"/>
      <c r="F1148" s="138"/>
      <c r="G1148" s="138"/>
      <c r="H1148" s="138"/>
      <c r="I1148" s="138"/>
      <c r="J1148" s="138"/>
      <c r="K1148" s="138"/>
      <c r="L1148" s="138"/>
      <c r="M1148" s="138"/>
      <c r="N1148" s="138"/>
      <c r="O1148" s="138"/>
      <c r="P1148" s="138"/>
      <c r="Q1148" s="138"/>
    </row>
    <row r="1149" spans="1:17">
      <c r="A1149" s="147"/>
      <c r="B1149" s="67"/>
      <c r="C1149" s="151"/>
      <c r="D1149" s="179"/>
      <c r="E1149" s="147"/>
      <c r="F1149" s="138"/>
      <c r="G1149" s="138"/>
      <c r="H1149" s="138"/>
      <c r="I1149" s="138"/>
      <c r="J1149" s="138"/>
      <c r="K1149" s="138"/>
      <c r="L1149" s="138"/>
      <c r="M1149" s="138"/>
      <c r="N1149" s="138"/>
      <c r="O1149" s="138"/>
      <c r="P1149" s="138"/>
      <c r="Q1149" s="138"/>
    </row>
    <row r="1150" spans="1:17">
      <c r="A1150" s="147"/>
      <c r="B1150" s="67"/>
      <c r="C1150" s="151"/>
      <c r="D1150" s="179"/>
      <c r="E1150" s="147"/>
      <c r="F1150" s="138"/>
      <c r="G1150" s="138"/>
      <c r="H1150" s="138"/>
      <c r="I1150" s="138"/>
      <c r="J1150" s="138"/>
      <c r="K1150" s="138"/>
      <c r="L1150" s="138"/>
      <c r="M1150" s="138"/>
      <c r="N1150" s="138"/>
      <c r="O1150" s="138"/>
      <c r="P1150" s="138"/>
      <c r="Q1150" s="138"/>
    </row>
    <row r="1151" spans="1:17">
      <c r="A1151" s="147"/>
      <c r="B1151" s="67"/>
      <c r="C1151" s="151"/>
      <c r="D1151" s="179"/>
      <c r="E1151" s="147"/>
      <c r="F1151" s="138"/>
      <c r="G1151" s="138"/>
      <c r="H1151" s="138"/>
      <c r="I1151" s="138"/>
      <c r="J1151" s="138"/>
      <c r="K1151" s="138"/>
      <c r="L1151" s="138"/>
      <c r="M1151" s="138"/>
      <c r="N1151" s="138"/>
      <c r="O1151" s="138"/>
      <c r="P1151" s="138"/>
      <c r="Q1151" s="138"/>
    </row>
    <row r="1152" spans="1:17">
      <c r="A1152" s="147"/>
      <c r="B1152" s="67"/>
      <c r="C1152" s="151"/>
      <c r="D1152" s="179"/>
      <c r="E1152" s="147"/>
      <c r="F1152" s="138"/>
      <c r="G1152" s="138"/>
      <c r="H1152" s="138"/>
      <c r="I1152" s="138"/>
      <c r="J1152" s="138"/>
      <c r="K1152" s="138"/>
      <c r="L1152" s="138"/>
      <c r="M1152" s="138"/>
      <c r="N1152" s="138"/>
      <c r="O1152" s="138"/>
      <c r="P1152" s="138"/>
      <c r="Q1152" s="138"/>
    </row>
    <row r="1153" spans="1:17">
      <c r="A1153" s="147"/>
      <c r="B1153" s="67"/>
      <c r="C1153" s="151"/>
      <c r="D1153" s="179"/>
      <c r="E1153" s="147"/>
      <c r="F1153" s="138"/>
      <c r="G1153" s="138"/>
      <c r="H1153" s="138"/>
      <c r="I1153" s="138"/>
      <c r="J1153" s="138"/>
      <c r="K1153" s="138"/>
      <c r="L1153" s="138"/>
      <c r="M1153" s="138"/>
      <c r="N1153" s="138"/>
      <c r="O1153" s="138"/>
      <c r="P1153" s="138"/>
      <c r="Q1153" s="138"/>
    </row>
    <row r="1154" spans="1:17">
      <c r="A1154" s="147"/>
      <c r="B1154" s="67"/>
      <c r="C1154" s="151"/>
      <c r="D1154" s="179"/>
      <c r="E1154" s="147"/>
      <c r="F1154" s="138"/>
      <c r="G1154" s="138"/>
      <c r="H1154" s="138"/>
      <c r="I1154" s="138"/>
      <c r="J1154" s="138"/>
      <c r="K1154" s="138"/>
      <c r="L1154" s="138"/>
      <c r="M1154" s="138"/>
      <c r="N1154" s="138"/>
      <c r="O1154" s="138"/>
      <c r="P1154" s="138"/>
      <c r="Q1154" s="138"/>
    </row>
    <row r="1155" spans="1:17">
      <c r="A1155" s="147"/>
      <c r="B1155" s="67"/>
      <c r="C1155" s="151"/>
      <c r="D1155" s="179"/>
      <c r="E1155" s="147"/>
      <c r="F1155" s="138"/>
      <c r="G1155" s="138"/>
      <c r="H1155" s="138"/>
      <c r="I1155" s="138"/>
      <c r="J1155" s="138"/>
      <c r="K1155" s="138"/>
      <c r="L1155" s="138"/>
      <c r="M1155" s="138"/>
      <c r="N1155" s="138"/>
      <c r="O1155" s="138"/>
      <c r="P1155" s="138"/>
      <c r="Q1155" s="138"/>
    </row>
    <row r="1156" spans="1:17">
      <c r="A1156" s="147"/>
      <c r="B1156" s="67"/>
      <c r="C1156" s="151"/>
      <c r="D1156" s="179"/>
      <c r="E1156" s="147"/>
      <c r="F1156" s="138"/>
      <c r="G1156" s="138"/>
      <c r="H1156" s="138"/>
      <c r="I1156" s="138"/>
      <c r="J1156" s="138"/>
      <c r="K1156" s="138"/>
      <c r="L1156" s="138"/>
      <c r="M1156" s="138"/>
      <c r="N1156" s="138"/>
      <c r="O1156" s="138"/>
      <c r="P1156" s="138"/>
      <c r="Q1156" s="138"/>
    </row>
    <row r="1157" spans="1:17">
      <c r="A1157" s="147"/>
      <c r="B1157" s="67"/>
      <c r="C1157" s="151"/>
      <c r="D1157" s="179"/>
      <c r="E1157" s="147"/>
      <c r="F1157" s="138"/>
      <c r="G1157" s="138"/>
      <c r="H1157" s="138"/>
      <c r="I1157" s="138"/>
      <c r="J1157" s="138"/>
      <c r="K1157" s="138"/>
      <c r="L1157" s="138"/>
      <c r="M1157" s="138"/>
      <c r="N1157" s="138"/>
      <c r="O1157" s="138"/>
      <c r="P1157" s="138"/>
      <c r="Q1157" s="138"/>
    </row>
    <row r="1158" spans="1:17">
      <c r="A1158" s="147"/>
      <c r="B1158" s="67"/>
      <c r="C1158" s="151"/>
      <c r="D1158" s="179"/>
      <c r="E1158" s="147"/>
      <c r="F1158" s="138"/>
      <c r="G1158" s="138"/>
      <c r="H1158" s="138"/>
      <c r="I1158" s="138"/>
      <c r="J1158" s="138"/>
      <c r="K1158" s="138"/>
      <c r="L1158" s="138"/>
      <c r="M1158" s="138"/>
      <c r="N1158" s="138"/>
      <c r="O1158" s="138"/>
      <c r="P1158" s="138"/>
      <c r="Q1158" s="138"/>
    </row>
    <row r="1159" spans="1:17">
      <c r="A1159" s="147"/>
      <c r="B1159" s="67"/>
      <c r="C1159" s="151"/>
      <c r="D1159" s="179"/>
      <c r="E1159" s="147"/>
      <c r="F1159" s="138"/>
      <c r="G1159" s="138"/>
      <c r="H1159" s="138"/>
      <c r="I1159" s="138"/>
      <c r="J1159" s="138"/>
      <c r="K1159" s="138"/>
      <c r="L1159" s="138"/>
      <c r="M1159" s="138"/>
      <c r="N1159" s="138"/>
      <c r="O1159" s="138"/>
      <c r="P1159" s="138"/>
      <c r="Q1159" s="138"/>
    </row>
    <row r="1160" spans="1:17">
      <c r="A1160" s="147"/>
      <c r="B1160" s="67"/>
      <c r="C1160" s="151"/>
      <c r="D1160" s="179"/>
      <c r="E1160" s="147"/>
      <c r="F1160" s="138"/>
      <c r="G1160" s="138"/>
      <c r="H1160" s="138"/>
      <c r="I1160" s="138"/>
      <c r="J1160" s="138"/>
      <c r="K1160" s="138"/>
      <c r="L1160" s="138"/>
      <c r="M1160" s="138"/>
      <c r="N1160" s="138"/>
      <c r="O1160" s="138"/>
      <c r="P1160" s="138"/>
      <c r="Q1160" s="138"/>
    </row>
    <row r="1161" spans="1:17">
      <c r="A1161" s="147"/>
      <c r="B1161" s="67"/>
      <c r="C1161" s="151"/>
      <c r="D1161" s="179"/>
      <c r="E1161" s="147"/>
      <c r="F1161" s="138"/>
      <c r="G1161" s="138"/>
      <c r="H1161" s="138"/>
      <c r="I1161" s="138"/>
      <c r="J1161" s="138"/>
      <c r="K1161" s="138"/>
      <c r="L1161" s="138"/>
      <c r="M1161" s="138"/>
      <c r="N1161" s="138"/>
      <c r="O1161" s="138"/>
      <c r="P1161" s="138"/>
      <c r="Q1161" s="138"/>
    </row>
    <row r="1162" spans="1:17">
      <c r="A1162" s="147"/>
      <c r="B1162" s="67"/>
      <c r="C1162" s="151"/>
      <c r="D1162" s="179"/>
      <c r="E1162" s="147"/>
      <c r="F1162" s="138"/>
      <c r="G1162" s="138"/>
      <c r="H1162" s="138"/>
      <c r="I1162" s="138"/>
      <c r="J1162" s="138"/>
      <c r="K1162" s="138"/>
      <c r="L1162" s="138"/>
      <c r="M1162" s="138"/>
      <c r="N1162" s="138"/>
      <c r="O1162" s="138"/>
      <c r="P1162" s="138"/>
      <c r="Q1162" s="138"/>
    </row>
    <row r="1163" spans="1:17">
      <c r="A1163" s="147"/>
      <c r="B1163" s="67"/>
      <c r="C1163" s="151"/>
      <c r="D1163" s="179"/>
      <c r="E1163" s="147"/>
      <c r="F1163" s="138"/>
      <c r="G1163" s="138"/>
      <c r="H1163" s="138"/>
      <c r="I1163" s="138"/>
      <c r="J1163" s="138"/>
      <c r="K1163" s="138"/>
      <c r="L1163" s="138"/>
      <c r="M1163" s="138"/>
      <c r="N1163" s="138"/>
      <c r="O1163" s="138"/>
      <c r="P1163" s="138"/>
      <c r="Q1163" s="138"/>
    </row>
    <row r="1164" spans="1:17">
      <c r="A1164" s="147"/>
      <c r="B1164" s="67"/>
      <c r="C1164" s="151"/>
      <c r="D1164" s="179"/>
      <c r="E1164" s="147"/>
      <c r="F1164" s="138"/>
      <c r="G1164" s="138"/>
      <c r="H1164" s="138"/>
      <c r="I1164" s="138"/>
      <c r="J1164" s="138"/>
      <c r="K1164" s="138"/>
      <c r="L1164" s="138"/>
      <c r="M1164" s="138"/>
      <c r="N1164" s="138"/>
      <c r="O1164" s="138"/>
      <c r="P1164" s="138"/>
      <c r="Q1164" s="138"/>
    </row>
    <row r="1165" spans="1:17">
      <c r="A1165" s="147"/>
      <c r="B1165" s="67"/>
      <c r="C1165" s="151"/>
      <c r="D1165" s="179"/>
      <c r="E1165" s="147"/>
      <c r="F1165" s="138"/>
      <c r="G1165" s="138"/>
      <c r="H1165" s="138"/>
      <c r="I1165" s="138"/>
      <c r="J1165" s="138"/>
      <c r="K1165" s="138"/>
      <c r="L1165" s="138"/>
      <c r="M1165" s="138"/>
      <c r="N1165" s="138"/>
      <c r="O1165" s="138"/>
      <c r="P1165" s="138"/>
      <c r="Q1165" s="138"/>
    </row>
    <row r="1166" spans="1:17">
      <c r="A1166" s="147"/>
      <c r="B1166" s="67"/>
      <c r="C1166" s="151"/>
      <c r="D1166" s="179"/>
      <c r="E1166" s="147"/>
      <c r="F1166" s="138"/>
      <c r="G1166" s="138"/>
      <c r="H1166" s="138"/>
      <c r="I1166" s="138"/>
      <c r="J1166" s="138"/>
      <c r="K1166" s="138"/>
      <c r="L1166" s="138"/>
      <c r="M1166" s="138"/>
      <c r="N1166" s="138"/>
      <c r="O1166" s="138"/>
      <c r="P1166" s="138"/>
      <c r="Q1166" s="138"/>
    </row>
    <row r="1167" spans="1:17">
      <c r="A1167" s="147"/>
      <c r="B1167" s="67"/>
      <c r="C1167" s="151"/>
      <c r="D1167" s="179"/>
      <c r="E1167" s="147"/>
      <c r="F1167" s="138"/>
      <c r="G1167" s="138"/>
      <c r="H1167" s="138"/>
      <c r="I1167" s="138"/>
      <c r="J1167" s="138"/>
      <c r="K1167" s="138"/>
      <c r="L1167" s="138"/>
      <c r="M1167" s="138"/>
      <c r="N1167" s="138"/>
      <c r="O1167" s="138"/>
      <c r="P1167" s="138"/>
      <c r="Q1167" s="138"/>
    </row>
    <row r="1168" spans="1:17">
      <c r="A1168" s="147"/>
      <c r="B1168" s="67"/>
      <c r="C1168" s="151"/>
      <c r="D1168" s="179"/>
      <c r="E1168" s="147"/>
      <c r="F1168" s="138"/>
      <c r="G1168" s="138"/>
      <c r="H1168" s="138"/>
      <c r="I1168" s="138"/>
      <c r="J1168" s="138"/>
      <c r="K1168" s="138"/>
      <c r="L1168" s="138"/>
      <c r="M1168" s="138"/>
      <c r="N1168" s="138"/>
      <c r="O1168" s="138"/>
      <c r="P1168" s="138"/>
      <c r="Q1168" s="138"/>
    </row>
    <row r="1169" spans="1:17">
      <c r="A1169" s="147"/>
      <c r="B1169" s="67"/>
      <c r="C1169" s="151"/>
      <c r="D1169" s="179"/>
      <c r="E1169" s="147"/>
      <c r="F1169" s="138"/>
      <c r="G1169" s="138"/>
      <c r="H1169" s="138"/>
      <c r="I1169" s="138"/>
      <c r="J1169" s="138"/>
      <c r="K1169" s="138"/>
      <c r="L1169" s="138"/>
      <c r="M1169" s="138"/>
      <c r="N1169" s="138"/>
      <c r="O1169" s="138"/>
      <c r="P1169" s="138"/>
      <c r="Q1169" s="138"/>
    </row>
    <row r="1170" spans="1:17">
      <c r="A1170" s="147"/>
      <c r="B1170" s="67"/>
      <c r="C1170" s="151"/>
      <c r="D1170" s="179"/>
      <c r="E1170" s="147"/>
      <c r="F1170" s="138"/>
      <c r="G1170" s="138"/>
      <c r="H1170" s="138"/>
      <c r="I1170" s="138"/>
      <c r="J1170" s="138"/>
      <c r="K1170" s="138"/>
      <c r="L1170" s="138"/>
      <c r="M1170" s="138"/>
      <c r="N1170" s="138"/>
      <c r="O1170" s="138"/>
      <c r="P1170" s="138"/>
      <c r="Q1170" s="138"/>
    </row>
    <row r="1171" spans="1:17">
      <c r="A1171" s="147"/>
      <c r="B1171" s="67"/>
      <c r="C1171" s="151"/>
      <c r="D1171" s="179"/>
      <c r="E1171" s="147"/>
      <c r="F1171" s="138"/>
      <c r="G1171" s="138"/>
      <c r="H1171" s="138"/>
      <c r="I1171" s="138"/>
      <c r="J1171" s="138"/>
      <c r="K1171" s="138"/>
      <c r="L1171" s="138"/>
      <c r="M1171" s="138"/>
      <c r="N1171" s="138"/>
      <c r="O1171" s="138"/>
      <c r="P1171" s="138"/>
      <c r="Q1171" s="138"/>
    </row>
    <row r="1172" spans="1:17">
      <c r="A1172" s="147"/>
      <c r="B1172" s="67"/>
      <c r="C1172" s="151"/>
      <c r="D1172" s="179"/>
      <c r="E1172" s="147"/>
      <c r="F1172" s="138"/>
      <c r="G1172" s="138"/>
      <c r="H1172" s="138"/>
      <c r="I1172" s="138"/>
      <c r="J1172" s="138"/>
      <c r="K1172" s="138"/>
      <c r="L1172" s="138"/>
      <c r="M1172" s="138"/>
      <c r="N1172" s="138"/>
      <c r="O1172" s="138"/>
      <c r="P1172" s="138"/>
      <c r="Q1172" s="138"/>
    </row>
    <row r="1173" spans="1:17">
      <c r="A1173" s="147"/>
      <c r="B1173" s="67"/>
      <c r="C1173" s="151"/>
      <c r="D1173" s="179"/>
      <c r="E1173" s="147"/>
      <c r="F1173" s="138"/>
      <c r="G1173" s="138"/>
      <c r="H1173" s="138"/>
      <c r="I1173" s="138"/>
      <c r="J1173" s="138"/>
      <c r="K1173" s="138"/>
      <c r="L1173" s="138"/>
      <c r="M1173" s="138"/>
      <c r="N1173" s="138"/>
      <c r="O1173" s="138"/>
      <c r="P1173" s="138"/>
      <c r="Q1173" s="138"/>
    </row>
    <row r="1174" spans="1:17">
      <c r="A1174" s="147"/>
      <c r="B1174" s="67"/>
      <c r="C1174" s="151"/>
      <c r="D1174" s="179"/>
      <c r="E1174" s="147"/>
      <c r="F1174" s="138"/>
      <c r="G1174" s="138"/>
      <c r="H1174" s="138"/>
      <c r="I1174" s="138"/>
      <c r="J1174" s="138"/>
      <c r="K1174" s="138"/>
      <c r="L1174" s="138"/>
      <c r="M1174" s="138"/>
      <c r="N1174" s="138"/>
      <c r="O1174" s="138"/>
      <c r="P1174" s="138"/>
      <c r="Q1174" s="138"/>
    </row>
    <row r="1175" spans="1:17">
      <c r="A1175" s="147"/>
      <c r="B1175" s="67"/>
      <c r="C1175" s="151"/>
      <c r="D1175" s="179"/>
      <c r="E1175" s="147"/>
      <c r="F1175" s="138"/>
      <c r="G1175" s="138"/>
      <c r="H1175" s="138"/>
      <c r="I1175" s="138"/>
      <c r="J1175" s="138"/>
      <c r="K1175" s="138"/>
      <c r="L1175" s="138"/>
      <c r="M1175" s="138"/>
      <c r="N1175" s="138"/>
      <c r="O1175" s="138"/>
      <c r="P1175" s="138"/>
      <c r="Q1175" s="138"/>
    </row>
    <row r="1176" spans="1:17">
      <c r="A1176" s="147"/>
      <c r="B1176" s="67"/>
      <c r="C1176" s="151"/>
      <c r="D1176" s="179"/>
      <c r="E1176" s="147"/>
      <c r="F1176" s="138"/>
      <c r="G1176" s="138"/>
      <c r="H1176" s="138"/>
      <c r="I1176" s="138"/>
      <c r="J1176" s="138"/>
      <c r="K1176" s="138"/>
      <c r="L1176" s="138"/>
      <c r="M1176" s="138"/>
      <c r="N1176" s="138"/>
      <c r="O1176" s="138"/>
      <c r="P1176" s="138"/>
      <c r="Q1176" s="138"/>
    </row>
    <row r="1177" spans="1:17">
      <c r="A1177" s="147"/>
      <c r="B1177" s="67"/>
      <c r="C1177" s="151"/>
      <c r="D1177" s="179"/>
      <c r="E1177" s="147"/>
      <c r="F1177" s="138"/>
      <c r="G1177" s="138"/>
      <c r="H1177" s="138"/>
      <c r="I1177" s="138"/>
      <c r="J1177" s="138"/>
      <c r="K1177" s="138"/>
      <c r="L1177" s="138"/>
      <c r="M1177" s="138"/>
      <c r="N1177" s="138"/>
      <c r="O1177" s="138"/>
      <c r="P1177" s="138"/>
      <c r="Q1177" s="138"/>
    </row>
    <row r="1178" spans="1:17">
      <c r="A1178" s="147"/>
      <c r="B1178" s="67"/>
      <c r="C1178" s="151"/>
      <c r="D1178" s="179"/>
      <c r="E1178" s="147"/>
      <c r="F1178" s="138"/>
      <c r="G1178" s="138"/>
      <c r="H1178" s="138"/>
      <c r="I1178" s="138"/>
      <c r="J1178" s="138"/>
      <c r="K1178" s="138"/>
      <c r="L1178" s="138"/>
      <c r="M1178" s="138"/>
      <c r="N1178" s="138"/>
      <c r="O1178" s="138"/>
      <c r="P1178" s="138"/>
      <c r="Q1178" s="138"/>
    </row>
    <row r="1179" spans="1:17">
      <c r="A1179" s="147"/>
      <c r="B1179" s="67"/>
      <c r="C1179" s="151"/>
      <c r="D1179" s="179"/>
      <c r="E1179" s="147"/>
      <c r="F1179" s="138"/>
      <c r="G1179" s="138"/>
      <c r="H1179" s="138"/>
      <c r="I1179" s="138"/>
      <c r="J1179" s="138"/>
      <c r="K1179" s="138"/>
      <c r="L1179" s="138"/>
      <c r="M1179" s="138"/>
      <c r="N1179" s="138"/>
      <c r="O1179" s="138"/>
      <c r="P1179" s="138"/>
      <c r="Q1179" s="138"/>
    </row>
    <row r="1180" spans="1:17">
      <c r="A1180" s="147"/>
      <c r="B1180" s="67"/>
      <c r="C1180" s="151"/>
      <c r="D1180" s="179"/>
      <c r="E1180" s="147"/>
      <c r="F1180" s="138"/>
      <c r="G1180" s="138"/>
      <c r="H1180" s="138"/>
      <c r="I1180" s="138"/>
      <c r="J1180" s="138"/>
      <c r="K1180" s="138"/>
      <c r="L1180" s="138"/>
      <c r="M1180" s="138"/>
      <c r="N1180" s="138"/>
      <c r="O1180" s="138"/>
      <c r="P1180" s="138"/>
      <c r="Q1180" s="138"/>
    </row>
    <row r="1181" spans="1:17">
      <c r="A1181" s="147"/>
      <c r="B1181" s="67"/>
      <c r="C1181" s="151"/>
      <c r="D1181" s="179"/>
      <c r="E1181" s="147"/>
      <c r="F1181" s="138"/>
      <c r="G1181" s="138"/>
      <c r="H1181" s="138"/>
      <c r="I1181" s="138"/>
      <c r="J1181" s="138"/>
      <c r="K1181" s="138"/>
      <c r="L1181" s="138"/>
      <c r="M1181" s="138"/>
      <c r="N1181" s="138"/>
      <c r="O1181" s="138"/>
      <c r="P1181" s="138"/>
      <c r="Q1181" s="138"/>
    </row>
    <row r="1182" spans="1:17">
      <c r="A1182" s="147"/>
      <c r="B1182" s="67"/>
      <c r="C1182" s="151"/>
      <c r="D1182" s="179"/>
      <c r="E1182" s="147"/>
      <c r="F1182" s="138"/>
      <c r="G1182" s="138"/>
      <c r="H1182" s="138"/>
      <c r="I1182" s="138"/>
      <c r="J1182" s="138"/>
      <c r="K1182" s="138"/>
      <c r="L1182" s="138"/>
      <c r="M1182" s="138"/>
      <c r="N1182" s="138"/>
      <c r="O1182" s="138"/>
      <c r="P1182" s="138"/>
      <c r="Q1182" s="138"/>
    </row>
    <row r="1183" spans="1:17">
      <c r="A1183" s="147"/>
      <c r="B1183" s="67"/>
      <c r="C1183" s="151"/>
      <c r="D1183" s="179"/>
      <c r="E1183" s="147"/>
      <c r="F1183" s="138"/>
      <c r="G1183" s="138"/>
      <c r="H1183" s="138"/>
      <c r="I1183" s="138"/>
      <c r="J1183" s="138"/>
      <c r="K1183" s="138"/>
      <c r="L1183" s="138"/>
      <c r="M1183" s="138"/>
      <c r="N1183" s="138"/>
      <c r="O1183" s="138"/>
      <c r="P1183" s="138"/>
      <c r="Q1183" s="138"/>
    </row>
    <row r="1184" spans="1:17">
      <c r="A1184" s="147"/>
      <c r="B1184" s="67"/>
      <c r="C1184" s="151"/>
      <c r="D1184" s="179"/>
      <c r="E1184" s="147"/>
      <c r="F1184" s="138"/>
      <c r="G1184" s="138"/>
      <c r="H1184" s="138"/>
      <c r="I1184" s="138"/>
      <c r="J1184" s="138"/>
      <c r="K1184" s="138"/>
      <c r="L1184" s="138"/>
      <c r="M1184" s="138"/>
      <c r="N1184" s="138"/>
      <c r="O1184" s="138"/>
      <c r="P1184" s="138"/>
      <c r="Q1184" s="138"/>
    </row>
    <row r="1185" spans="1:17">
      <c r="A1185" s="147"/>
      <c r="B1185" s="67"/>
      <c r="C1185" s="151"/>
      <c r="D1185" s="179"/>
      <c r="E1185" s="147"/>
      <c r="F1185" s="138"/>
      <c r="G1185" s="138"/>
      <c r="H1185" s="138"/>
      <c r="I1185" s="138"/>
      <c r="J1185" s="138"/>
      <c r="K1185" s="138"/>
      <c r="L1185" s="138"/>
      <c r="M1185" s="138"/>
      <c r="N1185" s="138"/>
      <c r="O1185" s="138"/>
      <c r="P1185" s="138"/>
      <c r="Q1185" s="138"/>
    </row>
    <row r="1186" spans="1:17">
      <c r="A1186" s="147"/>
      <c r="B1186" s="67"/>
      <c r="C1186" s="151"/>
      <c r="D1186" s="179"/>
      <c r="E1186" s="147"/>
      <c r="F1186" s="138"/>
      <c r="G1186" s="138"/>
      <c r="H1186" s="138"/>
      <c r="I1186" s="138"/>
      <c r="J1186" s="138"/>
      <c r="K1186" s="138"/>
      <c r="L1186" s="138"/>
      <c r="M1186" s="138"/>
      <c r="N1186" s="138"/>
      <c r="O1186" s="138"/>
      <c r="P1186" s="138"/>
      <c r="Q1186" s="138"/>
    </row>
    <row r="1187" spans="1:17">
      <c r="A1187" s="147"/>
      <c r="B1187" s="67"/>
      <c r="C1187" s="151"/>
      <c r="D1187" s="179"/>
      <c r="E1187" s="147"/>
      <c r="F1187" s="138"/>
      <c r="G1187" s="138"/>
      <c r="H1187" s="138"/>
      <c r="I1187" s="138"/>
      <c r="J1187" s="138"/>
      <c r="K1187" s="138"/>
      <c r="L1187" s="138"/>
      <c r="M1187" s="138"/>
      <c r="N1187" s="138"/>
      <c r="O1187" s="138"/>
      <c r="P1187" s="138"/>
      <c r="Q1187" s="138"/>
    </row>
    <row r="1188" spans="1:17">
      <c r="A1188" s="147"/>
      <c r="B1188" s="67"/>
      <c r="C1188" s="151"/>
      <c r="D1188" s="179"/>
      <c r="E1188" s="147"/>
      <c r="F1188" s="138"/>
      <c r="G1188" s="138"/>
      <c r="H1188" s="138"/>
      <c r="I1188" s="138"/>
      <c r="J1188" s="138"/>
      <c r="K1188" s="138"/>
      <c r="L1188" s="138"/>
      <c r="M1188" s="138"/>
      <c r="N1188" s="138"/>
      <c r="O1188" s="138"/>
      <c r="P1188" s="138"/>
      <c r="Q1188" s="138"/>
    </row>
    <row r="1189" spans="1:17">
      <c r="A1189" s="147"/>
      <c r="B1189" s="67"/>
      <c r="C1189" s="151"/>
      <c r="D1189" s="179"/>
      <c r="E1189" s="147"/>
      <c r="F1189" s="138"/>
      <c r="G1189" s="138"/>
      <c r="H1189" s="138"/>
      <c r="I1189" s="138"/>
      <c r="J1189" s="138"/>
      <c r="K1189" s="138"/>
      <c r="L1189" s="138"/>
      <c r="M1189" s="138"/>
      <c r="N1189" s="138"/>
      <c r="O1189" s="138"/>
      <c r="P1189" s="138"/>
      <c r="Q1189" s="138"/>
    </row>
    <row r="1190" spans="1:17">
      <c r="A1190" s="147"/>
      <c r="B1190" s="67"/>
      <c r="C1190" s="151"/>
      <c r="D1190" s="179"/>
      <c r="E1190" s="147"/>
      <c r="F1190" s="138"/>
      <c r="G1190" s="138"/>
      <c r="H1190" s="138"/>
      <c r="I1190" s="138"/>
      <c r="J1190" s="138"/>
      <c r="K1190" s="138"/>
      <c r="L1190" s="138"/>
      <c r="M1190" s="138"/>
      <c r="N1190" s="138"/>
      <c r="O1190" s="138"/>
      <c r="P1190" s="138"/>
      <c r="Q1190" s="138"/>
    </row>
    <row r="1191" spans="1:17">
      <c r="A1191" s="147"/>
      <c r="B1191" s="67"/>
      <c r="C1191" s="151"/>
      <c r="D1191" s="179"/>
      <c r="E1191" s="147"/>
      <c r="F1191" s="138"/>
      <c r="G1191" s="138"/>
      <c r="H1191" s="138"/>
      <c r="I1191" s="138"/>
      <c r="J1191" s="138"/>
      <c r="K1191" s="138"/>
      <c r="L1191" s="138"/>
      <c r="M1191" s="138"/>
      <c r="N1191" s="138"/>
      <c r="O1191" s="138"/>
      <c r="P1191" s="138"/>
      <c r="Q1191" s="138"/>
    </row>
    <row r="1192" spans="1:17">
      <c r="A1192" s="147"/>
      <c r="B1192" s="67"/>
      <c r="C1192" s="151"/>
      <c r="D1192" s="179"/>
      <c r="E1192" s="147"/>
      <c r="F1192" s="138"/>
      <c r="G1192" s="138"/>
      <c r="H1192" s="138"/>
      <c r="I1192" s="138"/>
      <c r="J1192" s="138"/>
      <c r="K1192" s="138"/>
      <c r="L1192" s="138"/>
      <c r="M1192" s="138"/>
      <c r="N1192" s="138"/>
      <c r="O1192" s="138"/>
      <c r="P1192" s="138"/>
      <c r="Q1192" s="138"/>
    </row>
    <row r="1193" spans="1:17">
      <c r="A1193" s="147"/>
      <c r="B1193" s="67"/>
      <c r="C1193" s="151"/>
      <c r="D1193" s="179"/>
      <c r="E1193" s="147"/>
      <c r="F1193" s="138"/>
      <c r="G1193" s="138"/>
      <c r="H1193" s="138"/>
      <c r="I1193" s="138"/>
      <c r="J1193" s="138"/>
      <c r="K1193" s="138"/>
      <c r="L1193" s="138"/>
      <c r="M1193" s="138"/>
      <c r="N1193" s="138"/>
      <c r="O1193" s="138"/>
      <c r="P1193" s="138"/>
      <c r="Q1193" s="138"/>
    </row>
    <row r="1194" spans="1:17">
      <c r="A1194" s="147"/>
      <c r="B1194" s="67"/>
      <c r="C1194" s="151"/>
      <c r="D1194" s="179"/>
      <c r="E1194" s="147"/>
      <c r="F1194" s="138"/>
      <c r="G1194" s="138"/>
      <c r="H1194" s="138"/>
      <c r="I1194" s="138"/>
      <c r="J1194" s="138"/>
      <c r="K1194" s="138"/>
      <c r="L1194" s="138"/>
      <c r="M1194" s="138"/>
      <c r="N1194" s="138"/>
      <c r="O1194" s="138"/>
      <c r="P1194" s="138"/>
      <c r="Q1194" s="138"/>
    </row>
    <row r="1195" spans="1:17">
      <c r="A1195" s="147"/>
      <c r="B1195" s="67"/>
      <c r="C1195" s="151"/>
      <c r="D1195" s="179"/>
      <c r="E1195" s="147"/>
      <c r="F1195" s="138"/>
      <c r="G1195" s="138"/>
      <c r="H1195" s="138"/>
      <c r="I1195" s="138"/>
      <c r="J1195" s="138"/>
      <c r="K1195" s="138"/>
      <c r="L1195" s="138"/>
      <c r="M1195" s="138"/>
      <c r="N1195" s="138"/>
      <c r="O1195" s="138"/>
      <c r="P1195" s="138"/>
      <c r="Q1195" s="138"/>
    </row>
    <row r="1196" spans="1:17">
      <c r="A1196" s="147"/>
      <c r="B1196" s="67"/>
      <c r="C1196" s="151"/>
      <c r="D1196" s="179"/>
      <c r="E1196" s="147"/>
      <c r="F1196" s="138"/>
      <c r="G1196" s="138"/>
      <c r="H1196" s="138"/>
      <c r="I1196" s="138"/>
      <c r="J1196" s="138"/>
      <c r="K1196" s="138"/>
      <c r="L1196" s="138"/>
      <c r="M1196" s="138"/>
      <c r="N1196" s="138"/>
      <c r="O1196" s="138"/>
      <c r="P1196" s="138"/>
      <c r="Q1196" s="138"/>
    </row>
    <row r="1197" spans="1:17">
      <c r="A1197" s="147"/>
      <c r="B1197" s="67"/>
      <c r="C1197" s="151"/>
      <c r="D1197" s="179"/>
      <c r="E1197" s="147"/>
      <c r="F1197" s="138"/>
      <c r="G1197" s="138"/>
      <c r="H1197" s="138"/>
      <c r="I1197" s="138"/>
      <c r="J1197" s="138"/>
      <c r="K1197" s="138"/>
      <c r="L1197" s="138"/>
      <c r="M1197" s="138"/>
      <c r="N1197" s="138"/>
      <c r="O1197" s="138"/>
      <c r="P1197" s="138"/>
      <c r="Q1197" s="138"/>
    </row>
    <row r="1198" spans="1:17">
      <c r="A1198" s="147"/>
      <c r="B1198" s="67"/>
      <c r="C1198" s="151"/>
      <c r="D1198" s="179"/>
      <c r="E1198" s="147"/>
      <c r="F1198" s="138"/>
      <c r="G1198" s="138"/>
      <c r="H1198" s="138"/>
      <c r="I1198" s="138"/>
      <c r="J1198" s="138"/>
      <c r="K1198" s="138"/>
      <c r="L1198" s="138"/>
      <c r="M1198" s="138"/>
      <c r="N1198" s="138"/>
      <c r="O1198" s="138"/>
      <c r="P1198" s="138"/>
      <c r="Q1198" s="138"/>
    </row>
    <row r="1199" spans="1:17">
      <c r="A1199" s="147"/>
      <c r="B1199" s="67"/>
      <c r="C1199" s="151"/>
      <c r="D1199" s="179"/>
      <c r="E1199" s="147"/>
      <c r="F1199" s="138"/>
      <c r="G1199" s="138"/>
      <c r="H1199" s="138"/>
      <c r="I1199" s="138"/>
      <c r="J1199" s="138"/>
      <c r="K1199" s="138"/>
      <c r="L1199" s="138"/>
      <c r="M1199" s="138"/>
      <c r="N1199" s="138"/>
      <c r="O1199" s="138"/>
      <c r="P1199" s="138"/>
      <c r="Q1199" s="138"/>
    </row>
    <row r="1200" spans="1:17">
      <c r="A1200" s="147"/>
      <c r="B1200" s="67"/>
      <c r="C1200" s="151"/>
      <c r="D1200" s="179"/>
      <c r="E1200" s="147"/>
      <c r="F1200" s="138"/>
      <c r="G1200" s="138"/>
      <c r="H1200" s="138"/>
      <c r="I1200" s="138"/>
      <c r="J1200" s="138"/>
      <c r="K1200" s="138"/>
      <c r="L1200" s="138"/>
      <c r="M1200" s="138"/>
      <c r="N1200" s="138"/>
      <c r="O1200" s="138"/>
      <c r="P1200" s="138"/>
      <c r="Q1200" s="138"/>
    </row>
    <row r="1201" spans="1:17">
      <c r="A1201" s="147"/>
      <c r="B1201" s="67"/>
      <c r="C1201" s="151"/>
      <c r="D1201" s="179"/>
      <c r="E1201" s="147"/>
      <c r="F1201" s="138"/>
      <c r="G1201" s="138"/>
      <c r="H1201" s="138"/>
      <c r="I1201" s="138"/>
      <c r="J1201" s="138"/>
      <c r="K1201" s="138"/>
      <c r="L1201" s="138"/>
      <c r="M1201" s="138"/>
      <c r="N1201" s="138"/>
      <c r="O1201" s="138"/>
      <c r="P1201" s="138"/>
      <c r="Q1201" s="138"/>
    </row>
    <row r="1202" spans="1:17">
      <c r="A1202" s="147"/>
      <c r="B1202" s="67"/>
      <c r="C1202" s="151"/>
      <c r="D1202" s="179"/>
      <c r="E1202" s="147"/>
      <c r="F1202" s="138"/>
      <c r="G1202" s="138"/>
      <c r="H1202" s="138"/>
      <c r="I1202" s="138"/>
      <c r="J1202" s="138"/>
      <c r="K1202" s="138"/>
      <c r="L1202" s="138"/>
      <c r="M1202" s="138"/>
      <c r="N1202" s="138"/>
      <c r="O1202" s="138"/>
      <c r="P1202" s="138"/>
      <c r="Q1202" s="138"/>
    </row>
    <row r="1203" spans="1:17">
      <c r="A1203" s="147"/>
      <c r="B1203" s="67"/>
      <c r="C1203" s="151"/>
      <c r="D1203" s="179"/>
      <c r="E1203" s="147"/>
      <c r="F1203" s="138"/>
      <c r="G1203" s="138"/>
      <c r="H1203" s="138"/>
      <c r="I1203" s="138"/>
      <c r="J1203" s="138"/>
      <c r="K1203" s="138"/>
      <c r="L1203" s="138"/>
      <c r="M1203" s="138"/>
      <c r="N1203" s="138"/>
      <c r="O1203" s="138"/>
      <c r="P1203" s="138"/>
      <c r="Q1203" s="138"/>
    </row>
    <row r="1204" spans="1:17">
      <c r="A1204" s="147"/>
      <c r="B1204" s="67"/>
      <c r="C1204" s="151"/>
      <c r="D1204" s="179"/>
      <c r="E1204" s="147"/>
      <c r="F1204" s="138"/>
      <c r="G1204" s="138"/>
      <c r="H1204" s="138"/>
      <c r="I1204" s="138"/>
      <c r="J1204" s="138"/>
      <c r="K1204" s="138"/>
      <c r="L1204" s="138"/>
      <c r="M1204" s="138"/>
      <c r="N1204" s="138"/>
      <c r="O1204" s="138"/>
      <c r="P1204" s="138"/>
      <c r="Q1204" s="138"/>
    </row>
    <row r="1205" spans="1:17">
      <c r="A1205" s="147"/>
      <c r="B1205" s="67"/>
      <c r="C1205" s="151"/>
      <c r="D1205" s="179"/>
      <c r="E1205" s="147"/>
      <c r="F1205" s="138"/>
      <c r="G1205" s="138"/>
      <c r="H1205" s="138"/>
      <c r="I1205" s="138"/>
      <c r="J1205" s="138"/>
      <c r="K1205" s="138"/>
      <c r="L1205" s="138"/>
      <c r="M1205" s="138"/>
      <c r="N1205" s="138"/>
      <c r="O1205" s="138"/>
      <c r="P1205" s="138"/>
      <c r="Q1205" s="138"/>
    </row>
    <row r="1206" spans="1:17">
      <c r="A1206" s="147"/>
      <c r="B1206" s="67"/>
      <c r="C1206" s="151"/>
      <c r="D1206" s="179"/>
      <c r="E1206" s="147"/>
      <c r="F1206" s="138"/>
      <c r="G1206" s="138"/>
      <c r="H1206" s="138"/>
      <c r="I1206" s="138"/>
      <c r="J1206" s="138"/>
      <c r="K1206" s="138"/>
      <c r="L1206" s="138"/>
      <c r="M1206" s="138"/>
      <c r="N1206" s="138"/>
      <c r="O1206" s="138"/>
      <c r="P1206" s="138"/>
      <c r="Q1206" s="138"/>
    </row>
    <row r="1207" spans="1:17">
      <c r="A1207" s="147"/>
      <c r="B1207" s="67"/>
      <c r="C1207" s="151"/>
      <c r="D1207" s="179"/>
      <c r="E1207" s="147"/>
      <c r="F1207" s="138"/>
      <c r="G1207" s="138"/>
      <c r="H1207" s="138"/>
      <c r="I1207" s="138"/>
      <c r="J1207" s="138"/>
      <c r="K1207" s="138"/>
      <c r="L1207" s="138"/>
      <c r="M1207" s="138"/>
      <c r="N1207" s="138"/>
      <c r="O1207" s="138"/>
      <c r="P1207" s="138"/>
      <c r="Q1207" s="138"/>
    </row>
    <row r="1208" spans="1:17">
      <c r="A1208" s="147"/>
      <c r="B1208" s="67"/>
      <c r="C1208" s="151"/>
      <c r="D1208" s="179"/>
      <c r="E1208" s="147"/>
      <c r="F1208" s="138"/>
      <c r="G1208" s="138"/>
      <c r="H1208" s="138"/>
      <c r="I1208" s="138"/>
      <c r="J1208" s="138"/>
      <c r="K1208" s="138"/>
      <c r="L1208" s="138"/>
      <c r="M1208" s="138"/>
      <c r="N1208" s="138"/>
      <c r="O1208" s="138"/>
      <c r="P1208" s="138"/>
      <c r="Q1208" s="138"/>
    </row>
    <row r="1209" spans="1:17">
      <c r="A1209" s="147"/>
      <c r="B1209" s="67"/>
      <c r="C1209" s="151"/>
      <c r="D1209" s="179"/>
      <c r="E1209" s="147"/>
      <c r="F1209" s="138"/>
      <c r="G1209" s="138"/>
      <c r="H1209" s="138"/>
      <c r="I1209" s="138"/>
      <c r="J1209" s="138"/>
      <c r="K1209" s="138"/>
      <c r="L1209" s="138"/>
      <c r="M1209" s="138"/>
      <c r="N1209" s="138"/>
      <c r="O1209" s="138"/>
      <c r="P1209" s="138"/>
      <c r="Q1209" s="138"/>
    </row>
    <row r="1210" spans="1:17">
      <c r="A1210" s="147"/>
      <c r="B1210" s="67"/>
      <c r="C1210" s="151"/>
      <c r="D1210" s="179"/>
      <c r="E1210" s="147"/>
      <c r="F1210" s="138"/>
      <c r="G1210" s="138"/>
      <c r="H1210" s="138"/>
      <c r="I1210" s="138"/>
      <c r="J1210" s="138"/>
      <c r="K1210" s="138"/>
      <c r="L1210" s="138"/>
      <c r="M1210" s="138"/>
      <c r="N1210" s="138"/>
      <c r="O1210" s="138"/>
      <c r="P1210" s="138"/>
      <c r="Q1210" s="138"/>
    </row>
    <row r="1211" spans="1:17">
      <c r="A1211" s="147"/>
      <c r="B1211" s="67"/>
      <c r="C1211" s="151"/>
      <c r="D1211" s="179"/>
      <c r="E1211" s="147"/>
      <c r="F1211" s="138"/>
      <c r="G1211" s="138"/>
      <c r="H1211" s="138"/>
      <c r="I1211" s="138"/>
      <c r="J1211" s="138"/>
      <c r="K1211" s="138"/>
      <c r="L1211" s="138"/>
      <c r="M1211" s="138"/>
      <c r="N1211" s="138"/>
      <c r="O1211" s="138"/>
      <c r="P1211" s="138"/>
      <c r="Q1211" s="138"/>
    </row>
    <row r="1212" spans="1:17">
      <c r="A1212" s="147"/>
      <c r="B1212" s="67"/>
      <c r="C1212" s="151"/>
      <c r="D1212" s="179"/>
      <c r="E1212" s="147"/>
      <c r="F1212" s="138"/>
      <c r="G1212" s="138"/>
      <c r="H1212" s="138"/>
      <c r="I1212" s="138"/>
      <c r="J1212" s="138"/>
      <c r="K1212" s="138"/>
      <c r="L1212" s="138"/>
      <c r="M1212" s="138"/>
      <c r="N1212" s="138"/>
      <c r="O1212" s="138"/>
      <c r="P1212" s="138"/>
      <c r="Q1212" s="138"/>
    </row>
    <row r="1213" spans="1:17">
      <c r="A1213" s="147"/>
      <c r="B1213" s="67"/>
      <c r="C1213" s="151"/>
      <c r="D1213" s="179"/>
      <c r="E1213" s="147"/>
      <c r="F1213" s="138"/>
      <c r="G1213" s="138"/>
      <c r="H1213" s="138"/>
      <c r="I1213" s="138"/>
      <c r="J1213" s="138"/>
      <c r="K1213" s="138"/>
      <c r="L1213" s="138"/>
      <c r="M1213" s="138"/>
      <c r="N1213" s="138"/>
      <c r="O1213" s="138"/>
      <c r="P1213" s="138"/>
      <c r="Q1213" s="138"/>
    </row>
    <row r="1214" spans="1:17">
      <c r="A1214" s="147"/>
      <c r="B1214" s="67"/>
      <c r="C1214" s="151"/>
      <c r="D1214" s="179"/>
      <c r="E1214" s="147"/>
      <c r="F1214" s="138"/>
      <c r="G1214" s="138"/>
      <c r="H1214" s="138"/>
      <c r="I1214" s="138"/>
      <c r="J1214" s="138"/>
      <c r="K1214" s="138"/>
      <c r="L1214" s="138"/>
      <c r="M1214" s="138"/>
      <c r="N1214" s="138"/>
      <c r="O1214" s="138"/>
      <c r="P1214" s="138"/>
      <c r="Q1214" s="138"/>
    </row>
    <row r="1215" spans="1:17">
      <c r="A1215" s="147"/>
      <c r="B1215" s="67"/>
      <c r="C1215" s="151"/>
      <c r="D1215" s="179"/>
      <c r="E1215" s="147"/>
      <c r="F1215" s="138"/>
      <c r="G1215" s="138"/>
      <c r="H1215" s="138"/>
      <c r="I1215" s="138"/>
      <c r="J1215" s="138"/>
      <c r="K1215" s="138"/>
      <c r="L1215" s="138"/>
      <c r="M1215" s="138"/>
      <c r="N1215" s="138"/>
      <c r="O1215" s="138"/>
      <c r="P1215" s="138"/>
      <c r="Q1215" s="138"/>
    </row>
    <row r="1216" spans="1:17">
      <c r="A1216" s="147"/>
      <c r="B1216" s="67"/>
      <c r="C1216" s="151"/>
      <c r="D1216" s="179"/>
      <c r="E1216" s="147"/>
      <c r="F1216" s="138"/>
      <c r="G1216" s="138"/>
      <c r="H1216" s="138"/>
      <c r="I1216" s="138"/>
      <c r="J1216" s="138"/>
      <c r="K1216" s="138"/>
      <c r="L1216" s="138"/>
      <c r="M1216" s="138"/>
      <c r="N1216" s="138"/>
      <c r="O1216" s="138"/>
      <c r="P1216" s="138"/>
      <c r="Q1216" s="138"/>
    </row>
    <row r="1217" spans="1:17">
      <c r="A1217" s="147"/>
      <c r="B1217" s="67"/>
      <c r="C1217" s="151"/>
      <c r="D1217" s="179"/>
      <c r="E1217" s="147"/>
      <c r="F1217" s="138"/>
      <c r="G1217" s="138"/>
      <c r="H1217" s="138"/>
      <c r="I1217" s="138"/>
      <c r="J1217" s="138"/>
      <c r="K1217" s="138"/>
      <c r="L1217" s="138"/>
      <c r="M1217" s="138"/>
      <c r="N1217" s="138"/>
      <c r="O1217" s="138"/>
      <c r="P1217" s="138"/>
      <c r="Q1217" s="138"/>
    </row>
    <row r="1218" spans="1:17">
      <c r="A1218" s="147"/>
      <c r="B1218" s="67"/>
      <c r="C1218" s="151"/>
      <c r="D1218" s="179"/>
      <c r="E1218" s="147"/>
      <c r="F1218" s="138"/>
      <c r="G1218" s="138"/>
      <c r="H1218" s="138"/>
      <c r="I1218" s="138"/>
      <c r="J1218" s="138"/>
      <c r="K1218" s="138"/>
      <c r="L1218" s="138"/>
      <c r="M1218" s="138"/>
      <c r="N1218" s="138"/>
      <c r="O1218" s="138"/>
      <c r="P1218" s="138"/>
      <c r="Q1218" s="138"/>
    </row>
    <row r="1219" spans="1:17">
      <c r="A1219" s="147"/>
      <c r="B1219" s="67"/>
      <c r="C1219" s="151"/>
      <c r="D1219" s="179"/>
      <c r="E1219" s="147"/>
      <c r="F1219" s="138"/>
      <c r="G1219" s="138"/>
      <c r="H1219" s="138"/>
      <c r="I1219" s="138"/>
      <c r="J1219" s="138"/>
      <c r="K1219" s="138"/>
      <c r="L1219" s="138"/>
      <c r="M1219" s="138"/>
      <c r="N1219" s="138"/>
      <c r="O1219" s="138"/>
      <c r="P1219" s="138"/>
      <c r="Q1219" s="138"/>
    </row>
    <row r="1220" spans="1:17">
      <c r="A1220" s="147"/>
      <c r="B1220" s="67"/>
      <c r="C1220" s="151"/>
      <c r="D1220" s="179"/>
      <c r="E1220" s="147"/>
      <c r="F1220" s="138"/>
      <c r="G1220" s="138"/>
      <c r="H1220" s="138"/>
      <c r="I1220" s="138"/>
      <c r="J1220" s="138"/>
      <c r="K1220" s="138"/>
      <c r="L1220" s="138"/>
      <c r="M1220" s="138"/>
      <c r="N1220" s="138"/>
      <c r="O1220" s="138"/>
      <c r="P1220" s="138"/>
      <c r="Q1220" s="138"/>
    </row>
    <row r="1221" spans="1:17">
      <c r="A1221" s="147"/>
      <c r="B1221" s="67"/>
      <c r="C1221" s="151"/>
      <c r="D1221" s="179"/>
      <c r="E1221" s="147"/>
      <c r="F1221" s="138"/>
      <c r="G1221" s="138"/>
      <c r="H1221" s="138"/>
      <c r="I1221" s="138"/>
      <c r="J1221" s="138"/>
      <c r="K1221" s="138"/>
      <c r="L1221" s="138"/>
      <c r="M1221" s="138"/>
      <c r="N1221" s="138"/>
      <c r="O1221" s="138"/>
      <c r="P1221" s="138"/>
      <c r="Q1221" s="138"/>
    </row>
    <row r="1222" spans="1:17">
      <c r="A1222" s="147"/>
      <c r="B1222" s="67"/>
      <c r="C1222" s="151"/>
      <c r="D1222" s="179"/>
      <c r="E1222" s="147"/>
      <c r="F1222" s="138"/>
      <c r="G1222" s="138"/>
      <c r="H1222" s="138"/>
      <c r="I1222" s="138"/>
      <c r="J1222" s="138"/>
      <c r="K1222" s="138"/>
      <c r="L1222" s="138"/>
      <c r="M1222" s="138"/>
      <c r="N1222" s="138"/>
      <c r="O1222" s="138"/>
      <c r="P1222" s="138"/>
      <c r="Q1222" s="138"/>
    </row>
    <row r="1223" spans="1:17">
      <c r="A1223" s="147"/>
      <c r="B1223" s="67"/>
      <c r="C1223" s="151"/>
      <c r="D1223" s="179"/>
      <c r="E1223" s="147"/>
      <c r="F1223" s="138"/>
      <c r="G1223" s="138"/>
      <c r="H1223" s="138"/>
      <c r="I1223" s="138"/>
      <c r="J1223" s="138"/>
      <c r="K1223" s="138"/>
      <c r="L1223" s="138"/>
      <c r="M1223" s="138"/>
      <c r="N1223" s="138"/>
      <c r="O1223" s="138"/>
      <c r="P1223" s="138"/>
      <c r="Q1223" s="138"/>
    </row>
    <row r="1224" spans="1:17">
      <c r="A1224" s="147"/>
      <c r="B1224" s="67"/>
      <c r="C1224" s="151"/>
      <c r="D1224" s="179"/>
      <c r="E1224" s="147"/>
      <c r="F1224" s="138"/>
      <c r="G1224" s="138"/>
      <c r="H1224" s="138"/>
      <c r="I1224" s="138"/>
      <c r="J1224" s="138"/>
      <c r="K1224" s="138"/>
      <c r="L1224" s="138"/>
      <c r="M1224" s="138"/>
      <c r="N1224" s="138"/>
      <c r="O1224" s="138"/>
      <c r="P1224" s="138"/>
      <c r="Q1224" s="138"/>
    </row>
    <row r="1225" spans="1:17">
      <c r="A1225" s="147"/>
      <c r="B1225" s="67"/>
      <c r="C1225" s="151"/>
      <c r="D1225" s="179"/>
      <c r="E1225" s="147"/>
      <c r="F1225" s="138"/>
      <c r="G1225" s="138"/>
      <c r="H1225" s="138"/>
      <c r="I1225" s="138"/>
      <c r="J1225" s="138"/>
      <c r="K1225" s="138"/>
      <c r="L1225" s="138"/>
      <c r="M1225" s="138"/>
      <c r="N1225" s="138"/>
      <c r="O1225" s="138"/>
      <c r="P1225" s="138"/>
      <c r="Q1225" s="138"/>
    </row>
    <row r="1226" spans="1:17">
      <c r="A1226" s="147"/>
      <c r="B1226" s="67"/>
      <c r="C1226" s="151"/>
      <c r="D1226" s="179"/>
      <c r="E1226" s="147"/>
      <c r="F1226" s="138"/>
      <c r="G1226" s="138"/>
      <c r="H1226" s="138"/>
      <c r="I1226" s="138"/>
      <c r="J1226" s="138"/>
      <c r="K1226" s="138"/>
      <c r="L1226" s="138"/>
      <c r="M1226" s="138"/>
      <c r="N1226" s="138"/>
      <c r="O1226" s="138"/>
      <c r="P1226" s="138"/>
      <c r="Q1226" s="138"/>
    </row>
    <row r="1227" spans="1:17">
      <c r="A1227" s="147"/>
      <c r="B1227" s="67"/>
      <c r="C1227" s="151"/>
      <c r="D1227" s="179"/>
      <c r="E1227" s="147"/>
      <c r="F1227" s="138"/>
      <c r="G1227" s="138"/>
      <c r="H1227" s="138"/>
      <c r="I1227" s="138"/>
      <c r="J1227" s="138"/>
      <c r="K1227" s="138"/>
      <c r="L1227" s="138"/>
      <c r="M1227" s="138"/>
      <c r="N1227" s="138"/>
      <c r="O1227" s="138"/>
      <c r="P1227" s="138"/>
      <c r="Q1227" s="138"/>
    </row>
    <row r="1228" spans="1:17">
      <c r="A1228" s="147"/>
      <c r="B1228" s="67"/>
      <c r="C1228" s="151"/>
      <c r="D1228" s="179"/>
      <c r="E1228" s="147"/>
      <c r="F1228" s="138"/>
      <c r="G1228" s="138"/>
      <c r="H1228" s="138"/>
      <c r="I1228" s="138"/>
      <c r="J1228" s="138"/>
      <c r="K1228" s="138"/>
      <c r="L1228" s="138"/>
      <c r="M1228" s="138"/>
      <c r="N1228" s="138"/>
      <c r="O1228" s="138"/>
      <c r="P1228" s="138"/>
      <c r="Q1228" s="138"/>
    </row>
    <row r="1229" spans="1:17">
      <c r="A1229" s="147"/>
      <c r="B1229" s="67"/>
      <c r="C1229" s="151"/>
      <c r="D1229" s="179"/>
      <c r="E1229" s="147"/>
      <c r="F1229" s="138"/>
      <c r="G1229" s="138"/>
      <c r="H1229" s="138"/>
      <c r="I1229" s="138"/>
      <c r="J1229" s="138"/>
      <c r="K1229" s="138"/>
      <c r="L1229" s="138"/>
      <c r="M1229" s="138"/>
      <c r="N1229" s="138"/>
      <c r="O1229" s="138"/>
      <c r="P1229" s="138"/>
      <c r="Q1229" s="138"/>
    </row>
    <row r="1230" spans="1:17">
      <c r="A1230" s="147"/>
      <c r="B1230" s="67"/>
      <c r="C1230" s="151"/>
      <c r="D1230" s="179"/>
      <c r="E1230" s="147"/>
      <c r="F1230" s="138"/>
      <c r="G1230" s="138"/>
      <c r="H1230" s="138"/>
      <c r="I1230" s="138"/>
      <c r="J1230" s="138"/>
      <c r="K1230" s="138"/>
      <c r="L1230" s="138"/>
      <c r="M1230" s="138"/>
      <c r="N1230" s="138"/>
      <c r="O1230" s="138"/>
      <c r="P1230" s="138"/>
      <c r="Q1230" s="138"/>
    </row>
    <row r="1231" spans="1:17">
      <c r="A1231" s="147"/>
      <c r="B1231" s="67"/>
      <c r="C1231" s="151"/>
      <c r="D1231" s="179"/>
      <c r="E1231" s="147"/>
      <c r="F1231" s="138"/>
      <c r="G1231" s="138"/>
      <c r="H1231" s="138"/>
      <c r="I1231" s="138"/>
      <c r="J1231" s="138"/>
      <c r="K1231" s="138"/>
      <c r="L1231" s="138"/>
      <c r="M1231" s="138"/>
      <c r="N1231" s="138"/>
      <c r="O1231" s="138"/>
      <c r="P1231" s="138"/>
      <c r="Q1231" s="138"/>
    </row>
    <row r="1232" spans="1:17">
      <c r="A1232" s="147"/>
      <c r="B1232" s="67"/>
      <c r="C1232" s="151"/>
      <c r="D1232" s="179"/>
      <c r="E1232" s="147"/>
      <c r="F1232" s="138"/>
      <c r="G1232" s="138"/>
      <c r="H1232" s="138"/>
      <c r="I1232" s="138"/>
      <c r="J1232" s="138"/>
      <c r="K1232" s="138"/>
      <c r="L1232" s="138"/>
      <c r="M1232" s="138"/>
      <c r="N1232" s="138"/>
      <c r="O1232" s="138"/>
      <c r="P1232" s="138"/>
      <c r="Q1232" s="138"/>
    </row>
    <row r="1233" spans="1:17">
      <c r="A1233" s="147"/>
      <c r="B1233" s="67"/>
      <c r="C1233" s="151"/>
      <c r="D1233" s="179"/>
      <c r="E1233" s="147"/>
      <c r="F1233" s="138"/>
      <c r="G1233" s="138"/>
      <c r="H1233" s="138"/>
      <c r="I1233" s="138"/>
      <c r="J1233" s="138"/>
      <c r="K1233" s="138"/>
      <c r="L1233" s="138"/>
      <c r="M1233" s="138"/>
      <c r="N1233" s="138"/>
      <c r="O1233" s="138"/>
      <c r="P1233" s="138"/>
      <c r="Q1233" s="138"/>
    </row>
    <row r="1234" spans="1:17">
      <c r="A1234" s="147"/>
      <c r="B1234" s="67"/>
      <c r="C1234" s="151"/>
      <c r="D1234" s="179"/>
      <c r="E1234" s="147"/>
      <c r="F1234" s="138"/>
      <c r="G1234" s="138"/>
      <c r="H1234" s="138"/>
      <c r="I1234" s="138"/>
      <c r="J1234" s="138"/>
      <c r="K1234" s="138"/>
      <c r="L1234" s="138"/>
      <c r="M1234" s="138"/>
      <c r="N1234" s="138"/>
      <c r="O1234" s="138"/>
      <c r="P1234" s="138"/>
      <c r="Q1234" s="138"/>
    </row>
    <row r="1235" spans="1:17">
      <c r="A1235" s="147"/>
      <c r="B1235" s="67"/>
      <c r="C1235" s="151"/>
      <c r="D1235" s="179"/>
      <c r="E1235" s="147"/>
      <c r="F1235" s="138"/>
      <c r="G1235" s="138"/>
      <c r="H1235" s="138"/>
      <c r="I1235" s="138"/>
      <c r="J1235" s="138"/>
      <c r="K1235" s="138"/>
      <c r="L1235" s="138"/>
      <c r="M1235" s="138"/>
      <c r="N1235" s="138"/>
      <c r="O1235" s="138"/>
      <c r="P1235" s="138"/>
      <c r="Q1235" s="138"/>
    </row>
    <row r="1236" spans="1:17">
      <c r="A1236" s="147"/>
      <c r="B1236" s="67"/>
      <c r="C1236" s="151"/>
      <c r="D1236" s="179"/>
      <c r="E1236" s="147"/>
      <c r="F1236" s="138"/>
      <c r="G1236" s="138"/>
      <c r="H1236" s="138"/>
      <c r="I1236" s="138"/>
      <c r="J1236" s="138"/>
      <c r="K1236" s="138"/>
      <c r="L1236" s="138"/>
      <c r="M1236" s="138"/>
      <c r="N1236" s="138"/>
      <c r="O1236" s="138"/>
      <c r="P1236" s="138"/>
      <c r="Q1236" s="138"/>
    </row>
    <row r="1237" spans="1:17">
      <c r="A1237" s="147"/>
      <c r="B1237" s="67"/>
      <c r="C1237" s="151"/>
      <c r="D1237" s="179"/>
      <c r="E1237" s="147"/>
      <c r="F1237" s="138"/>
      <c r="G1237" s="138"/>
      <c r="H1237" s="138"/>
      <c r="I1237" s="138"/>
      <c r="J1237" s="138"/>
      <c r="K1237" s="138"/>
      <c r="L1237" s="138"/>
      <c r="M1237" s="138"/>
      <c r="N1237" s="138"/>
      <c r="O1237" s="138"/>
      <c r="P1237" s="138"/>
      <c r="Q1237" s="138"/>
    </row>
    <row r="1238" spans="1:17">
      <c r="A1238" s="147"/>
      <c r="B1238" s="67"/>
      <c r="C1238" s="151"/>
      <c r="D1238" s="179"/>
      <c r="E1238" s="147"/>
      <c r="F1238" s="138"/>
      <c r="G1238" s="138"/>
      <c r="H1238" s="138"/>
      <c r="I1238" s="138"/>
      <c r="J1238" s="138"/>
      <c r="K1238" s="138"/>
      <c r="L1238" s="138"/>
      <c r="M1238" s="138"/>
      <c r="N1238" s="138"/>
      <c r="O1238" s="138"/>
      <c r="P1238" s="138"/>
      <c r="Q1238" s="138"/>
    </row>
    <row r="1239" spans="1:17">
      <c r="A1239" s="147"/>
      <c r="B1239" s="67"/>
      <c r="C1239" s="151"/>
      <c r="D1239" s="179"/>
      <c r="E1239" s="147"/>
      <c r="F1239" s="138"/>
      <c r="G1239" s="138"/>
      <c r="H1239" s="138"/>
      <c r="I1239" s="138"/>
      <c r="J1239" s="138"/>
      <c r="K1239" s="138"/>
      <c r="L1239" s="138"/>
      <c r="M1239" s="138"/>
      <c r="N1239" s="138"/>
      <c r="O1239" s="138"/>
      <c r="P1239" s="138"/>
      <c r="Q1239" s="138"/>
    </row>
    <row r="1240" spans="1:17">
      <c r="A1240" s="147"/>
      <c r="B1240" s="67"/>
      <c r="C1240" s="151"/>
      <c r="D1240" s="179"/>
      <c r="E1240" s="147"/>
      <c r="F1240" s="138"/>
      <c r="G1240" s="138"/>
      <c r="H1240" s="138"/>
      <c r="I1240" s="138"/>
      <c r="J1240" s="138"/>
      <c r="K1240" s="138"/>
      <c r="L1240" s="138"/>
      <c r="M1240" s="138"/>
      <c r="N1240" s="138"/>
      <c r="O1240" s="138"/>
      <c r="P1240" s="138"/>
      <c r="Q1240" s="138"/>
    </row>
    <row r="1241" spans="1:17">
      <c r="A1241" s="147"/>
      <c r="B1241" s="67"/>
      <c r="C1241" s="151"/>
      <c r="D1241" s="179"/>
      <c r="E1241" s="147"/>
      <c r="F1241" s="138"/>
      <c r="G1241" s="138"/>
      <c r="H1241" s="138"/>
      <c r="I1241" s="138"/>
      <c r="J1241" s="138"/>
      <c r="K1241" s="138"/>
      <c r="L1241" s="138"/>
      <c r="M1241" s="138"/>
      <c r="N1241" s="138"/>
      <c r="O1241" s="138"/>
      <c r="P1241" s="138"/>
      <c r="Q1241" s="138"/>
    </row>
    <row r="1242" spans="1:17">
      <c r="A1242" s="147"/>
      <c r="B1242" s="67"/>
      <c r="C1242" s="151"/>
      <c r="D1242" s="179"/>
      <c r="E1242" s="147"/>
      <c r="F1242" s="138"/>
      <c r="G1242" s="138"/>
      <c r="H1242" s="138"/>
      <c r="I1242" s="138"/>
      <c r="J1242" s="138"/>
      <c r="K1242" s="138"/>
      <c r="L1242" s="138"/>
      <c r="M1242" s="138"/>
      <c r="N1242" s="138"/>
      <c r="O1242" s="138"/>
      <c r="P1242" s="138"/>
      <c r="Q1242" s="138"/>
    </row>
    <row r="1243" spans="1:17">
      <c r="A1243" s="147"/>
      <c r="B1243" s="67"/>
      <c r="C1243" s="151"/>
      <c r="D1243" s="179"/>
      <c r="E1243" s="147"/>
      <c r="F1243" s="138"/>
      <c r="G1243" s="138"/>
      <c r="H1243" s="138"/>
      <c r="I1243" s="138"/>
      <c r="J1243" s="138"/>
      <c r="K1243" s="138"/>
      <c r="L1243" s="138"/>
      <c r="M1243" s="138"/>
      <c r="N1243" s="138"/>
      <c r="O1243" s="138"/>
      <c r="P1243" s="138"/>
      <c r="Q1243" s="138"/>
    </row>
    <row r="1244" spans="1:17">
      <c r="A1244" s="147"/>
      <c r="B1244" s="67"/>
      <c r="C1244" s="151"/>
      <c r="D1244" s="179"/>
      <c r="E1244" s="147"/>
      <c r="F1244" s="138"/>
      <c r="G1244" s="138"/>
      <c r="H1244" s="138"/>
      <c r="I1244" s="138"/>
      <c r="J1244" s="138"/>
      <c r="K1244" s="138"/>
      <c r="L1244" s="138"/>
      <c r="M1244" s="138"/>
      <c r="N1244" s="138"/>
      <c r="O1244" s="138"/>
      <c r="P1244" s="138"/>
      <c r="Q1244" s="138"/>
    </row>
    <row r="1245" spans="1:17">
      <c r="A1245" s="147"/>
      <c r="B1245" s="67"/>
      <c r="C1245" s="151"/>
      <c r="D1245" s="179"/>
      <c r="E1245" s="147"/>
      <c r="F1245" s="138"/>
      <c r="G1245" s="138"/>
      <c r="H1245" s="138"/>
      <c r="I1245" s="138"/>
      <c r="J1245" s="138"/>
      <c r="K1245" s="138"/>
      <c r="L1245" s="138"/>
      <c r="M1245" s="138"/>
      <c r="N1245" s="138"/>
      <c r="O1245" s="138"/>
      <c r="P1245" s="138"/>
      <c r="Q1245" s="138"/>
    </row>
    <row r="1246" spans="1:17">
      <c r="A1246" s="147"/>
      <c r="B1246" s="67"/>
      <c r="C1246" s="151"/>
      <c r="D1246" s="179"/>
      <c r="E1246" s="147"/>
      <c r="F1246" s="138"/>
      <c r="G1246" s="138"/>
      <c r="H1246" s="138"/>
      <c r="I1246" s="138"/>
      <c r="J1246" s="138"/>
      <c r="K1246" s="138"/>
      <c r="L1246" s="138"/>
      <c r="M1246" s="138"/>
      <c r="N1246" s="138"/>
      <c r="O1246" s="138"/>
      <c r="P1246" s="138"/>
      <c r="Q1246" s="138"/>
    </row>
    <row r="1247" spans="1:17">
      <c r="A1247" s="147"/>
      <c r="B1247" s="67"/>
      <c r="C1247" s="151"/>
      <c r="D1247" s="179"/>
      <c r="E1247" s="147"/>
      <c r="F1247" s="138"/>
      <c r="G1247" s="138"/>
      <c r="H1247" s="138"/>
      <c r="I1247" s="138"/>
      <c r="J1247" s="138"/>
      <c r="K1247" s="138"/>
      <c r="L1247" s="138"/>
      <c r="M1247" s="138"/>
      <c r="N1247" s="138"/>
      <c r="O1247" s="138"/>
      <c r="P1247" s="138"/>
      <c r="Q1247" s="138"/>
    </row>
    <row r="1248" spans="1:17">
      <c r="A1248" s="147"/>
      <c r="B1248" s="67"/>
      <c r="C1248" s="151"/>
      <c r="D1248" s="179"/>
      <c r="E1248" s="147"/>
      <c r="F1248" s="138"/>
      <c r="G1248" s="138"/>
      <c r="H1248" s="138"/>
      <c r="I1248" s="138"/>
      <c r="J1248" s="138"/>
      <c r="K1248" s="138"/>
      <c r="L1248" s="138"/>
      <c r="M1248" s="138"/>
      <c r="N1248" s="138"/>
      <c r="O1248" s="138"/>
      <c r="P1248" s="138"/>
      <c r="Q1248" s="138"/>
    </row>
    <row r="1249" spans="1:17">
      <c r="A1249" s="147"/>
      <c r="B1249" s="67"/>
      <c r="C1249" s="151"/>
      <c r="D1249" s="179"/>
      <c r="E1249" s="147"/>
      <c r="F1249" s="138"/>
      <c r="G1249" s="138"/>
      <c r="H1249" s="138"/>
      <c r="I1249" s="138"/>
      <c r="J1249" s="138"/>
      <c r="K1249" s="138"/>
      <c r="L1249" s="138"/>
      <c r="M1249" s="138"/>
      <c r="N1249" s="138"/>
      <c r="O1249" s="138"/>
      <c r="P1249" s="138"/>
      <c r="Q1249" s="138"/>
    </row>
    <row r="1250" spans="1:17">
      <c r="A1250" s="147"/>
      <c r="B1250" s="67"/>
      <c r="C1250" s="151"/>
      <c r="D1250" s="179"/>
      <c r="E1250" s="147"/>
      <c r="F1250" s="138"/>
      <c r="G1250" s="138"/>
      <c r="H1250" s="138"/>
      <c r="I1250" s="138"/>
      <c r="J1250" s="138"/>
      <c r="K1250" s="138"/>
      <c r="L1250" s="138"/>
      <c r="M1250" s="138"/>
      <c r="N1250" s="138"/>
      <c r="O1250" s="138"/>
      <c r="P1250" s="138"/>
      <c r="Q1250" s="138"/>
    </row>
    <row r="1251" spans="1:17">
      <c r="A1251" s="147"/>
      <c r="B1251" s="67"/>
      <c r="C1251" s="151"/>
      <c r="D1251" s="179"/>
      <c r="E1251" s="147"/>
      <c r="F1251" s="138"/>
      <c r="G1251" s="138"/>
      <c r="H1251" s="138"/>
      <c r="I1251" s="138"/>
      <c r="J1251" s="138"/>
      <c r="K1251" s="138"/>
      <c r="L1251" s="138"/>
      <c r="M1251" s="138"/>
      <c r="N1251" s="138"/>
      <c r="O1251" s="138"/>
      <c r="P1251" s="138"/>
      <c r="Q1251" s="138"/>
    </row>
    <row r="1252" spans="1:17">
      <c r="A1252" s="147"/>
      <c r="B1252" s="67"/>
      <c r="C1252" s="151"/>
      <c r="D1252" s="179"/>
      <c r="E1252" s="147"/>
      <c r="F1252" s="138"/>
      <c r="G1252" s="138"/>
      <c r="H1252" s="138"/>
      <c r="I1252" s="138"/>
      <c r="J1252" s="138"/>
      <c r="K1252" s="138"/>
      <c r="L1252" s="138"/>
      <c r="M1252" s="138"/>
      <c r="N1252" s="138"/>
      <c r="O1252" s="138"/>
      <c r="P1252" s="138"/>
      <c r="Q1252" s="138"/>
    </row>
    <row r="1253" spans="1:17">
      <c r="A1253" s="147"/>
      <c r="B1253" s="67"/>
      <c r="C1253" s="151"/>
      <c r="D1253" s="179"/>
      <c r="E1253" s="147"/>
      <c r="F1253" s="138"/>
      <c r="G1253" s="138"/>
      <c r="H1253" s="138"/>
      <c r="I1253" s="138"/>
      <c r="J1253" s="138"/>
      <c r="K1253" s="138"/>
      <c r="L1253" s="138"/>
      <c r="M1253" s="138"/>
      <c r="N1253" s="138"/>
      <c r="O1253" s="138"/>
      <c r="P1253" s="138"/>
      <c r="Q1253" s="138"/>
    </row>
    <row r="1254" spans="1:17">
      <c r="A1254" s="147"/>
      <c r="B1254" s="67"/>
      <c r="C1254" s="151"/>
      <c r="D1254" s="179"/>
      <c r="E1254" s="147"/>
      <c r="F1254" s="138"/>
      <c r="G1254" s="138"/>
      <c r="H1254" s="138"/>
      <c r="I1254" s="138"/>
      <c r="J1254" s="138"/>
      <c r="K1254" s="138"/>
      <c r="L1254" s="138"/>
      <c r="M1254" s="138"/>
      <c r="N1254" s="138"/>
      <c r="O1254" s="138"/>
      <c r="P1254" s="138"/>
      <c r="Q1254" s="138"/>
    </row>
    <row r="1255" spans="1:17">
      <c r="A1255" s="147"/>
      <c r="B1255" s="67"/>
      <c r="C1255" s="151"/>
      <c r="D1255" s="179"/>
      <c r="E1255" s="147"/>
      <c r="F1255" s="138"/>
      <c r="G1255" s="138"/>
      <c r="H1255" s="138"/>
      <c r="I1255" s="138"/>
      <c r="J1255" s="138"/>
      <c r="K1255" s="138"/>
      <c r="L1255" s="138"/>
      <c r="M1255" s="138"/>
      <c r="N1255" s="138"/>
      <c r="O1255" s="138"/>
      <c r="P1255" s="138"/>
      <c r="Q1255" s="138"/>
    </row>
    <row r="1256" spans="1:17">
      <c r="A1256" s="147"/>
      <c r="B1256" s="67"/>
      <c r="C1256" s="151"/>
      <c r="D1256" s="179"/>
      <c r="E1256" s="147"/>
      <c r="F1256" s="138"/>
      <c r="G1256" s="138"/>
      <c r="H1256" s="138"/>
      <c r="I1256" s="138"/>
      <c r="J1256" s="138"/>
      <c r="K1256" s="138"/>
      <c r="L1256" s="138"/>
      <c r="M1256" s="138"/>
      <c r="N1256" s="138"/>
      <c r="O1256" s="138"/>
      <c r="P1256" s="138"/>
      <c r="Q1256" s="138"/>
    </row>
    <row r="1257" spans="1:17">
      <c r="A1257" s="147"/>
      <c r="B1257" s="67"/>
      <c r="C1257" s="151"/>
      <c r="D1257" s="179"/>
      <c r="E1257" s="147"/>
      <c r="F1257" s="138"/>
      <c r="G1257" s="138"/>
      <c r="H1257" s="138"/>
      <c r="I1257" s="138"/>
      <c r="J1257" s="138"/>
      <c r="K1257" s="138"/>
      <c r="L1257" s="138"/>
      <c r="M1257" s="138"/>
      <c r="N1257" s="138"/>
      <c r="O1257" s="138"/>
      <c r="P1257" s="138"/>
      <c r="Q1257" s="138"/>
    </row>
    <row r="1258" spans="1:17">
      <c r="A1258" s="147"/>
      <c r="B1258" s="67"/>
      <c r="C1258" s="151"/>
      <c r="D1258" s="179"/>
      <c r="E1258" s="147"/>
      <c r="F1258" s="138"/>
      <c r="G1258" s="138"/>
      <c r="H1258" s="138"/>
      <c r="I1258" s="138"/>
      <c r="J1258" s="138"/>
      <c r="K1258" s="138"/>
      <c r="L1258" s="138"/>
      <c r="M1258" s="138"/>
      <c r="N1258" s="138"/>
      <c r="O1258" s="138"/>
      <c r="P1258" s="138"/>
      <c r="Q1258" s="138"/>
    </row>
    <row r="1259" spans="1:17">
      <c r="A1259" s="147"/>
      <c r="B1259" s="67"/>
      <c r="C1259" s="151"/>
      <c r="D1259" s="179"/>
      <c r="E1259" s="147"/>
      <c r="F1259" s="138"/>
      <c r="G1259" s="138"/>
      <c r="H1259" s="138"/>
      <c r="I1259" s="138"/>
      <c r="J1259" s="138"/>
      <c r="K1259" s="138"/>
      <c r="L1259" s="138"/>
      <c r="M1259" s="138"/>
      <c r="N1259" s="138"/>
      <c r="O1259" s="138"/>
      <c r="P1259" s="138"/>
      <c r="Q1259" s="138"/>
    </row>
    <row r="1260" spans="1:17">
      <c r="A1260" s="147"/>
      <c r="B1260" s="67"/>
      <c r="C1260" s="151"/>
      <c r="D1260" s="179"/>
      <c r="E1260" s="147"/>
      <c r="F1260" s="138"/>
      <c r="G1260" s="138"/>
      <c r="H1260" s="138"/>
      <c r="I1260" s="138"/>
      <c r="J1260" s="138"/>
      <c r="K1260" s="138"/>
      <c r="L1260" s="138"/>
      <c r="M1260" s="138"/>
      <c r="N1260" s="138"/>
      <c r="O1260" s="138"/>
      <c r="P1260" s="138"/>
      <c r="Q1260" s="138"/>
    </row>
    <row r="1261" spans="1:17">
      <c r="A1261" s="147"/>
      <c r="B1261" s="67"/>
      <c r="C1261" s="151"/>
      <c r="D1261" s="179"/>
      <c r="E1261" s="147"/>
      <c r="F1261" s="138"/>
      <c r="G1261" s="138"/>
      <c r="H1261" s="138"/>
      <c r="I1261" s="138"/>
      <c r="J1261" s="138"/>
      <c r="K1261" s="138"/>
      <c r="L1261" s="138"/>
      <c r="M1261" s="138"/>
      <c r="N1261" s="138"/>
      <c r="O1261" s="138"/>
      <c r="P1261" s="138"/>
      <c r="Q1261" s="138"/>
    </row>
    <row r="1262" spans="1:17">
      <c r="A1262" s="147"/>
      <c r="B1262" s="67"/>
      <c r="C1262" s="151"/>
      <c r="D1262" s="179"/>
      <c r="E1262" s="147"/>
      <c r="F1262" s="138"/>
      <c r="G1262" s="138"/>
      <c r="H1262" s="138"/>
      <c r="I1262" s="138"/>
      <c r="J1262" s="138"/>
      <c r="K1262" s="138"/>
      <c r="L1262" s="138"/>
      <c r="M1262" s="138"/>
      <c r="N1262" s="138"/>
      <c r="O1262" s="138"/>
      <c r="P1262" s="138"/>
      <c r="Q1262" s="138"/>
    </row>
    <row r="1263" spans="1:17">
      <c r="A1263" s="147"/>
      <c r="B1263" s="67"/>
      <c r="C1263" s="151"/>
      <c r="D1263" s="179"/>
      <c r="E1263" s="147"/>
      <c r="F1263" s="138"/>
      <c r="G1263" s="138"/>
      <c r="H1263" s="138"/>
      <c r="I1263" s="138"/>
      <c r="J1263" s="138"/>
      <c r="K1263" s="138"/>
      <c r="L1263" s="138"/>
      <c r="M1263" s="138"/>
      <c r="N1263" s="138"/>
      <c r="O1263" s="138"/>
      <c r="P1263" s="138"/>
      <c r="Q1263" s="138"/>
    </row>
    <row r="1264" spans="1:17">
      <c r="A1264" s="147"/>
      <c r="B1264" s="67"/>
      <c r="C1264" s="151"/>
      <c r="D1264" s="179"/>
      <c r="E1264" s="147"/>
      <c r="F1264" s="138"/>
      <c r="G1264" s="138"/>
      <c r="H1264" s="138"/>
      <c r="I1264" s="138"/>
      <c r="J1264" s="138"/>
      <c r="K1264" s="138"/>
      <c r="L1264" s="138"/>
      <c r="M1264" s="138"/>
      <c r="N1264" s="138"/>
      <c r="O1264" s="138"/>
      <c r="P1264" s="138"/>
      <c r="Q1264" s="138"/>
    </row>
    <row r="1265" spans="1:17">
      <c r="A1265" s="147"/>
      <c r="B1265" s="67"/>
      <c r="C1265" s="151"/>
      <c r="D1265" s="179"/>
      <c r="E1265" s="147"/>
      <c r="F1265" s="138"/>
      <c r="G1265" s="138"/>
      <c r="H1265" s="138"/>
      <c r="I1265" s="138"/>
      <c r="J1265" s="138"/>
      <c r="K1265" s="138"/>
      <c r="L1265" s="138"/>
      <c r="M1265" s="138"/>
      <c r="N1265" s="138"/>
      <c r="O1265" s="138"/>
      <c r="P1265" s="138"/>
      <c r="Q1265" s="138"/>
    </row>
    <row r="1266" spans="1:17">
      <c r="A1266" s="147"/>
      <c r="B1266" s="67"/>
      <c r="C1266" s="151"/>
      <c r="D1266" s="179"/>
      <c r="E1266" s="147"/>
      <c r="F1266" s="138"/>
      <c r="G1266" s="138"/>
      <c r="H1266" s="138"/>
      <c r="I1266" s="138"/>
      <c r="J1266" s="138"/>
      <c r="K1266" s="138"/>
      <c r="L1266" s="138"/>
      <c r="M1266" s="138"/>
      <c r="N1266" s="138"/>
      <c r="O1266" s="138"/>
      <c r="P1266" s="138"/>
      <c r="Q1266" s="138"/>
    </row>
    <row r="1267" spans="1:17">
      <c r="A1267" s="147"/>
      <c r="B1267" s="67"/>
      <c r="C1267" s="151"/>
      <c r="D1267" s="179"/>
      <c r="E1267" s="147"/>
      <c r="F1267" s="138"/>
      <c r="G1267" s="138"/>
      <c r="H1267" s="138"/>
      <c r="I1267" s="138"/>
      <c r="J1267" s="138"/>
      <c r="K1267" s="138"/>
      <c r="L1267" s="138"/>
      <c r="M1267" s="138"/>
      <c r="N1267" s="138"/>
      <c r="O1267" s="138"/>
      <c r="P1267" s="138"/>
      <c r="Q1267" s="138"/>
    </row>
    <row r="1268" spans="1:17">
      <c r="A1268" s="147"/>
      <c r="B1268" s="67"/>
      <c r="C1268" s="151"/>
      <c r="D1268" s="179"/>
      <c r="E1268" s="147"/>
      <c r="F1268" s="138"/>
      <c r="G1268" s="138"/>
      <c r="H1268" s="138"/>
      <c r="I1268" s="138"/>
      <c r="J1268" s="138"/>
      <c r="K1268" s="138"/>
      <c r="L1268" s="138"/>
      <c r="M1268" s="138"/>
      <c r="N1268" s="138"/>
      <c r="O1268" s="138"/>
      <c r="P1268" s="138"/>
      <c r="Q1268" s="138"/>
    </row>
    <row r="1269" spans="1:17">
      <c r="A1269" s="147"/>
      <c r="B1269" s="67"/>
      <c r="C1269" s="151"/>
      <c r="D1269" s="179"/>
      <c r="E1269" s="147"/>
      <c r="F1269" s="138"/>
      <c r="G1269" s="138"/>
      <c r="H1269" s="138"/>
      <c r="I1269" s="138"/>
      <c r="J1269" s="138"/>
      <c r="K1269" s="138"/>
      <c r="L1269" s="138"/>
      <c r="M1269" s="138"/>
      <c r="N1269" s="138"/>
      <c r="O1269" s="138"/>
      <c r="P1269" s="138"/>
      <c r="Q1269" s="138"/>
    </row>
    <row r="1270" spans="1:17">
      <c r="A1270" s="147"/>
      <c r="B1270" s="67"/>
      <c r="C1270" s="151"/>
      <c r="D1270" s="179"/>
      <c r="E1270" s="147"/>
      <c r="F1270" s="138"/>
      <c r="G1270" s="138"/>
      <c r="H1270" s="138"/>
      <c r="I1270" s="138"/>
      <c r="J1270" s="138"/>
      <c r="K1270" s="138"/>
      <c r="L1270" s="138"/>
      <c r="M1270" s="138"/>
      <c r="N1270" s="138"/>
      <c r="O1270" s="138"/>
      <c r="P1270" s="138"/>
      <c r="Q1270" s="138"/>
    </row>
    <row r="1271" spans="1:17">
      <c r="A1271" s="147"/>
      <c r="B1271" s="67"/>
      <c r="C1271" s="151"/>
      <c r="D1271" s="179"/>
      <c r="E1271" s="147"/>
      <c r="F1271" s="138"/>
      <c r="G1271" s="138"/>
      <c r="H1271" s="138"/>
      <c r="I1271" s="138"/>
      <c r="J1271" s="138"/>
      <c r="K1271" s="138"/>
      <c r="L1271" s="138"/>
      <c r="M1271" s="138"/>
      <c r="N1271" s="138"/>
      <c r="O1271" s="138"/>
      <c r="P1271" s="138"/>
      <c r="Q1271" s="138"/>
    </row>
    <row r="1272" spans="1:17">
      <c r="A1272" s="147"/>
      <c r="B1272" s="67"/>
      <c r="C1272" s="151"/>
      <c r="D1272" s="179"/>
      <c r="E1272" s="147"/>
      <c r="F1272" s="138"/>
      <c r="G1272" s="138"/>
      <c r="H1272" s="138"/>
      <c r="I1272" s="138"/>
      <c r="J1272" s="138"/>
      <c r="K1272" s="138"/>
      <c r="L1272" s="138"/>
      <c r="M1272" s="138"/>
      <c r="N1272" s="138"/>
      <c r="O1272" s="138"/>
      <c r="P1272" s="138"/>
      <c r="Q1272" s="138"/>
    </row>
    <row r="1273" spans="1:17">
      <c r="A1273" s="147"/>
      <c r="B1273" s="67"/>
      <c r="C1273" s="151"/>
      <c r="D1273" s="179"/>
      <c r="E1273" s="147"/>
      <c r="F1273" s="138"/>
      <c r="G1273" s="138"/>
      <c r="H1273" s="138"/>
      <c r="I1273" s="138"/>
      <c r="J1273" s="138"/>
      <c r="K1273" s="138"/>
      <c r="L1273" s="138"/>
      <c r="M1273" s="138"/>
      <c r="N1273" s="138"/>
      <c r="O1273" s="138"/>
      <c r="P1273" s="138"/>
      <c r="Q1273" s="138"/>
    </row>
    <row r="1274" spans="1:17">
      <c r="A1274" s="147"/>
      <c r="B1274" s="67"/>
      <c r="C1274" s="151"/>
      <c r="D1274" s="179"/>
      <c r="E1274" s="147"/>
      <c r="F1274" s="138"/>
      <c r="G1274" s="138"/>
      <c r="H1274" s="138"/>
      <c r="I1274" s="138"/>
      <c r="J1274" s="138"/>
      <c r="K1274" s="138"/>
      <c r="L1274" s="138"/>
      <c r="M1274" s="138"/>
      <c r="N1274" s="138"/>
      <c r="O1274" s="138"/>
      <c r="P1274" s="138"/>
      <c r="Q1274" s="138"/>
    </row>
    <row r="1275" spans="1:17">
      <c r="A1275" s="147"/>
      <c r="B1275" s="67"/>
      <c r="C1275" s="151"/>
      <c r="D1275" s="179"/>
      <c r="E1275" s="147"/>
      <c r="F1275" s="138"/>
      <c r="G1275" s="138"/>
      <c r="H1275" s="138"/>
      <c r="I1275" s="138"/>
      <c r="J1275" s="138"/>
      <c r="K1275" s="138"/>
      <c r="L1275" s="138"/>
      <c r="M1275" s="138"/>
      <c r="N1275" s="138"/>
      <c r="O1275" s="138"/>
      <c r="P1275" s="138"/>
      <c r="Q1275" s="138"/>
    </row>
    <row r="1276" spans="1:17">
      <c r="A1276" s="147"/>
      <c r="B1276" s="67"/>
      <c r="C1276" s="151"/>
      <c r="D1276" s="179"/>
      <c r="E1276" s="147"/>
      <c r="F1276" s="138"/>
      <c r="G1276" s="138"/>
      <c r="H1276" s="138"/>
      <c r="I1276" s="138"/>
      <c r="J1276" s="138"/>
      <c r="K1276" s="138"/>
      <c r="L1276" s="138"/>
      <c r="M1276" s="138"/>
      <c r="N1276" s="138"/>
      <c r="O1276" s="138"/>
      <c r="P1276" s="138"/>
      <c r="Q1276" s="138"/>
    </row>
    <row r="1277" spans="1:17">
      <c r="A1277" s="147"/>
      <c r="B1277" s="67"/>
      <c r="C1277" s="151"/>
      <c r="D1277" s="179"/>
      <c r="E1277" s="147"/>
      <c r="F1277" s="138"/>
      <c r="G1277" s="138"/>
      <c r="H1277" s="138"/>
      <c r="I1277" s="138"/>
      <c r="J1277" s="138"/>
      <c r="K1277" s="138"/>
      <c r="L1277" s="138"/>
      <c r="M1277" s="138"/>
      <c r="N1277" s="138"/>
      <c r="O1277" s="138"/>
      <c r="P1277" s="138"/>
      <c r="Q1277" s="138"/>
    </row>
    <row r="1278" spans="1:17">
      <c r="A1278" s="147"/>
      <c r="B1278" s="67"/>
      <c r="C1278" s="151"/>
      <c r="D1278" s="179"/>
      <c r="E1278" s="147"/>
      <c r="F1278" s="138"/>
      <c r="G1278" s="138"/>
      <c r="H1278" s="138"/>
      <c r="I1278" s="138"/>
      <c r="J1278" s="138"/>
      <c r="K1278" s="138"/>
      <c r="L1278" s="138"/>
      <c r="M1278" s="138"/>
      <c r="N1278" s="138"/>
      <c r="O1278" s="138"/>
      <c r="P1278" s="138"/>
      <c r="Q1278" s="138"/>
    </row>
    <row r="1279" spans="1:17">
      <c r="A1279" s="147"/>
      <c r="B1279" s="67"/>
      <c r="C1279" s="151"/>
      <c r="D1279" s="179"/>
      <c r="E1279" s="147"/>
      <c r="F1279" s="138"/>
      <c r="G1279" s="138"/>
      <c r="H1279" s="138"/>
      <c r="I1279" s="138"/>
      <c r="J1279" s="138"/>
      <c r="K1279" s="138"/>
      <c r="L1279" s="138"/>
      <c r="M1279" s="138"/>
      <c r="N1279" s="138"/>
      <c r="O1279" s="138"/>
      <c r="P1279" s="138"/>
      <c r="Q1279" s="138"/>
    </row>
    <row r="1280" spans="1:17">
      <c r="A1280" s="147"/>
      <c r="B1280" s="67"/>
      <c r="C1280" s="151"/>
      <c r="D1280" s="179"/>
      <c r="E1280" s="147"/>
      <c r="F1280" s="138"/>
      <c r="G1280" s="138"/>
      <c r="H1280" s="138"/>
      <c r="I1280" s="138"/>
      <c r="J1280" s="138"/>
      <c r="K1280" s="138"/>
      <c r="L1280" s="138"/>
      <c r="M1280" s="138"/>
      <c r="N1280" s="138"/>
      <c r="O1280" s="138"/>
      <c r="P1280" s="138"/>
      <c r="Q1280" s="138"/>
    </row>
    <row r="1281" spans="1:17">
      <c r="A1281" s="147"/>
      <c r="B1281" s="67"/>
      <c r="C1281" s="151"/>
      <c r="D1281" s="179"/>
      <c r="E1281" s="147"/>
      <c r="F1281" s="138"/>
      <c r="G1281" s="138"/>
      <c r="H1281" s="138"/>
      <c r="I1281" s="138"/>
      <c r="J1281" s="138"/>
      <c r="K1281" s="138"/>
      <c r="L1281" s="138"/>
      <c r="M1281" s="138"/>
      <c r="N1281" s="138"/>
      <c r="O1281" s="138"/>
      <c r="P1281" s="138"/>
      <c r="Q1281" s="138"/>
    </row>
    <row r="1282" spans="1:17">
      <c r="A1282" s="147"/>
      <c r="B1282" s="67"/>
      <c r="C1282" s="151"/>
      <c r="D1282" s="179"/>
      <c r="E1282" s="147"/>
      <c r="F1282" s="138"/>
      <c r="G1282" s="138"/>
      <c r="H1282" s="138"/>
      <c r="I1282" s="138"/>
      <c r="J1282" s="138"/>
      <c r="K1282" s="138"/>
      <c r="L1282" s="138"/>
      <c r="M1282" s="138"/>
      <c r="N1282" s="138"/>
      <c r="O1282" s="138"/>
      <c r="P1282" s="138"/>
      <c r="Q1282" s="138"/>
    </row>
    <row r="1283" spans="1:17">
      <c r="A1283" s="147"/>
      <c r="B1283" s="67"/>
      <c r="C1283" s="151"/>
      <c r="D1283" s="179"/>
      <c r="E1283" s="147"/>
      <c r="F1283" s="138"/>
      <c r="G1283" s="138"/>
      <c r="H1283" s="138"/>
      <c r="I1283" s="138"/>
      <c r="J1283" s="138"/>
      <c r="K1283" s="138"/>
      <c r="L1283" s="138"/>
      <c r="M1283" s="138"/>
      <c r="N1283" s="138"/>
      <c r="O1283" s="138"/>
      <c r="P1283" s="138"/>
      <c r="Q1283" s="138"/>
    </row>
    <row r="1284" spans="1:17">
      <c r="A1284" s="147"/>
      <c r="B1284" s="67"/>
      <c r="C1284" s="151"/>
      <c r="D1284" s="179"/>
      <c r="E1284" s="147"/>
      <c r="F1284" s="138"/>
      <c r="G1284" s="138"/>
      <c r="H1284" s="138"/>
      <c r="I1284" s="138"/>
      <c r="J1284" s="138"/>
      <c r="K1284" s="138"/>
      <c r="L1284" s="138"/>
      <c r="M1284" s="138"/>
      <c r="N1284" s="138"/>
      <c r="O1284" s="138"/>
      <c r="P1284" s="138"/>
      <c r="Q1284" s="138"/>
    </row>
    <row r="1285" spans="1:17">
      <c r="A1285" s="147"/>
      <c r="B1285" s="67"/>
      <c r="C1285" s="151"/>
      <c r="D1285" s="179"/>
      <c r="E1285" s="147"/>
      <c r="F1285" s="138"/>
      <c r="G1285" s="138"/>
      <c r="H1285" s="138"/>
      <c r="I1285" s="138"/>
      <c r="J1285" s="138"/>
      <c r="K1285" s="138"/>
      <c r="L1285" s="138"/>
      <c r="M1285" s="138"/>
      <c r="N1285" s="138"/>
      <c r="O1285" s="138"/>
      <c r="P1285" s="138"/>
      <c r="Q1285" s="138"/>
    </row>
    <row r="1286" spans="1:17">
      <c r="A1286" s="147"/>
      <c r="B1286" s="67"/>
      <c r="C1286" s="151"/>
      <c r="D1286" s="179"/>
      <c r="E1286" s="147"/>
      <c r="F1286" s="138"/>
      <c r="G1286" s="138"/>
      <c r="H1286" s="138"/>
      <c r="I1286" s="138"/>
      <c r="J1286" s="138"/>
      <c r="K1286" s="138"/>
      <c r="L1286" s="138"/>
      <c r="M1286" s="138"/>
      <c r="N1286" s="138"/>
      <c r="O1286" s="138"/>
      <c r="P1286" s="138"/>
      <c r="Q1286" s="138"/>
    </row>
    <row r="1287" spans="1:17">
      <c r="A1287" s="147"/>
      <c r="B1287" s="67"/>
      <c r="C1287" s="151"/>
      <c r="D1287" s="179"/>
      <c r="E1287" s="147"/>
      <c r="F1287" s="138"/>
      <c r="G1287" s="138"/>
      <c r="H1287" s="138"/>
      <c r="I1287" s="138"/>
      <c r="J1287" s="138"/>
      <c r="K1287" s="138"/>
      <c r="L1287" s="138"/>
      <c r="M1287" s="138"/>
      <c r="N1287" s="138"/>
      <c r="O1287" s="138"/>
      <c r="P1287" s="138"/>
      <c r="Q1287" s="138"/>
    </row>
    <row r="1288" spans="1:17">
      <c r="A1288" s="147"/>
      <c r="B1288" s="67"/>
      <c r="C1288" s="151"/>
      <c r="D1288" s="179"/>
      <c r="E1288" s="147"/>
      <c r="F1288" s="138"/>
      <c r="G1288" s="138"/>
      <c r="H1288" s="138"/>
      <c r="I1288" s="138"/>
      <c r="J1288" s="138"/>
      <c r="K1288" s="138"/>
      <c r="L1288" s="138"/>
      <c r="M1288" s="138"/>
      <c r="N1288" s="138"/>
      <c r="O1288" s="138"/>
      <c r="P1288" s="138"/>
      <c r="Q1288" s="138"/>
    </row>
    <row r="1289" spans="1:17">
      <c r="A1289" s="147"/>
      <c r="B1289" s="67"/>
      <c r="C1289" s="151"/>
      <c r="D1289" s="179"/>
      <c r="E1289" s="147"/>
      <c r="F1289" s="138"/>
      <c r="G1289" s="138"/>
      <c r="H1289" s="138"/>
      <c r="I1289" s="138"/>
      <c r="J1289" s="138"/>
      <c r="K1289" s="138"/>
      <c r="L1289" s="138"/>
      <c r="M1289" s="138"/>
      <c r="N1289" s="138"/>
      <c r="O1289" s="138"/>
      <c r="P1289" s="138"/>
      <c r="Q1289" s="138"/>
    </row>
    <row r="1290" spans="1:17">
      <c r="A1290" s="147"/>
      <c r="B1290" s="67"/>
      <c r="C1290" s="151"/>
      <c r="D1290" s="179"/>
      <c r="E1290" s="147"/>
      <c r="F1290" s="138"/>
      <c r="G1290" s="138"/>
      <c r="H1290" s="138"/>
      <c r="I1290" s="138"/>
      <c r="J1290" s="138"/>
      <c r="K1290" s="138"/>
      <c r="L1290" s="138"/>
      <c r="M1290" s="138"/>
      <c r="N1290" s="138"/>
      <c r="O1290" s="138"/>
      <c r="P1290" s="138"/>
      <c r="Q1290" s="138"/>
    </row>
    <row r="1291" spans="1:17">
      <c r="A1291" s="147"/>
      <c r="B1291" s="67"/>
      <c r="C1291" s="151"/>
      <c r="D1291" s="179"/>
      <c r="E1291" s="147"/>
      <c r="F1291" s="138"/>
      <c r="G1291" s="138"/>
      <c r="H1291" s="138"/>
      <c r="I1291" s="138"/>
      <c r="J1291" s="138"/>
      <c r="K1291" s="138"/>
      <c r="L1291" s="138"/>
      <c r="M1291" s="138"/>
      <c r="N1291" s="138"/>
      <c r="O1291" s="138"/>
      <c r="P1291" s="138"/>
      <c r="Q1291" s="138"/>
    </row>
    <row r="1292" spans="1:17">
      <c r="A1292" s="147"/>
      <c r="B1292" s="67"/>
      <c r="C1292" s="151"/>
      <c r="D1292" s="179"/>
      <c r="E1292" s="147"/>
      <c r="F1292" s="138"/>
      <c r="G1292" s="138"/>
      <c r="H1292" s="138"/>
      <c r="I1292" s="138"/>
      <c r="J1292" s="138"/>
      <c r="K1292" s="138"/>
      <c r="L1292" s="138"/>
      <c r="M1292" s="138"/>
      <c r="N1292" s="138"/>
      <c r="O1292" s="138"/>
      <c r="P1292" s="138"/>
      <c r="Q1292" s="138"/>
    </row>
    <row r="1293" spans="1:17">
      <c r="A1293" s="147"/>
      <c r="B1293" s="67"/>
      <c r="C1293" s="151"/>
      <c r="D1293" s="179"/>
      <c r="E1293" s="147"/>
      <c r="F1293" s="138"/>
      <c r="G1293" s="138"/>
      <c r="H1293" s="138"/>
      <c r="I1293" s="138"/>
      <c r="J1293" s="138"/>
      <c r="K1293" s="138"/>
      <c r="L1293" s="138"/>
      <c r="M1293" s="138"/>
      <c r="N1293" s="138"/>
      <c r="O1293" s="138"/>
      <c r="P1293" s="138"/>
      <c r="Q1293" s="138"/>
    </row>
    <row r="1294" spans="1:17">
      <c r="A1294" s="147"/>
      <c r="B1294" s="67"/>
      <c r="C1294" s="151"/>
      <c r="D1294" s="179"/>
      <c r="E1294" s="147"/>
      <c r="F1294" s="138"/>
      <c r="G1294" s="138"/>
      <c r="H1294" s="138"/>
      <c r="I1294" s="138"/>
      <c r="J1294" s="138"/>
      <c r="K1294" s="138"/>
      <c r="L1294" s="138"/>
      <c r="M1294" s="138"/>
      <c r="N1294" s="138"/>
      <c r="O1294" s="138"/>
      <c r="P1294" s="138"/>
      <c r="Q1294" s="138"/>
    </row>
    <row r="1295" spans="1:17">
      <c r="A1295" s="147"/>
      <c r="B1295" s="67"/>
      <c r="C1295" s="151"/>
      <c r="D1295" s="179"/>
      <c r="E1295" s="147"/>
      <c r="F1295" s="138"/>
      <c r="G1295" s="138"/>
      <c r="H1295" s="138"/>
      <c r="I1295" s="138"/>
      <c r="J1295" s="138"/>
      <c r="K1295" s="138"/>
      <c r="L1295" s="138"/>
      <c r="M1295" s="138"/>
      <c r="N1295" s="138"/>
      <c r="O1295" s="138"/>
      <c r="P1295" s="138"/>
      <c r="Q1295" s="138"/>
    </row>
    <row r="1296" spans="1:17">
      <c r="A1296" s="147"/>
      <c r="B1296" s="67"/>
      <c r="C1296" s="151"/>
      <c r="D1296" s="179"/>
      <c r="E1296" s="147"/>
      <c r="F1296" s="138"/>
      <c r="G1296" s="138"/>
      <c r="H1296" s="138"/>
      <c r="I1296" s="138"/>
      <c r="J1296" s="138"/>
      <c r="K1296" s="138"/>
      <c r="L1296" s="138"/>
      <c r="M1296" s="138"/>
      <c r="N1296" s="138"/>
      <c r="O1296" s="138"/>
      <c r="P1296" s="138"/>
      <c r="Q1296" s="138"/>
    </row>
    <row r="1297" spans="1:17">
      <c r="A1297" s="147"/>
      <c r="B1297" s="67"/>
      <c r="C1297" s="151"/>
      <c r="D1297" s="179"/>
      <c r="E1297" s="147"/>
      <c r="F1297" s="138"/>
      <c r="G1297" s="138"/>
      <c r="H1297" s="138"/>
      <c r="I1297" s="138"/>
      <c r="J1297" s="138"/>
      <c r="K1297" s="138"/>
      <c r="L1297" s="138"/>
      <c r="M1297" s="138"/>
      <c r="N1297" s="138"/>
      <c r="O1297" s="138"/>
      <c r="P1297" s="138"/>
      <c r="Q1297" s="138"/>
    </row>
    <row r="1298" spans="1:17">
      <c r="A1298" s="147"/>
      <c r="B1298" s="67"/>
      <c r="C1298" s="151"/>
      <c r="D1298" s="179"/>
      <c r="E1298" s="147"/>
      <c r="F1298" s="138"/>
      <c r="G1298" s="138"/>
      <c r="H1298" s="138"/>
      <c r="I1298" s="138"/>
      <c r="J1298" s="138"/>
      <c r="K1298" s="138"/>
      <c r="L1298" s="138"/>
      <c r="M1298" s="138"/>
      <c r="N1298" s="138"/>
      <c r="O1298" s="138"/>
      <c r="P1298" s="138"/>
      <c r="Q1298" s="138"/>
    </row>
    <row r="1299" spans="1:17">
      <c r="A1299" s="147"/>
      <c r="B1299" s="67"/>
      <c r="C1299" s="151"/>
      <c r="D1299" s="179"/>
      <c r="E1299" s="147"/>
      <c r="F1299" s="138"/>
      <c r="G1299" s="138"/>
      <c r="H1299" s="138"/>
      <c r="I1299" s="138"/>
      <c r="J1299" s="138"/>
      <c r="K1299" s="138"/>
      <c r="L1299" s="138"/>
      <c r="M1299" s="138"/>
      <c r="N1299" s="138"/>
      <c r="O1299" s="138"/>
      <c r="P1299" s="138"/>
      <c r="Q1299" s="138"/>
    </row>
    <row r="1300" spans="1:17">
      <c r="A1300" s="147"/>
      <c r="B1300" s="67"/>
      <c r="C1300" s="151"/>
      <c r="D1300" s="179"/>
      <c r="E1300" s="147"/>
      <c r="F1300" s="138"/>
      <c r="G1300" s="138"/>
      <c r="H1300" s="138"/>
      <c r="I1300" s="138"/>
      <c r="J1300" s="138"/>
      <c r="K1300" s="138"/>
      <c r="L1300" s="138"/>
      <c r="M1300" s="138"/>
      <c r="N1300" s="138"/>
      <c r="O1300" s="138"/>
      <c r="P1300" s="138"/>
      <c r="Q1300" s="138"/>
    </row>
    <row r="1301" spans="1:17">
      <c r="A1301" s="147"/>
      <c r="B1301" s="67"/>
      <c r="C1301" s="151"/>
      <c r="D1301" s="179"/>
      <c r="E1301" s="147"/>
      <c r="F1301" s="138"/>
      <c r="G1301" s="138"/>
      <c r="H1301" s="138"/>
      <c r="I1301" s="138"/>
      <c r="J1301" s="138"/>
      <c r="K1301" s="138"/>
      <c r="L1301" s="138"/>
      <c r="M1301" s="138"/>
      <c r="N1301" s="138"/>
      <c r="O1301" s="138"/>
      <c r="P1301" s="138"/>
      <c r="Q1301" s="138"/>
    </row>
    <row r="1302" spans="1:17">
      <c r="A1302" s="147"/>
      <c r="B1302" s="67"/>
      <c r="C1302" s="151"/>
      <c r="D1302" s="179"/>
      <c r="E1302" s="147"/>
      <c r="F1302" s="138"/>
      <c r="G1302" s="138"/>
      <c r="H1302" s="138"/>
      <c r="I1302" s="138"/>
      <c r="J1302" s="138"/>
      <c r="K1302" s="138"/>
      <c r="L1302" s="138"/>
      <c r="M1302" s="138"/>
      <c r="N1302" s="138"/>
      <c r="O1302" s="138"/>
      <c r="P1302" s="138"/>
      <c r="Q1302" s="138"/>
    </row>
    <row r="1303" spans="1:17">
      <c r="A1303" s="147"/>
      <c r="B1303" s="67"/>
      <c r="C1303" s="151"/>
      <c r="D1303" s="179"/>
      <c r="E1303" s="147"/>
      <c r="F1303" s="138"/>
      <c r="G1303" s="138"/>
      <c r="H1303" s="138"/>
      <c r="I1303" s="138"/>
      <c r="J1303" s="138"/>
      <c r="K1303" s="138"/>
      <c r="L1303" s="138"/>
      <c r="M1303" s="138"/>
      <c r="N1303" s="138"/>
      <c r="O1303" s="138"/>
      <c r="P1303" s="138"/>
      <c r="Q1303" s="138"/>
    </row>
    <row r="1304" spans="1:17">
      <c r="A1304" s="147"/>
      <c r="B1304" s="67"/>
      <c r="C1304" s="151"/>
      <c r="D1304" s="179"/>
      <c r="E1304" s="147"/>
      <c r="F1304" s="138"/>
      <c r="G1304" s="138"/>
      <c r="H1304" s="138"/>
      <c r="I1304" s="138"/>
      <c r="J1304" s="138"/>
      <c r="K1304" s="138"/>
      <c r="L1304" s="138"/>
      <c r="M1304" s="138"/>
      <c r="N1304" s="138"/>
      <c r="O1304" s="138"/>
      <c r="P1304" s="138"/>
      <c r="Q1304" s="138"/>
    </row>
    <row r="1305" spans="1:17">
      <c r="A1305" s="147"/>
      <c r="B1305" s="67"/>
      <c r="C1305" s="151"/>
      <c r="D1305" s="179"/>
      <c r="E1305" s="147"/>
      <c r="F1305" s="138"/>
      <c r="G1305" s="138"/>
      <c r="H1305" s="138"/>
      <c r="I1305" s="138"/>
      <c r="J1305" s="138"/>
      <c r="K1305" s="138"/>
      <c r="L1305" s="138"/>
      <c r="M1305" s="138"/>
      <c r="N1305" s="138"/>
      <c r="O1305" s="138"/>
      <c r="P1305" s="138"/>
      <c r="Q1305" s="138"/>
    </row>
    <row r="1306" spans="1:17">
      <c r="A1306" s="147"/>
      <c r="B1306" s="67"/>
      <c r="C1306" s="151"/>
      <c r="D1306" s="179"/>
      <c r="E1306" s="147"/>
      <c r="F1306" s="138"/>
      <c r="G1306" s="138"/>
      <c r="H1306" s="138"/>
      <c r="I1306" s="138"/>
      <c r="J1306" s="138"/>
      <c r="K1306" s="138"/>
      <c r="L1306" s="138"/>
      <c r="M1306" s="138"/>
      <c r="N1306" s="138"/>
      <c r="O1306" s="138"/>
      <c r="P1306" s="138"/>
      <c r="Q1306" s="138"/>
    </row>
    <row r="1307" spans="1:17">
      <c r="A1307" s="147"/>
      <c r="B1307" s="67"/>
      <c r="C1307" s="151"/>
      <c r="D1307" s="179"/>
      <c r="E1307" s="147"/>
      <c r="F1307" s="138"/>
      <c r="G1307" s="138"/>
      <c r="H1307" s="138"/>
      <c r="I1307" s="138"/>
      <c r="J1307" s="138"/>
      <c r="K1307" s="138"/>
      <c r="L1307" s="138"/>
      <c r="M1307" s="138"/>
      <c r="N1307" s="138"/>
      <c r="O1307" s="138"/>
      <c r="P1307" s="138"/>
      <c r="Q1307" s="138"/>
    </row>
    <row r="1308" spans="1:17">
      <c r="A1308" s="147"/>
      <c r="B1308" s="67"/>
      <c r="C1308" s="151"/>
      <c r="D1308" s="179"/>
      <c r="E1308" s="147"/>
      <c r="F1308" s="138"/>
      <c r="G1308" s="138"/>
      <c r="H1308" s="138"/>
      <c r="I1308" s="138"/>
      <c r="J1308" s="138"/>
      <c r="K1308" s="138"/>
      <c r="L1308" s="138"/>
      <c r="M1308" s="138"/>
      <c r="N1308" s="138"/>
      <c r="O1308" s="138"/>
      <c r="P1308" s="138"/>
      <c r="Q1308" s="138"/>
    </row>
    <row r="1309" spans="1:17">
      <c r="A1309" s="147"/>
      <c r="B1309" s="67"/>
      <c r="C1309" s="151"/>
      <c r="D1309" s="179"/>
      <c r="E1309" s="147"/>
      <c r="F1309" s="138"/>
      <c r="G1309" s="138"/>
      <c r="H1309" s="138"/>
      <c r="I1309" s="138"/>
      <c r="J1309" s="138"/>
      <c r="K1309" s="138"/>
      <c r="L1309" s="138"/>
      <c r="M1309" s="138"/>
      <c r="N1309" s="138"/>
      <c r="O1309" s="138"/>
      <c r="P1309" s="138"/>
      <c r="Q1309" s="138"/>
    </row>
    <row r="1310" spans="1:17">
      <c r="A1310" s="147"/>
      <c r="B1310" s="67"/>
      <c r="C1310" s="151"/>
      <c r="D1310" s="179"/>
      <c r="E1310" s="147"/>
      <c r="F1310" s="138"/>
      <c r="G1310" s="138"/>
      <c r="H1310" s="138"/>
      <c r="I1310" s="138"/>
      <c r="J1310" s="138"/>
      <c r="K1310" s="138"/>
      <c r="L1310" s="138"/>
      <c r="M1310" s="138"/>
      <c r="N1310" s="138"/>
      <c r="O1310" s="138"/>
      <c r="P1310" s="138"/>
      <c r="Q1310" s="138"/>
    </row>
    <row r="1311" spans="1:17">
      <c r="A1311" s="147"/>
      <c r="B1311" s="67"/>
      <c r="C1311" s="151"/>
      <c r="D1311" s="179"/>
      <c r="E1311" s="147"/>
      <c r="F1311" s="138"/>
      <c r="G1311" s="138"/>
      <c r="H1311" s="138"/>
      <c r="I1311" s="138"/>
      <c r="J1311" s="138"/>
      <c r="K1311" s="138"/>
      <c r="L1311" s="138"/>
      <c r="M1311" s="138"/>
      <c r="N1311" s="138"/>
      <c r="O1311" s="138"/>
      <c r="P1311" s="138"/>
      <c r="Q1311" s="138"/>
    </row>
    <row r="1312" spans="1:17">
      <c r="A1312" s="147"/>
      <c r="B1312" s="67"/>
      <c r="C1312" s="151"/>
      <c r="D1312" s="179"/>
      <c r="E1312" s="147"/>
      <c r="F1312" s="138"/>
      <c r="G1312" s="138"/>
      <c r="H1312" s="138"/>
      <c r="I1312" s="138"/>
      <c r="J1312" s="138"/>
      <c r="K1312" s="138"/>
      <c r="L1312" s="138"/>
      <c r="M1312" s="138"/>
      <c r="N1312" s="138"/>
      <c r="O1312" s="138"/>
      <c r="P1312" s="138"/>
      <c r="Q1312" s="138"/>
    </row>
    <row r="1313" spans="1:17">
      <c r="A1313" s="147"/>
      <c r="B1313" s="67"/>
      <c r="C1313" s="151"/>
      <c r="D1313" s="179"/>
      <c r="E1313" s="147"/>
      <c r="F1313" s="138"/>
      <c r="G1313" s="138"/>
      <c r="H1313" s="138"/>
      <c r="I1313" s="138"/>
      <c r="J1313" s="138"/>
      <c r="K1313" s="138"/>
      <c r="L1313" s="138"/>
      <c r="M1313" s="138"/>
      <c r="N1313" s="138"/>
      <c r="O1313" s="138"/>
      <c r="P1313" s="138"/>
      <c r="Q1313" s="138"/>
    </row>
    <row r="1314" spans="1:17">
      <c r="A1314" s="147"/>
      <c r="B1314" s="67"/>
      <c r="C1314" s="151"/>
      <c r="D1314" s="179"/>
      <c r="E1314" s="147"/>
      <c r="F1314" s="138"/>
      <c r="G1314" s="138"/>
      <c r="H1314" s="138"/>
      <c r="I1314" s="138"/>
      <c r="J1314" s="138"/>
      <c r="K1314" s="138"/>
      <c r="L1314" s="138"/>
      <c r="M1314" s="138"/>
      <c r="N1314" s="138"/>
      <c r="O1314" s="138"/>
      <c r="P1314" s="138"/>
      <c r="Q1314" s="138"/>
    </row>
    <row r="1315" spans="1:17">
      <c r="A1315" s="147"/>
      <c r="B1315" s="67"/>
      <c r="C1315" s="151"/>
      <c r="D1315" s="179"/>
      <c r="E1315" s="147"/>
      <c r="F1315" s="138"/>
      <c r="G1315" s="138"/>
      <c r="H1315" s="138"/>
      <c r="I1315" s="138"/>
      <c r="J1315" s="138"/>
      <c r="K1315" s="138"/>
      <c r="L1315" s="138"/>
      <c r="M1315" s="138"/>
      <c r="N1315" s="138"/>
      <c r="O1315" s="138"/>
      <c r="P1315" s="138"/>
      <c r="Q1315" s="138"/>
    </row>
    <row r="1316" spans="1:17">
      <c r="A1316" s="147"/>
      <c r="B1316" s="67"/>
      <c r="C1316" s="151"/>
      <c r="D1316" s="179"/>
      <c r="E1316" s="147"/>
      <c r="F1316" s="138"/>
      <c r="G1316" s="138"/>
      <c r="H1316" s="138"/>
      <c r="I1316" s="138"/>
      <c r="J1316" s="138"/>
      <c r="K1316" s="138"/>
      <c r="L1316" s="138"/>
      <c r="M1316" s="138"/>
      <c r="N1316" s="138"/>
      <c r="O1316" s="138"/>
      <c r="P1316" s="138"/>
      <c r="Q1316" s="138"/>
    </row>
    <row r="1317" spans="1:17">
      <c r="A1317" s="147"/>
      <c r="B1317" s="67"/>
      <c r="C1317" s="151"/>
      <c r="D1317" s="179"/>
      <c r="E1317" s="147"/>
      <c r="F1317" s="138"/>
      <c r="G1317" s="138"/>
      <c r="H1317" s="138"/>
      <c r="I1317" s="138"/>
      <c r="J1317" s="138"/>
      <c r="K1317" s="138"/>
      <c r="L1317" s="138"/>
      <c r="M1317" s="138"/>
      <c r="N1317" s="138"/>
      <c r="O1317" s="138"/>
      <c r="P1317" s="138"/>
      <c r="Q1317" s="138"/>
    </row>
    <row r="1318" spans="1:17">
      <c r="A1318" s="147"/>
      <c r="B1318" s="67"/>
      <c r="C1318" s="151"/>
      <c r="D1318" s="179"/>
      <c r="E1318" s="147"/>
      <c r="F1318" s="138"/>
      <c r="G1318" s="138"/>
      <c r="H1318" s="138"/>
      <c r="I1318" s="138"/>
      <c r="J1318" s="138"/>
      <c r="K1318" s="138"/>
      <c r="L1318" s="138"/>
      <c r="M1318" s="138"/>
      <c r="N1318" s="138"/>
      <c r="O1318" s="138"/>
      <c r="P1318" s="138"/>
      <c r="Q1318" s="138"/>
    </row>
    <row r="1319" spans="1:17">
      <c r="A1319" s="147"/>
      <c r="B1319" s="67"/>
      <c r="C1319" s="151"/>
      <c r="D1319" s="179"/>
      <c r="E1319" s="147"/>
      <c r="F1319" s="138"/>
      <c r="G1319" s="138"/>
      <c r="H1319" s="138"/>
      <c r="I1319" s="138"/>
      <c r="J1319" s="138"/>
      <c r="K1319" s="138"/>
      <c r="L1319" s="138"/>
      <c r="M1319" s="138"/>
      <c r="N1319" s="138"/>
      <c r="O1319" s="138"/>
      <c r="P1319" s="138"/>
      <c r="Q1319" s="138"/>
    </row>
    <row r="1320" spans="1:17">
      <c r="A1320" s="147"/>
      <c r="B1320" s="67"/>
      <c r="C1320" s="151"/>
      <c r="D1320" s="179"/>
      <c r="E1320" s="147"/>
      <c r="F1320" s="138"/>
      <c r="G1320" s="138"/>
      <c r="H1320" s="138"/>
      <c r="I1320" s="138"/>
      <c r="J1320" s="138"/>
      <c r="K1320" s="138"/>
      <c r="L1320" s="138"/>
      <c r="M1320" s="138"/>
      <c r="N1320" s="138"/>
      <c r="O1320" s="138"/>
      <c r="P1320" s="138"/>
      <c r="Q1320" s="138"/>
    </row>
    <row r="1321" spans="1:17">
      <c r="A1321" s="147"/>
      <c r="B1321" s="67"/>
      <c r="C1321" s="151"/>
      <c r="D1321" s="179"/>
      <c r="E1321" s="147"/>
      <c r="F1321" s="138"/>
      <c r="G1321" s="138"/>
      <c r="H1321" s="138"/>
      <c r="I1321" s="138"/>
      <c r="J1321" s="138"/>
      <c r="K1321" s="138"/>
      <c r="L1321" s="138"/>
      <c r="M1321" s="138"/>
      <c r="N1321" s="138"/>
      <c r="O1321" s="138"/>
      <c r="P1321" s="138"/>
      <c r="Q1321" s="138"/>
    </row>
    <row r="1322" spans="1:17">
      <c r="A1322" s="147"/>
      <c r="B1322" s="67"/>
      <c r="C1322" s="151"/>
      <c r="D1322" s="179"/>
      <c r="E1322" s="147"/>
      <c r="F1322" s="138"/>
      <c r="G1322" s="138"/>
      <c r="H1322" s="138"/>
      <c r="I1322" s="138"/>
      <c r="J1322" s="138"/>
      <c r="K1322" s="138"/>
      <c r="L1322" s="138"/>
      <c r="M1322" s="138"/>
      <c r="N1322" s="138"/>
      <c r="O1322" s="138"/>
      <c r="P1322" s="138"/>
      <c r="Q1322" s="138"/>
    </row>
    <row r="1323" spans="1:17">
      <c r="A1323" s="147"/>
      <c r="B1323" s="67"/>
      <c r="C1323" s="151"/>
      <c r="D1323" s="179"/>
      <c r="E1323" s="147"/>
      <c r="F1323" s="138"/>
      <c r="G1323" s="138"/>
      <c r="H1323" s="138"/>
      <c r="I1323" s="138"/>
      <c r="J1323" s="138"/>
      <c r="K1323" s="138"/>
      <c r="L1323" s="138"/>
      <c r="M1323" s="138"/>
      <c r="N1323" s="138"/>
      <c r="O1323" s="138"/>
      <c r="P1323" s="138"/>
      <c r="Q1323" s="138"/>
    </row>
    <row r="1324" spans="1:17">
      <c r="A1324" s="147"/>
      <c r="B1324" s="67"/>
      <c r="C1324" s="151"/>
      <c r="D1324" s="179"/>
      <c r="E1324" s="147"/>
      <c r="F1324" s="138"/>
      <c r="G1324" s="138"/>
      <c r="H1324" s="138"/>
      <c r="I1324" s="138"/>
      <c r="J1324" s="138"/>
      <c r="K1324" s="138"/>
      <c r="L1324" s="138"/>
      <c r="M1324" s="138"/>
      <c r="N1324" s="138"/>
      <c r="O1324" s="138"/>
      <c r="P1324" s="138"/>
      <c r="Q1324" s="138"/>
    </row>
    <row r="1325" spans="1:17">
      <c r="A1325" s="147"/>
      <c r="B1325" s="67"/>
      <c r="C1325" s="151"/>
      <c r="D1325" s="179"/>
      <c r="E1325" s="147"/>
      <c r="F1325" s="138"/>
      <c r="G1325" s="138"/>
      <c r="H1325" s="138"/>
      <c r="I1325" s="138"/>
      <c r="J1325" s="138"/>
      <c r="K1325" s="138"/>
      <c r="L1325" s="138"/>
      <c r="M1325" s="138"/>
      <c r="N1325" s="138"/>
      <c r="O1325" s="138"/>
      <c r="P1325" s="138"/>
      <c r="Q1325" s="138"/>
    </row>
    <row r="1326" spans="1:17">
      <c r="A1326" s="147"/>
      <c r="B1326" s="67"/>
      <c r="C1326" s="151"/>
      <c r="D1326" s="179"/>
      <c r="E1326" s="147"/>
      <c r="F1326" s="138"/>
      <c r="G1326" s="138"/>
      <c r="H1326" s="138"/>
      <c r="I1326" s="138"/>
      <c r="J1326" s="138"/>
      <c r="K1326" s="138"/>
      <c r="L1326" s="138"/>
      <c r="M1326" s="138"/>
      <c r="N1326" s="138"/>
      <c r="O1326" s="138"/>
      <c r="P1326" s="138"/>
      <c r="Q1326" s="138"/>
    </row>
    <row r="1327" spans="1:17">
      <c r="A1327" s="147"/>
      <c r="B1327" s="67"/>
      <c r="C1327" s="151"/>
      <c r="D1327" s="179"/>
      <c r="E1327" s="147"/>
      <c r="F1327" s="138"/>
      <c r="G1327" s="138"/>
      <c r="H1327" s="138"/>
      <c r="I1327" s="138"/>
      <c r="J1327" s="138"/>
      <c r="K1327" s="138"/>
      <c r="L1327" s="138"/>
      <c r="M1327" s="138"/>
      <c r="N1327" s="138"/>
      <c r="O1327" s="138"/>
      <c r="P1327" s="138"/>
      <c r="Q1327" s="138"/>
    </row>
    <row r="1328" spans="1:17">
      <c r="A1328" s="147"/>
      <c r="B1328" s="67"/>
      <c r="C1328" s="151"/>
      <c r="D1328" s="179"/>
      <c r="E1328" s="147"/>
      <c r="F1328" s="138"/>
      <c r="G1328" s="138"/>
      <c r="H1328" s="138"/>
      <c r="I1328" s="138"/>
      <c r="J1328" s="138"/>
      <c r="K1328" s="138"/>
      <c r="L1328" s="138"/>
      <c r="M1328" s="138"/>
      <c r="N1328" s="138"/>
      <c r="O1328" s="138"/>
      <c r="P1328" s="138"/>
      <c r="Q1328" s="138"/>
    </row>
    <row r="1329" spans="1:17">
      <c r="A1329" s="147"/>
      <c r="B1329" s="67"/>
      <c r="C1329" s="151"/>
      <c r="D1329" s="179"/>
      <c r="E1329" s="147"/>
      <c r="F1329" s="138"/>
      <c r="G1329" s="138"/>
      <c r="H1329" s="138"/>
      <c r="I1329" s="138"/>
      <c r="J1329" s="138"/>
      <c r="K1329" s="138"/>
      <c r="L1329" s="138"/>
      <c r="M1329" s="138"/>
      <c r="N1329" s="138"/>
      <c r="O1329" s="138"/>
      <c r="P1329" s="138"/>
      <c r="Q1329" s="138"/>
    </row>
    <row r="1330" spans="1:17">
      <c r="A1330" s="147"/>
      <c r="B1330" s="67"/>
      <c r="C1330" s="151"/>
      <c r="D1330" s="179"/>
      <c r="E1330" s="147"/>
      <c r="F1330" s="138"/>
      <c r="G1330" s="138"/>
      <c r="H1330" s="138"/>
      <c r="I1330" s="138"/>
      <c r="J1330" s="138"/>
      <c r="K1330" s="138"/>
      <c r="L1330" s="138"/>
      <c r="M1330" s="138"/>
      <c r="N1330" s="138"/>
      <c r="O1330" s="138"/>
      <c r="P1330" s="138"/>
      <c r="Q1330" s="138"/>
    </row>
    <row r="1331" spans="1:17">
      <c r="A1331" s="147"/>
      <c r="B1331" s="67"/>
      <c r="C1331" s="151"/>
      <c r="D1331" s="179"/>
      <c r="E1331" s="147"/>
      <c r="F1331" s="138"/>
      <c r="G1331" s="138"/>
      <c r="H1331" s="138"/>
      <c r="I1331" s="138"/>
      <c r="J1331" s="138"/>
      <c r="K1331" s="138"/>
      <c r="L1331" s="138"/>
      <c r="M1331" s="138"/>
      <c r="N1331" s="138"/>
      <c r="O1331" s="138"/>
      <c r="P1331" s="138"/>
      <c r="Q1331" s="138"/>
    </row>
    <row r="1332" spans="1:17">
      <c r="A1332" s="147"/>
      <c r="B1332" s="67"/>
      <c r="C1332" s="151"/>
      <c r="D1332" s="179"/>
      <c r="E1332" s="147"/>
      <c r="F1332" s="138"/>
      <c r="G1332" s="138"/>
      <c r="H1332" s="138"/>
      <c r="I1332" s="138"/>
      <c r="J1332" s="138"/>
      <c r="K1332" s="138"/>
      <c r="L1332" s="138"/>
      <c r="M1332" s="138"/>
      <c r="N1332" s="138"/>
      <c r="O1332" s="138"/>
      <c r="P1332" s="138"/>
      <c r="Q1332" s="138"/>
    </row>
    <row r="1333" spans="1:17">
      <c r="A1333" s="147"/>
      <c r="B1333" s="67"/>
      <c r="C1333" s="151"/>
      <c r="D1333" s="179"/>
      <c r="E1333" s="147"/>
      <c r="F1333" s="138"/>
      <c r="G1333" s="138"/>
      <c r="H1333" s="138"/>
      <c r="I1333" s="138"/>
      <c r="J1333" s="138"/>
      <c r="K1333" s="138"/>
      <c r="L1333" s="138"/>
      <c r="M1333" s="138"/>
      <c r="N1333" s="138"/>
      <c r="O1333" s="138"/>
      <c r="P1333" s="138"/>
      <c r="Q1333" s="138"/>
    </row>
    <row r="1334" spans="1:17">
      <c r="A1334" s="147"/>
      <c r="B1334" s="67"/>
      <c r="C1334" s="151"/>
      <c r="D1334" s="179"/>
      <c r="E1334" s="147"/>
      <c r="F1334" s="138"/>
      <c r="G1334" s="138"/>
      <c r="H1334" s="138"/>
      <c r="I1334" s="138"/>
      <c r="J1334" s="138"/>
      <c r="K1334" s="138"/>
      <c r="L1334" s="138"/>
      <c r="M1334" s="138"/>
      <c r="N1334" s="138"/>
      <c r="O1334" s="138"/>
      <c r="P1334" s="138"/>
      <c r="Q1334" s="138"/>
    </row>
    <row r="1335" spans="1:17">
      <c r="A1335" s="147"/>
      <c r="B1335" s="67"/>
      <c r="C1335" s="151"/>
      <c r="D1335" s="179"/>
      <c r="E1335" s="147"/>
      <c r="F1335" s="138"/>
      <c r="G1335" s="138"/>
      <c r="H1335" s="138"/>
      <c r="I1335" s="138"/>
      <c r="J1335" s="138"/>
      <c r="K1335" s="138"/>
      <c r="L1335" s="138"/>
      <c r="M1335" s="138"/>
      <c r="N1335" s="138"/>
      <c r="O1335" s="138"/>
      <c r="P1335" s="138"/>
      <c r="Q1335" s="138"/>
    </row>
    <row r="1336" spans="1:17">
      <c r="A1336" s="147"/>
      <c r="B1336" s="67"/>
      <c r="C1336" s="151"/>
      <c r="D1336" s="179"/>
      <c r="E1336" s="147"/>
      <c r="F1336" s="138"/>
      <c r="G1336" s="138"/>
      <c r="H1336" s="138"/>
      <c r="I1336" s="138"/>
      <c r="J1336" s="138"/>
      <c r="K1336" s="138"/>
      <c r="L1336" s="138"/>
      <c r="M1336" s="138"/>
      <c r="N1336" s="138"/>
      <c r="O1336" s="138"/>
      <c r="P1336" s="138"/>
      <c r="Q1336" s="138"/>
    </row>
    <row r="1337" spans="1:17">
      <c r="A1337" s="147"/>
      <c r="B1337" s="67"/>
      <c r="C1337" s="151"/>
      <c r="D1337" s="179"/>
      <c r="E1337" s="147"/>
      <c r="F1337" s="138"/>
      <c r="G1337" s="138"/>
      <c r="H1337" s="138"/>
      <c r="I1337" s="138"/>
      <c r="J1337" s="138"/>
      <c r="K1337" s="138"/>
      <c r="L1337" s="138"/>
      <c r="M1337" s="138"/>
      <c r="N1337" s="138"/>
      <c r="O1337" s="138"/>
      <c r="P1337" s="138"/>
      <c r="Q1337" s="138"/>
    </row>
    <row r="1338" spans="1:17">
      <c r="A1338" s="147"/>
      <c r="B1338" s="67"/>
      <c r="C1338" s="151"/>
      <c r="D1338" s="179"/>
      <c r="E1338" s="147"/>
      <c r="F1338" s="138"/>
      <c r="G1338" s="138"/>
      <c r="H1338" s="138"/>
      <c r="I1338" s="138"/>
      <c r="J1338" s="138"/>
      <c r="K1338" s="138"/>
      <c r="L1338" s="138"/>
      <c r="M1338" s="138"/>
      <c r="N1338" s="138"/>
      <c r="O1338" s="138"/>
      <c r="P1338" s="138"/>
      <c r="Q1338" s="138"/>
    </row>
    <row r="1339" spans="1:17">
      <c r="A1339" s="147"/>
      <c r="B1339" s="67"/>
      <c r="C1339" s="151"/>
      <c r="D1339" s="179"/>
      <c r="E1339" s="147"/>
      <c r="F1339" s="138"/>
      <c r="G1339" s="138"/>
      <c r="H1339" s="138"/>
      <c r="I1339" s="138"/>
      <c r="J1339" s="138"/>
      <c r="K1339" s="138"/>
      <c r="L1339" s="138"/>
      <c r="M1339" s="138"/>
      <c r="N1339" s="138"/>
      <c r="O1339" s="138"/>
      <c r="P1339" s="138"/>
      <c r="Q1339" s="138"/>
    </row>
    <row r="1340" spans="1:17">
      <c r="A1340" s="147"/>
      <c r="B1340" s="67"/>
      <c r="C1340" s="151"/>
      <c r="D1340" s="179"/>
      <c r="E1340" s="147"/>
      <c r="F1340" s="138"/>
      <c r="G1340" s="138"/>
      <c r="H1340" s="138"/>
      <c r="I1340" s="138"/>
      <c r="J1340" s="138"/>
      <c r="K1340" s="138"/>
      <c r="L1340" s="138"/>
      <c r="M1340" s="138"/>
      <c r="N1340" s="138"/>
      <c r="O1340" s="138"/>
      <c r="P1340" s="138"/>
      <c r="Q1340" s="138"/>
    </row>
    <row r="1341" spans="1:17">
      <c r="A1341" s="147"/>
      <c r="B1341" s="67"/>
      <c r="C1341" s="151"/>
      <c r="D1341" s="179"/>
      <c r="E1341" s="147"/>
      <c r="F1341" s="138"/>
      <c r="G1341" s="138"/>
      <c r="H1341" s="138"/>
      <c r="I1341" s="138"/>
      <c r="J1341" s="138"/>
      <c r="K1341" s="138"/>
      <c r="L1341" s="138"/>
      <c r="M1341" s="138"/>
      <c r="N1341" s="138"/>
      <c r="O1341" s="138"/>
      <c r="P1341" s="138"/>
      <c r="Q1341" s="138"/>
    </row>
    <row r="1342" spans="1:17">
      <c r="A1342" s="147"/>
      <c r="B1342" s="67"/>
      <c r="C1342" s="151"/>
      <c r="D1342" s="179"/>
      <c r="E1342" s="147"/>
      <c r="F1342" s="138"/>
      <c r="G1342" s="138"/>
      <c r="H1342" s="138"/>
      <c r="I1342" s="138"/>
      <c r="J1342" s="138"/>
      <c r="K1342" s="138"/>
      <c r="L1342" s="138"/>
      <c r="M1342" s="138"/>
      <c r="N1342" s="138"/>
      <c r="O1342" s="138"/>
      <c r="P1342" s="138"/>
      <c r="Q1342" s="138"/>
    </row>
    <row r="1343" spans="1:17">
      <c r="A1343" s="147"/>
      <c r="B1343" s="67"/>
      <c r="C1343" s="151"/>
      <c r="D1343" s="179"/>
      <c r="E1343" s="147"/>
      <c r="F1343" s="138"/>
      <c r="G1343" s="138"/>
      <c r="H1343" s="138"/>
      <c r="I1343" s="138"/>
      <c r="J1343" s="138"/>
      <c r="K1343" s="138"/>
      <c r="L1343" s="138"/>
      <c r="M1343" s="138"/>
      <c r="N1343" s="138"/>
      <c r="O1343" s="138"/>
      <c r="P1343" s="138"/>
      <c r="Q1343" s="138"/>
    </row>
    <row r="1344" spans="1:17">
      <c r="A1344" s="147"/>
      <c r="B1344" s="67"/>
      <c r="C1344" s="151"/>
      <c r="D1344" s="179"/>
      <c r="E1344" s="147"/>
      <c r="F1344" s="138"/>
      <c r="G1344" s="138"/>
      <c r="H1344" s="138"/>
      <c r="I1344" s="138"/>
      <c r="J1344" s="138"/>
      <c r="K1344" s="138"/>
      <c r="L1344" s="138"/>
      <c r="M1344" s="138"/>
      <c r="N1344" s="138"/>
      <c r="O1344" s="138"/>
      <c r="P1344" s="138"/>
      <c r="Q1344" s="138"/>
    </row>
    <row r="1345" spans="1:17">
      <c r="A1345" s="147"/>
      <c r="B1345" s="67"/>
      <c r="C1345" s="151"/>
      <c r="D1345" s="179"/>
      <c r="E1345" s="147"/>
      <c r="F1345" s="138"/>
      <c r="G1345" s="138"/>
      <c r="H1345" s="138"/>
      <c r="I1345" s="138"/>
      <c r="J1345" s="138"/>
      <c r="K1345" s="138"/>
      <c r="L1345" s="138"/>
      <c r="M1345" s="138"/>
      <c r="N1345" s="138"/>
      <c r="O1345" s="138"/>
      <c r="P1345" s="138"/>
      <c r="Q1345" s="138"/>
    </row>
    <row r="1346" spans="1:17">
      <c r="A1346" s="147"/>
      <c r="B1346" s="67"/>
      <c r="C1346" s="151"/>
      <c r="D1346" s="179"/>
      <c r="E1346" s="147"/>
      <c r="F1346" s="138"/>
      <c r="G1346" s="138"/>
      <c r="H1346" s="138"/>
      <c r="I1346" s="138"/>
      <c r="J1346" s="138"/>
      <c r="K1346" s="138"/>
      <c r="L1346" s="138"/>
      <c r="M1346" s="138"/>
      <c r="N1346" s="138"/>
      <c r="O1346" s="138"/>
      <c r="P1346" s="138"/>
      <c r="Q1346" s="138"/>
    </row>
    <row r="1347" spans="1:17">
      <c r="A1347" s="147"/>
      <c r="B1347" s="67"/>
      <c r="C1347" s="151"/>
      <c r="D1347" s="179"/>
      <c r="E1347" s="147"/>
      <c r="F1347" s="138"/>
      <c r="G1347" s="138"/>
      <c r="H1347" s="138"/>
      <c r="I1347" s="138"/>
      <c r="J1347" s="138"/>
      <c r="K1347" s="138"/>
      <c r="L1347" s="138"/>
      <c r="M1347" s="138"/>
      <c r="N1347" s="138"/>
      <c r="O1347" s="138"/>
      <c r="P1347" s="138"/>
      <c r="Q1347" s="138"/>
    </row>
    <row r="1348" spans="1:17">
      <c r="A1348" s="147"/>
      <c r="B1348" s="67"/>
      <c r="C1348" s="151"/>
      <c r="D1348" s="179"/>
      <c r="E1348" s="147"/>
      <c r="F1348" s="138"/>
      <c r="G1348" s="138"/>
      <c r="H1348" s="138"/>
      <c r="I1348" s="138"/>
      <c r="J1348" s="138"/>
      <c r="K1348" s="138"/>
      <c r="L1348" s="138"/>
      <c r="M1348" s="138"/>
      <c r="N1348" s="138"/>
      <c r="O1348" s="138"/>
      <c r="P1348" s="138"/>
      <c r="Q1348" s="138"/>
    </row>
    <row r="1349" spans="1:17">
      <c r="A1349" s="147"/>
      <c r="B1349" s="67"/>
      <c r="C1349" s="151"/>
      <c r="D1349" s="179"/>
      <c r="E1349" s="147"/>
      <c r="F1349" s="138"/>
      <c r="G1349" s="138"/>
      <c r="H1349" s="138"/>
      <c r="I1349" s="138"/>
      <c r="J1349" s="138"/>
      <c r="K1349" s="138"/>
      <c r="L1349" s="138"/>
      <c r="M1349" s="138"/>
      <c r="N1349" s="138"/>
      <c r="O1349" s="138"/>
      <c r="P1349" s="138"/>
      <c r="Q1349" s="138"/>
    </row>
    <row r="1350" spans="1:17">
      <c r="A1350" s="147"/>
      <c r="B1350" s="67"/>
      <c r="C1350" s="151"/>
      <c r="D1350" s="179"/>
      <c r="E1350" s="147"/>
      <c r="F1350" s="138"/>
      <c r="G1350" s="138"/>
      <c r="H1350" s="138"/>
      <c r="I1350" s="138"/>
      <c r="J1350" s="138"/>
      <c r="K1350" s="138"/>
      <c r="L1350" s="138"/>
      <c r="M1350" s="138"/>
      <c r="N1350" s="138"/>
      <c r="O1350" s="138"/>
      <c r="P1350" s="138"/>
      <c r="Q1350" s="138"/>
    </row>
    <row r="1351" spans="1:17">
      <c r="A1351" s="147"/>
      <c r="B1351" s="67"/>
      <c r="C1351" s="151"/>
      <c r="D1351" s="179"/>
      <c r="E1351" s="147"/>
      <c r="F1351" s="138"/>
      <c r="G1351" s="138"/>
      <c r="H1351" s="138"/>
      <c r="I1351" s="138"/>
      <c r="J1351" s="138"/>
      <c r="K1351" s="138"/>
      <c r="L1351" s="138"/>
      <c r="M1351" s="138"/>
      <c r="N1351" s="138"/>
      <c r="O1351" s="138"/>
      <c r="P1351" s="138"/>
      <c r="Q1351" s="138"/>
    </row>
    <row r="1352" spans="1:17">
      <c r="A1352" s="147"/>
      <c r="B1352" s="67"/>
      <c r="C1352" s="151"/>
      <c r="D1352" s="179"/>
      <c r="E1352" s="147"/>
      <c r="F1352" s="138"/>
      <c r="G1352" s="138"/>
      <c r="H1352" s="138"/>
      <c r="I1352" s="138"/>
      <c r="J1352" s="138"/>
      <c r="K1352" s="138"/>
      <c r="L1352" s="138"/>
      <c r="M1352" s="138"/>
      <c r="N1352" s="138"/>
      <c r="O1352" s="138"/>
      <c r="P1352" s="138"/>
      <c r="Q1352" s="138"/>
    </row>
    <row r="1353" spans="1:17">
      <c r="A1353" s="147"/>
      <c r="B1353" s="67"/>
      <c r="C1353" s="151"/>
      <c r="D1353" s="179"/>
      <c r="E1353" s="147"/>
      <c r="F1353" s="138"/>
      <c r="G1353" s="138"/>
      <c r="H1353" s="138"/>
      <c r="I1353" s="138"/>
      <c r="J1353" s="138"/>
      <c r="K1353" s="138"/>
      <c r="L1353" s="138"/>
      <c r="M1353" s="138"/>
      <c r="N1353" s="138"/>
      <c r="O1353" s="138"/>
      <c r="P1353" s="138"/>
      <c r="Q1353" s="138"/>
    </row>
    <row r="1354" spans="1:17">
      <c r="A1354" s="147"/>
      <c r="B1354" s="67"/>
      <c r="C1354" s="151"/>
      <c r="D1354" s="179"/>
      <c r="E1354" s="147"/>
      <c r="F1354" s="138"/>
      <c r="G1354" s="138"/>
      <c r="H1354" s="138"/>
      <c r="I1354" s="138"/>
      <c r="J1354" s="138"/>
      <c r="K1354" s="138"/>
      <c r="L1354" s="138"/>
      <c r="M1354" s="138"/>
      <c r="N1354" s="138"/>
      <c r="O1354" s="138"/>
      <c r="P1354" s="138"/>
      <c r="Q1354" s="138"/>
    </row>
    <row r="1355" spans="1:17">
      <c r="A1355" s="147"/>
      <c r="B1355" s="67"/>
      <c r="C1355" s="151"/>
      <c r="D1355" s="179"/>
      <c r="E1355" s="147"/>
      <c r="F1355" s="138"/>
      <c r="G1355" s="138"/>
      <c r="H1355" s="138"/>
      <c r="I1355" s="138"/>
      <c r="J1355" s="138"/>
      <c r="K1355" s="138"/>
      <c r="L1355" s="138"/>
      <c r="M1355" s="138"/>
      <c r="N1355" s="138"/>
      <c r="O1355" s="138"/>
      <c r="P1355" s="138"/>
      <c r="Q1355" s="138"/>
    </row>
    <row r="1356" spans="1:17">
      <c r="A1356" s="147"/>
      <c r="B1356" s="67"/>
      <c r="C1356" s="151"/>
      <c r="D1356" s="179"/>
      <c r="E1356" s="147"/>
      <c r="F1356" s="138"/>
      <c r="G1356" s="138"/>
      <c r="H1356" s="138"/>
      <c r="I1356" s="138"/>
      <c r="J1356" s="138"/>
      <c r="K1356" s="138"/>
      <c r="L1356" s="138"/>
      <c r="M1356" s="138"/>
      <c r="N1356" s="138"/>
      <c r="O1356" s="138"/>
      <c r="P1356" s="138"/>
      <c r="Q1356" s="138"/>
    </row>
    <row r="1357" spans="1:17">
      <c r="A1357" s="147"/>
      <c r="B1357" s="67"/>
      <c r="C1357" s="151"/>
      <c r="D1357" s="179"/>
      <c r="E1357" s="147"/>
      <c r="F1357" s="138"/>
      <c r="G1357" s="138"/>
      <c r="H1357" s="138"/>
      <c r="I1357" s="138"/>
      <c r="J1357" s="138"/>
      <c r="K1357" s="138"/>
      <c r="L1357" s="138"/>
      <c r="M1357" s="138"/>
      <c r="N1357" s="138"/>
      <c r="O1357" s="138"/>
      <c r="P1357" s="138"/>
      <c r="Q1357" s="138"/>
    </row>
    <row r="1358" spans="1:17">
      <c r="A1358" s="147"/>
      <c r="B1358" s="67"/>
      <c r="C1358" s="151"/>
      <c r="D1358" s="179"/>
      <c r="E1358" s="147"/>
      <c r="F1358" s="138"/>
      <c r="G1358" s="138"/>
      <c r="H1358" s="138"/>
      <c r="I1358" s="138"/>
      <c r="J1358" s="138"/>
      <c r="K1358" s="138"/>
      <c r="L1358" s="138"/>
      <c r="M1358" s="138"/>
      <c r="N1358" s="138"/>
      <c r="O1358" s="138"/>
      <c r="P1358" s="138"/>
      <c r="Q1358" s="138"/>
    </row>
    <row r="1359" spans="1:17">
      <c r="A1359" s="147"/>
      <c r="B1359" s="67"/>
      <c r="C1359" s="151"/>
      <c r="D1359" s="179"/>
      <c r="E1359" s="147"/>
      <c r="F1359" s="138"/>
      <c r="G1359" s="138"/>
      <c r="H1359" s="138"/>
      <c r="I1359" s="138"/>
      <c r="J1359" s="138"/>
      <c r="K1359" s="138"/>
      <c r="L1359" s="138"/>
      <c r="M1359" s="138"/>
      <c r="N1359" s="138"/>
      <c r="O1359" s="138"/>
      <c r="P1359" s="138"/>
      <c r="Q1359" s="138"/>
    </row>
    <row r="1360" spans="1:17">
      <c r="A1360" s="147"/>
      <c r="B1360" s="67"/>
      <c r="C1360" s="151"/>
      <c r="D1360" s="179"/>
      <c r="E1360" s="147"/>
      <c r="F1360" s="138"/>
      <c r="G1360" s="138"/>
      <c r="H1360" s="138"/>
      <c r="I1360" s="138"/>
      <c r="J1360" s="138"/>
      <c r="K1360" s="138"/>
      <c r="L1360" s="138"/>
      <c r="M1360" s="138"/>
      <c r="N1360" s="138"/>
      <c r="O1360" s="138"/>
      <c r="P1360" s="138"/>
      <c r="Q1360" s="138"/>
    </row>
    <row r="1361" spans="1:17">
      <c r="A1361" s="147"/>
      <c r="B1361" s="67"/>
      <c r="C1361" s="151"/>
      <c r="D1361" s="179"/>
      <c r="E1361" s="147"/>
      <c r="F1361" s="138"/>
      <c r="G1361" s="138"/>
      <c r="H1361" s="138"/>
      <c r="I1361" s="138"/>
      <c r="J1361" s="138"/>
      <c r="K1361" s="138"/>
      <c r="L1361" s="138"/>
      <c r="M1361" s="138"/>
      <c r="N1361" s="138"/>
      <c r="O1361" s="138"/>
      <c r="P1361" s="138"/>
      <c r="Q1361" s="138"/>
    </row>
    <row r="1362" spans="1:17">
      <c r="A1362" s="147"/>
      <c r="B1362" s="67"/>
      <c r="C1362" s="151"/>
      <c r="D1362" s="179"/>
      <c r="E1362" s="147"/>
      <c r="F1362" s="138"/>
      <c r="G1362" s="138"/>
      <c r="H1362" s="138"/>
      <c r="I1362" s="138"/>
      <c r="J1362" s="138"/>
      <c r="K1362" s="138"/>
      <c r="L1362" s="138"/>
      <c r="M1362" s="138"/>
      <c r="N1362" s="138"/>
      <c r="O1362" s="138"/>
      <c r="P1362" s="138"/>
      <c r="Q1362" s="138"/>
    </row>
    <row r="1363" spans="1:17">
      <c r="A1363" s="147"/>
      <c r="B1363" s="67"/>
      <c r="C1363" s="151"/>
      <c r="D1363" s="179"/>
      <c r="E1363" s="147"/>
      <c r="F1363" s="138"/>
      <c r="G1363" s="138"/>
      <c r="H1363" s="138"/>
      <c r="I1363" s="138"/>
      <c r="J1363" s="138"/>
      <c r="K1363" s="138"/>
      <c r="L1363" s="138"/>
      <c r="M1363" s="138"/>
      <c r="N1363" s="138"/>
      <c r="O1363" s="138"/>
      <c r="P1363" s="138"/>
      <c r="Q1363" s="138"/>
    </row>
    <row r="1364" spans="1:17">
      <c r="A1364" s="147"/>
      <c r="B1364" s="67"/>
      <c r="C1364" s="151"/>
      <c r="D1364" s="179"/>
      <c r="E1364" s="147"/>
      <c r="F1364" s="138"/>
      <c r="G1364" s="138"/>
      <c r="H1364" s="138"/>
      <c r="I1364" s="138"/>
      <c r="J1364" s="138"/>
      <c r="K1364" s="138"/>
      <c r="L1364" s="138"/>
      <c r="M1364" s="138"/>
      <c r="N1364" s="138"/>
      <c r="O1364" s="138"/>
      <c r="P1364" s="138"/>
      <c r="Q1364" s="138"/>
    </row>
    <row r="1365" spans="1:17">
      <c r="A1365" s="147"/>
      <c r="B1365" s="67"/>
      <c r="C1365" s="151"/>
      <c r="D1365" s="179"/>
      <c r="E1365" s="147"/>
      <c r="F1365" s="138"/>
      <c r="G1365" s="138"/>
      <c r="H1365" s="138"/>
      <c r="I1365" s="138"/>
      <c r="J1365" s="138"/>
      <c r="K1365" s="138"/>
      <c r="L1365" s="138"/>
      <c r="M1365" s="138"/>
      <c r="N1365" s="138"/>
      <c r="O1365" s="138"/>
      <c r="P1365" s="138"/>
      <c r="Q1365" s="138"/>
    </row>
    <row r="1366" spans="1:17">
      <c r="A1366" s="147"/>
      <c r="B1366" s="67"/>
      <c r="C1366" s="151"/>
      <c r="D1366" s="179"/>
      <c r="E1366" s="147"/>
      <c r="F1366" s="138"/>
      <c r="G1366" s="138"/>
      <c r="H1366" s="138"/>
      <c r="I1366" s="138"/>
      <c r="J1366" s="138"/>
      <c r="K1366" s="138"/>
      <c r="L1366" s="138"/>
      <c r="M1366" s="138"/>
      <c r="N1366" s="138"/>
      <c r="O1366" s="138"/>
      <c r="P1366" s="138"/>
      <c r="Q1366" s="138"/>
    </row>
    <row r="1367" spans="1:17">
      <c r="A1367" s="147"/>
      <c r="B1367" s="67"/>
      <c r="C1367" s="151"/>
      <c r="D1367" s="179"/>
      <c r="E1367" s="147"/>
      <c r="F1367" s="138"/>
      <c r="G1367" s="138"/>
      <c r="H1367" s="138"/>
      <c r="I1367" s="138"/>
      <c r="J1367" s="138"/>
      <c r="K1367" s="138"/>
      <c r="L1367" s="138"/>
      <c r="M1367" s="138"/>
      <c r="N1367" s="138"/>
      <c r="O1367" s="138"/>
      <c r="P1367" s="138"/>
      <c r="Q1367" s="138"/>
    </row>
    <row r="1368" spans="1:17">
      <c r="A1368" s="147"/>
      <c r="B1368" s="67"/>
      <c r="C1368" s="151"/>
      <c r="D1368" s="179"/>
      <c r="E1368" s="147"/>
      <c r="F1368" s="138"/>
      <c r="G1368" s="138"/>
      <c r="H1368" s="138"/>
      <c r="I1368" s="138"/>
      <c r="J1368" s="138"/>
      <c r="K1368" s="138"/>
      <c r="L1368" s="138"/>
      <c r="M1368" s="138"/>
      <c r="N1368" s="138"/>
      <c r="O1368" s="138"/>
      <c r="P1368" s="138"/>
      <c r="Q1368" s="138"/>
    </row>
    <row r="1369" spans="1:17">
      <c r="A1369" s="147"/>
      <c r="B1369" s="67"/>
      <c r="C1369" s="151"/>
      <c r="D1369" s="179"/>
      <c r="E1369" s="147"/>
      <c r="F1369" s="138"/>
      <c r="G1369" s="138"/>
      <c r="H1369" s="138"/>
      <c r="I1369" s="138"/>
      <c r="J1369" s="138"/>
      <c r="K1369" s="138"/>
      <c r="L1369" s="138"/>
      <c r="M1369" s="138"/>
      <c r="N1369" s="138"/>
      <c r="O1369" s="138"/>
      <c r="P1369" s="138"/>
      <c r="Q1369" s="138"/>
    </row>
    <row r="1370" spans="1:17">
      <c r="A1370" s="147"/>
      <c r="B1370" s="67"/>
      <c r="C1370" s="151"/>
      <c r="D1370" s="179"/>
      <c r="E1370" s="147"/>
      <c r="F1370" s="138"/>
      <c r="G1370" s="138"/>
      <c r="H1370" s="138"/>
      <c r="I1370" s="138"/>
      <c r="J1370" s="138"/>
      <c r="K1370" s="138"/>
      <c r="L1370" s="138"/>
      <c r="M1370" s="138"/>
      <c r="N1370" s="138"/>
      <c r="O1370" s="138"/>
      <c r="P1370" s="138"/>
      <c r="Q1370" s="138"/>
    </row>
    <row r="1371" spans="1:17">
      <c r="A1371" s="147"/>
      <c r="B1371" s="67"/>
      <c r="C1371" s="151"/>
      <c r="D1371" s="179"/>
      <c r="E1371" s="147"/>
      <c r="F1371" s="138"/>
      <c r="G1371" s="138"/>
      <c r="H1371" s="138"/>
      <c r="I1371" s="138"/>
      <c r="J1371" s="138"/>
      <c r="K1371" s="138"/>
      <c r="L1371" s="138"/>
      <c r="M1371" s="138"/>
      <c r="N1371" s="138"/>
      <c r="O1371" s="138"/>
      <c r="P1371" s="138"/>
      <c r="Q1371" s="138"/>
    </row>
    <row r="1372" spans="1:17">
      <c r="A1372" s="147"/>
      <c r="B1372" s="67"/>
      <c r="C1372" s="151"/>
      <c r="D1372" s="179"/>
      <c r="E1372" s="147"/>
      <c r="F1372" s="138"/>
      <c r="G1372" s="138"/>
      <c r="H1372" s="138"/>
      <c r="I1372" s="138"/>
      <c r="J1372" s="138"/>
      <c r="K1372" s="138"/>
      <c r="L1372" s="138"/>
      <c r="M1372" s="138"/>
      <c r="N1372" s="138"/>
      <c r="O1372" s="138"/>
      <c r="P1372" s="138"/>
      <c r="Q1372" s="138"/>
    </row>
    <row r="1373" spans="1:17">
      <c r="A1373" s="147"/>
      <c r="B1373" s="67"/>
      <c r="C1373" s="151"/>
      <c r="D1373" s="179"/>
      <c r="E1373" s="147"/>
      <c r="F1373" s="138"/>
      <c r="G1373" s="138"/>
      <c r="H1373" s="138"/>
      <c r="I1373" s="138"/>
      <c r="J1373" s="138"/>
      <c r="K1373" s="138"/>
      <c r="L1373" s="138"/>
      <c r="M1373" s="138"/>
      <c r="N1373" s="138"/>
      <c r="O1373" s="138"/>
      <c r="P1373" s="138"/>
      <c r="Q1373" s="138"/>
    </row>
    <row r="1374" spans="1:17">
      <c r="A1374" s="147"/>
      <c r="B1374" s="67"/>
      <c r="C1374" s="151"/>
      <c r="D1374" s="179"/>
      <c r="E1374" s="147"/>
      <c r="F1374" s="138"/>
      <c r="G1374" s="138"/>
      <c r="H1374" s="138"/>
      <c r="I1374" s="138"/>
      <c r="J1374" s="138"/>
      <c r="K1374" s="138"/>
      <c r="L1374" s="138"/>
      <c r="M1374" s="138"/>
      <c r="N1374" s="138"/>
      <c r="O1374" s="138"/>
      <c r="P1374" s="138"/>
      <c r="Q1374" s="138"/>
    </row>
    <row r="1375" spans="1:17">
      <c r="A1375" s="147"/>
      <c r="B1375" s="67"/>
      <c r="C1375" s="151"/>
      <c r="D1375" s="179"/>
      <c r="E1375" s="147"/>
      <c r="F1375" s="138"/>
      <c r="G1375" s="138"/>
      <c r="H1375" s="138"/>
      <c r="I1375" s="138"/>
      <c r="J1375" s="138"/>
      <c r="K1375" s="138"/>
      <c r="L1375" s="138"/>
      <c r="M1375" s="138"/>
      <c r="N1375" s="138"/>
      <c r="O1375" s="138"/>
      <c r="P1375" s="138"/>
      <c r="Q1375" s="138"/>
    </row>
    <row r="1376" spans="1:17">
      <c r="A1376" s="147"/>
      <c r="B1376" s="67"/>
      <c r="C1376" s="151"/>
      <c r="D1376" s="179"/>
      <c r="E1376" s="147"/>
      <c r="F1376" s="138"/>
      <c r="G1376" s="138"/>
      <c r="H1376" s="138"/>
      <c r="I1376" s="138"/>
      <c r="J1376" s="138"/>
      <c r="K1376" s="138"/>
      <c r="L1376" s="138"/>
      <c r="M1376" s="138"/>
      <c r="N1376" s="138"/>
      <c r="O1376" s="138"/>
      <c r="P1376" s="138"/>
      <c r="Q1376" s="138"/>
    </row>
    <row r="1377" spans="1:17">
      <c r="A1377" s="147"/>
      <c r="B1377" s="67"/>
      <c r="C1377" s="151"/>
      <c r="D1377" s="179"/>
      <c r="E1377" s="147"/>
      <c r="F1377" s="138"/>
      <c r="G1377" s="138"/>
      <c r="H1377" s="138"/>
      <c r="I1377" s="138"/>
      <c r="J1377" s="138"/>
      <c r="K1377" s="138"/>
      <c r="L1377" s="138"/>
      <c r="M1377" s="138"/>
      <c r="N1377" s="138"/>
      <c r="O1377" s="138"/>
      <c r="P1377" s="138"/>
      <c r="Q1377" s="138"/>
    </row>
    <row r="1378" spans="1:17">
      <c r="A1378" s="147"/>
      <c r="B1378" s="67"/>
      <c r="C1378" s="151"/>
      <c r="D1378" s="179"/>
      <c r="E1378" s="147"/>
      <c r="F1378" s="138"/>
      <c r="G1378" s="138"/>
      <c r="H1378" s="138"/>
      <c r="I1378" s="138"/>
      <c r="J1378" s="138"/>
      <c r="K1378" s="138"/>
      <c r="L1378" s="138"/>
      <c r="M1378" s="138"/>
      <c r="N1378" s="138"/>
      <c r="O1378" s="138"/>
      <c r="P1378" s="138"/>
      <c r="Q1378" s="138"/>
    </row>
    <row r="1379" spans="1:17">
      <c r="A1379" s="147"/>
      <c r="B1379" s="67"/>
      <c r="C1379" s="151"/>
      <c r="D1379" s="179"/>
      <c r="E1379" s="147"/>
      <c r="F1379" s="138"/>
      <c r="G1379" s="138"/>
      <c r="H1379" s="138"/>
      <c r="I1379" s="138"/>
      <c r="J1379" s="138"/>
      <c r="K1379" s="138"/>
      <c r="L1379" s="138"/>
      <c r="M1379" s="138"/>
      <c r="N1379" s="138"/>
      <c r="O1379" s="138"/>
      <c r="P1379" s="138"/>
      <c r="Q1379" s="138"/>
    </row>
    <row r="1380" spans="1:17">
      <c r="A1380" s="147"/>
      <c r="B1380" s="67"/>
      <c r="C1380" s="151"/>
      <c r="D1380" s="179"/>
      <c r="E1380" s="147"/>
      <c r="F1380" s="138"/>
      <c r="G1380" s="138"/>
      <c r="H1380" s="138"/>
      <c r="I1380" s="138"/>
      <c r="J1380" s="138"/>
      <c r="K1380" s="138"/>
      <c r="L1380" s="138"/>
      <c r="M1380" s="138"/>
      <c r="N1380" s="138"/>
      <c r="O1380" s="138"/>
      <c r="P1380" s="138"/>
      <c r="Q1380" s="138"/>
    </row>
    <row r="1381" spans="1:17">
      <c r="A1381" s="147"/>
      <c r="B1381" s="67"/>
      <c r="C1381" s="151"/>
      <c r="D1381" s="179"/>
      <c r="E1381" s="147"/>
      <c r="F1381" s="138"/>
      <c r="G1381" s="138"/>
      <c r="H1381" s="138"/>
      <c r="I1381" s="138"/>
      <c r="J1381" s="138"/>
      <c r="K1381" s="138"/>
      <c r="L1381" s="138"/>
      <c r="M1381" s="138"/>
      <c r="N1381" s="138"/>
      <c r="O1381" s="138"/>
      <c r="P1381" s="138"/>
      <c r="Q1381" s="138"/>
    </row>
    <row r="1382" spans="1:17">
      <c r="A1382" s="147"/>
      <c r="B1382" s="67"/>
      <c r="C1382" s="151"/>
      <c r="D1382" s="179"/>
      <c r="E1382" s="147"/>
      <c r="F1382" s="138"/>
      <c r="G1382" s="138"/>
      <c r="H1382" s="138"/>
      <c r="I1382" s="138"/>
      <c r="J1382" s="138"/>
      <c r="K1382" s="138"/>
      <c r="L1382" s="138"/>
      <c r="M1382" s="138"/>
      <c r="N1382" s="138"/>
      <c r="O1382" s="138"/>
      <c r="P1382" s="138"/>
      <c r="Q1382" s="138"/>
    </row>
    <row r="1383" spans="1:17">
      <c r="A1383" s="147"/>
      <c r="B1383" s="67"/>
      <c r="C1383" s="151"/>
      <c r="D1383" s="179"/>
      <c r="E1383" s="147"/>
      <c r="F1383" s="138"/>
      <c r="G1383" s="138"/>
      <c r="H1383" s="138"/>
      <c r="I1383" s="138"/>
      <c r="J1383" s="138"/>
      <c r="K1383" s="138"/>
      <c r="L1383" s="138"/>
      <c r="M1383" s="138"/>
      <c r="N1383" s="138"/>
      <c r="O1383" s="138"/>
      <c r="P1383" s="138"/>
      <c r="Q1383" s="138"/>
    </row>
    <row r="1384" spans="1:17">
      <c r="A1384" s="147"/>
      <c r="B1384" s="67"/>
      <c r="C1384" s="151"/>
      <c r="D1384" s="179"/>
      <c r="E1384" s="147"/>
      <c r="F1384" s="138"/>
      <c r="G1384" s="138"/>
      <c r="H1384" s="138"/>
      <c r="I1384" s="138"/>
      <c r="J1384" s="138"/>
      <c r="K1384" s="138"/>
      <c r="L1384" s="138"/>
      <c r="M1384" s="138"/>
      <c r="N1384" s="138"/>
      <c r="O1384" s="138"/>
      <c r="P1384" s="138"/>
      <c r="Q1384" s="138"/>
    </row>
    <row r="1385" spans="1:17">
      <c r="A1385" s="147"/>
      <c r="B1385" s="67"/>
      <c r="C1385" s="151"/>
      <c r="D1385" s="179"/>
      <c r="E1385" s="147"/>
      <c r="F1385" s="138"/>
      <c r="G1385" s="138"/>
      <c r="H1385" s="138"/>
      <c r="I1385" s="138"/>
      <c r="J1385" s="138"/>
      <c r="K1385" s="138"/>
      <c r="L1385" s="138"/>
      <c r="M1385" s="138"/>
      <c r="N1385" s="138"/>
      <c r="O1385" s="138"/>
      <c r="P1385" s="138"/>
      <c r="Q1385" s="138"/>
    </row>
    <row r="1386" spans="1:17">
      <c r="A1386" s="147"/>
      <c r="B1386" s="67"/>
      <c r="C1386" s="151"/>
      <c r="D1386" s="179"/>
      <c r="E1386" s="147"/>
      <c r="F1386" s="138"/>
      <c r="G1386" s="138"/>
      <c r="H1386" s="138"/>
      <c r="I1386" s="138"/>
      <c r="J1386" s="138"/>
      <c r="K1386" s="138"/>
      <c r="L1386" s="138"/>
      <c r="M1386" s="138"/>
      <c r="N1386" s="138"/>
      <c r="O1386" s="138"/>
      <c r="P1386" s="138"/>
      <c r="Q1386" s="138"/>
    </row>
    <row r="1387" spans="1:17">
      <c r="A1387" s="147"/>
      <c r="B1387" s="67"/>
      <c r="C1387" s="151"/>
      <c r="D1387" s="179"/>
      <c r="E1387" s="147"/>
      <c r="F1387" s="138"/>
      <c r="G1387" s="138"/>
      <c r="H1387" s="138"/>
      <c r="I1387" s="138"/>
      <c r="J1387" s="138"/>
      <c r="K1387" s="138"/>
      <c r="L1387" s="138"/>
      <c r="M1387" s="138"/>
      <c r="N1387" s="138"/>
      <c r="O1387" s="138"/>
      <c r="P1387" s="138"/>
      <c r="Q1387" s="138"/>
    </row>
    <row r="1388" spans="1:17">
      <c r="A1388" s="147"/>
      <c r="B1388" s="67"/>
      <c r="C1388" s="151"/>
      <c r="D1388" s="179"/>
      <c r="E1388" s="147"/>
      <c r="F1388" s="138"/>
      <c r="G1388" s="138"/>
      <c r="H1388" s="138"/>
      <c r="I1388" s="138"/>
      <c r="J1388" s="138"/>
      <c r="K1388" s="138"/>
      <c r="L1388" s="138"/>
      <c r="M1388" s="138"/>
      <c r="N1388" s="138"/>
      <c r="O1388" s="138"/>
      <c r="P1388" s="138"/>
      <c r="Q1388" s="138"/>
    </row>
    <row r="1389" spans="1:17">
      <c r="A1389" s="147"/>
      <c r="B1389" s="67"/>
      <c r="C1389" s="151"/>
      <c r="D1389" s="179"/>
      <c r="E1389" s="147"/>
      <c r="F1389" s="138"/>
      <c r="G1389" s="138"/>
      <c r="H1389" s="138"/>
      <c r="I1389" s="138"/>
      <c r="J1389" s="138"/>
      <c r="K1389" s="138"/>
      <c r="L1389" s="138"/>
      <c r="M1389" s="138"/>
      <c r="N1389" s="138"/>
      <c r="O1389" s="138"/>
      <c r="P1389" s="138"/>
      <c r="Q1389" s="138"/>
    </row>
    <row r="1390" spans="1:17">
      <c r="A1390" s="147"/>
      <c r="B1390" s="67"/>
      <c r="C1390" s="151"/>
      <c r="D1390" s="179"/>
      <c r="E1390" s="147"/>
      <c r="F1390" s="138"/>
      <c r="G1390" s="138"/>
      <c r="H1390" s="138"/>
      <c r="I1390" s="138"/>
      <c r="J1390" s="138"/>
      <c r="K1390" s="138"/>
      <c r="L1390" s="138"/>
      <c r="M1390" s="138"/>
      <c r="N1390" s="138"/>
      <c r="O1390" s="138"/>
      <c r="P1390" s="138"/>
      <c r="Q1390" s="138"/>
    </row>
    <row r="1391" spans="1:17">
      <c r="A1391" s="147"/>
      <c r="B1391" s="67"/>
      <c r="C1391" s="151"/>
      <c r="D1391" s="179"/>
      <c r="E1391" s="147"/>
      <c r="F1391" s="138"/>
      <c r="G1391" s="138"/>
      <c r="H1391" s="138"/>
      <c r="I1391" s="138"/>
      <c r="J1391" s="138"/>
      <c r="K1391" s="138"/>
      <c r="L1391" s="138"/>
      <c r="M1391" s="138"/>
      <c r="N1391" s="138"/>
      <c r="O1391" s="138"/>
      <c r="P1391" s="138"/>
      <c r="Q1391" s="138"/>
    </row>
    <row r="1392" spans="1:17">
      <c r="A1392" s="147"/>
      <c r="B1392" s="67"/>
      <c r="C1392" s="151"/>
      <c r="D1392" s="179"/>
      <c r="E1392" s="147"/>
      <c r="F1392" s="138"/>
      <c r="G1392" s="138"/>
      <c r="H1392" s="138"/>
      <c r="I1392" s="138"/>
      <c r="J1392" s="138"/>
      <c r="K1392" s="138"/>
      <c r="L1392" s="138"/>
      <c r="M1392" s="138"/>
      <c r="N1392" s="138"/>
      <c r="O1392" s="138"/>
      <c r="P1392" s="138"/>
      <c r="Q1392" s="138"/>
    </row>
    <row r="1393" spans="1:17">
      <c r="A1393" s="147"/>
      <c r="B1393" s="67"/>
      <c r="C1393" s="151"/>
      <c r="D1393" s="179"/>
      <c r="E1393" s="147"/>
      <c r="F1393" s="138"/>
      <c r="G1393" s="138"/>
      <c r="H1393" s="138"/>
      <c r="I1393" s="138"/>
      <c r="J1393" s="138"/>
      <c r="K1393" s="138"/>
      <c r="L1393" s="138"/>
      <c r="M1393" s="138"/>
      <c r="N1393" s="138"/>
      <c r="O1393" s="138"/>
      <c r="P1393" s="138"/>
      <c r="Q1393" s="138"/>
    </row>
    <row r="1394" spans="1:17">
      <c r="A1394" s="147"/>
      <c r="B1394" s="67"/>
      <c r="C1394" s="151"/>
      <c r="D1394" s="179"/>
      <c r="E1394" s="147"/>
      <c r="F1394" s="138"/>
      <c r="G1394" s="138"/>
      <c r="H1394" s="138"/>
      <c r="I1394" s="138"/>
      <c r="J1394" s="138"/>
      <c r="K1394" s="138"/>
      <c r="L1394" s="138"/>
      <c r="M1394" s="138"/>
      <c r="N1394" s="138"/>
      <c r="O1394" s="138"/>
      <c r="P1394" s="138"/>
      <c r="Q1394" s="138"/>
    </row>
    <row r="1395" spans="1:17">
      <c r="A1395" s="147"/>
      <c r="B1395" s="67"/>
      <c r="C1395" s="151"/>
      <c r="D1395" s="179"/>
      <c r="E1395" s="147"/>
      <c r="F1395" s="138"/>
      <c r="G1395" s="138"/>
      <c r="H1395" s="138"/>
      <c r="I1395" s="138"/>
      <c r="J1395" s="138"/>
      <c r="K1395" s="138"/>
      <c r="L1395" s="138"/>
      <c r="M1395" s="138"/>
      <c r="N1395" s="138"/>
      <c r="O1395" s="138"/>
      <c r="P1395" s="138"/>
      <c r="Q1395" s="138"/>
    </row>
    <row r="1396" spans="1:17">
      <c r="A1396" s="147"/>
      <c r="B1396" s="67"/>
      <c r="C1396" s="151"/>
      <c r="D1396" s="179"/>
      <c r="E1396" s="147"/>
      <c r="F1396" s="138"/>
      <c r="G1396" s="138"/>
      <c r="H1396" s="138"/>
      <c r="I1396" s="138"/>
      <c r="J1396" s="138"/>
      <c r="K1396" s="138"/>
      <c r="L1396" s="138"/>
      <c r="M1396" s="138"/>
      <c r="N1396" s="138"/>
      <c r="O1396" s="138"/>
      <c r="P1396" s="138"/>
      <c r="Q1396" s="138"/>
    </row>
    <row r="1397" spans="1:17">
      <c r="A1397" s="147"/>
      <c r="B1397" s="67"/>
      <c r="C1397" s="151"/>
      <c r="D1397" s="179"/>
      <c r="E1397" s="147"/>
      <c r="F1397" s="138"/>
      <c r="G1397" s="138"/>
      <c r="H1397" s="138"/>
      <c r="I1397" s="138"/>
      <c r="J1397" s="138"/>
      <c r="K1397" s="138"/>
      <c r="L1397" s="138"/>
      <c r="M1397" s="138"/>
      <c r="N1397" s="138"/>
      <c r="O1397" s="138"/>
      <c r="P1397" s="138"/>
      <c r="Q1397" s="138"/>
    </row>
    <row r="1398" spans="1:17">
      <c r="A1398" s="147"/>
      <c r="B1398" s="67"/>
      <c r="C1398" s="151"/>
      <c r="D1398" s="179"/>
      <c r="E1398" s="147"/>
      <c r="F1398" s="138"/>
      <c r="G1398" s="138"/>
      <c r="H1398" s="138"/>
      <c r="I1398" s="138"/>
      <c r="J1398" s="138"/>
      <c r="K1398" s="138"/>
      <c r="L1398" s="138"/>
      <c r="M1398" s="138"/>
      <c r="N1398" s="138"/>
      <c r="O1398" s="138"/>
      <c r="P1398" s="138"/>
      <c r="Q1398" s="138"/>
    </row>
    <row r="1399" spans="1:17">
      <c r="A1399" s="147"/>
      <c r="B1399" s="67"/>
      <c r="C1399" s="151"/>
      <c r="D1399" s="179"/>
      <c r="E1399" s="147"/>
      <c r="F1399" s="138"/>
      <c r="G1399" s="138"/>
      <c r="H1399" s="138"/>
      <c r="I1399" s="138"/>
      <c r="J1399" s="138"/>
      <c r="K1399" s="138"/>
      <c r="L1399" s="138"/>
      <c r="M1399" s="138"/>
      <c r="N1399" s="138"/>
      <c r="O1399" s="138"/>
      <c r="P1399" s="138"/>
      <c r="Q1399" s="138"/>
    </row>
    <row r="1400" spans="1:17">
      <c r="A1400" s="147"/>
      <c r="B1400" s="67"/>
      <c r="C1400" s="151"/>
      <c r="D1400" s="179"/>
      <c r="E1400" s="147"/>
      <c r="F1400" s="138"/>
      <c r="G1400" s="138"/>
      <c r="H1400" s="138"/>
      <c r="I1400" s="138"/>
      <c r="J1400" s="138"/>
      <c r="K1400" s="138"/>
      <c r="L1400" s="138"/>
      <c r="M1400" s="138"/>
      <c r="N1400" s="138"/>
      <c r="O1400" s="138"/>
      <c r="P1400" s="138"/>
      <c r="Q1400" s="138"/>
    </row>
    <row r="1401" spans="1:17">
      <c r="A1401" s="147"/>
      <c r="B1401" s="67"/>
      <c r="C1401" s="151"/>
      <c r="D1401" s="179"/>
      <c r="E1401" s="147"/>
      <c r="F1401" s="138"/>
      <c r="G1401" s="138"/>
      <c r="H1401" s="138"/>
      <c r="I1401" s="138"/>
      <c r="J1401" s="138"/>
      <c r="K1401" s="138"/>
      <c r="L1401" s="138"/>
      <c r="M1401" s="138"/>
      <c r="N1401" s="138"/>
      <c r="O1401" s="138"/>
      <c r="P1401" s="138"/>
      <c r="Q1401" s="138"/>
    </row>
    <row r="1402" spans="1:17">
      <c r="A1402" s="147"/>
      <c r="B1402" s="67"/>
      <c r="C1402" s="151"/>
      <c r="D1402" s="179"/>
      <c r="E1402" s="147"/>
      <c r="F1402" s="138"/>
      <c r="G1402" s="138"/>
      <c r="H1402" s="138"/>
      <c r="I1402" s="138"/>
      <c r="J1402" s="138"/>
      <c r="K1402" s="138"/>
      <c r="L1402" s="138"/>
      <c r="M1402" s="138"/>
      <c r="N1402" s="138"/>
      <c r="O1402" s="138"/>
      <c r="P1402" s="138"/>
      <c r="Q1402" s="138"/>
    </row>
    <row r="1403" spans="1:17">
      <c r="A1403" s="147"/>
      <c r="B1403" s="67"/>
      <c r="C1403" s="151"/>
      <c r="D1403" s="179"/>
      <c r="E1403" s="147"/>
      <c r="F1403" s="138"/>
      <c r="G1403" s="138"/>
      <c r="H1403" s="138"/>
      <c r="I1403" s="138"/>
      <c r="J1403" s="138"/>
      <c r="K1403" s="138"/>
      <c r="L1403" s="138"/>
      <c r="M1403" s="138"/>
      <c r="N1403" s="138"/>
      <c r="O1403" s="138"/>
      <c r="P1403" s="138"/>
      <c r="Q1403" s="138"/>
    </row>
    <row r="1404" spans="1:17">
      <c r="A1404" s="147"/>
      <c r="B1404" s="67"/>
      <c r="C1404" s="151"/>
      <c r="D1404" s="179"/>
      <c r="E1404" s="147"/>
      <c r="F1404" s="138"/>
      <c r="G1404" s="138"/>
      <c r="H1404" s="138"/>
      <c r="I1404" s="138"/>
      <c r="J1404" s="138"/>
      <c r="K1404" s="138"/>
      <c r="L1404" s="138"/>
      <c r="M1404" s="138"/>
      <c r="N1404" s="138"/>
      <c r="O1404" s="138"/>
      <c r="P1404" s="138"/>
      <c r="Q1404" s="138"/>
    </row>
    <row r="1405" spans="1:17">
      <c r="A1405" s="147"/>
      <c r="B1405" s="67"/>
      <c r="C1405" s="151"/>
      <c r="D1405" s="179"/>
      <c r="E1405" s="147"/>
      <c r="F1405" s="138"/>
      <c r="G1405" s="138"/>
      <c r="H1405" s="138"/>
      <c r="I1405" s="138"/>
      <c r="J1405" s="138"/>
      <c r="K1405" s="138"/>
      <c r="L1405" s="138"/>
      <c r="M1405" s="138"/>
      <c r="N1405" s="138"/>
      <c r="O1405" s="138"/>
      <c r="P1405" s="138"/>
      <c r="Q1405" s="138"/>
    </row>
    <row r="1406" spans="1:17">
      <c r="A1406" s="147"/>
      <c r="B1406" s="67"/>
      <c r="C1406" s="151"/>
      <c r="D1406" s="179"/>
      <c r="E1406" s="147"/>
      <c r="F1406" s="138"/>
      <c r="G1406" s="138"/>
      <c r="H1406" s="138"/>
      <c r="I1406" s="138"/>
      <c r="J1406" s="138"/>
      <c r="K1406" s="138"/>
      <c r="L1406" s="138"/>
      <c r="M1406" s="138"/>
      <c r="N1406" s="138"/>
      <c r="O1406" s="138"/>
      <c r="P1406" s="138"/>
      <c r="Q1406" s="138"/>
    </row>
    <row r="1407" spans="1:17">
      <c r="A1407" s="147"/>
      <c r="B1407" s="67"/>
      <c r="C1407" s="151"/>
      <c r="D1407" s="179"/>
      <c r="E1407" s="147"/>
      <c r="F1407" s="138"/>
      <c r="G1407" s="138"/>
      <c r="H1407" s="138"/>
      <c r="I1407" s="138"/>
      <c r="J1407" s="138"/>
      <c r="K1407" s="138"/>
      <c r="L1407" s="138"/>
      <c r="M1407" s="138"/>
      <c r="N1407" s="138"/>
      <c r="O1407" s="138"/>
      <c r="P1407" s="138"/>
      <c r="Q1407" s="138"/>
    </row>
    <row r="1408" spans="1:17">
      <c r="A1408" s="147"/>
      <c r="B1408" s="67"/>
      <c r="C1408" s="151"/>
      <c r="D1408" s="179"/>
      <c r="E1408" s="147"/>
      <c r="F1408" s="138"/>
      <c r="G1408" s="138"/>
      <c r="H1408" s="138"/>
      <c r="I1408" s="138"/>
      <c r="J1408" s="138"/>
      <c r="K1408" s="138"/>
      <c r="L1408" s="138"/>
      <c r="M1408" s="138"/>
      <c r="N1408" s="138"/>
      <c r="O1408" s="138"/>
      <c r="P1408" s="138"/>
      <c r="Q1408" s="138"/>
    </row>
    <row r="1409" spans="1:17">
      <c r="A1409" s="147"/>
      <c r="B1409" s="67"/>
      <c r="C1409" s="151"/>
      <c r="D1409" s="179"/>
      <c r="E1409" s="147"/>
      <c r="F1409" s="138"/>
      <c r="G1409" s="138"/>
      <c r="H1409" s="138"/>
      <c r="I1409" s="138"/>
      <c r="J1409" s="138"/>
      <c r="K1409" s="138"/>
      <c r="L1409" s="138"/>
      <c r="M1409" s="138"/>
      <c r="N1409" s="138"/>
      <c r="O1409" s="138"/>
      <c r="P1409" s="138"/>
      <c r="Q1409" s="138"/>
    </row>
    <row r="1410" spans="1:17">
      <c r="A1410" s="147"/>
      <c r="B1410" s="67"/>
      <c r="C1410" s="151"/>
      <c r="D1410" s="179"/>
      <c r="E1410" s="147"/>
      <c r="F1410" s="138"/>
      <c r="G1410" s="138"/>
      <c r="H1410" s="138"/>
      <c r="I1410" s="138"/>
      <c r="J1410" s="138"/>
      <c r="K1410" s="138"/>
      <c r="L1410" s="138"/>
      <c r="M1410" s="138"/>
      <c r="N1410" s="138"/>
      <c r="O1410" s="138"/>
      <c r="P1410" s="138"/>
      <c r="Q1410" s="138"/>
    </row>
    <row r="1411" spans="1:17">
      <c r="A1411" s="147"/>
      <c r="B1411" s="67"/>
      <c r="C1411" s="151"/>
      <c r="D1411" s="179"/>
      <c r="E1411" s="147"/>
      <c r="F1411" s="138"/>
      <c r="G1411" s="138"/>
      <c r="H1411" s="138"/>
      <c r="I1411" s="138"/>
      <c r="J1411" s="138"/>
      <c r="K1411" s="138"/>
      <c r="L1411" s="138"/>
      <c r="M1411" s="138"/>
      <c r="N1411" s="138"/>
      <c r="O1411" s="138"/>
      <c r="P1411" s="138"/>
      <c r="Q1411" s="138"/>
    </row>
    <row r="1412" spans="1:17">
      <c r="A1412" s="147"/>
      <c r="B1412" s="67"/>
      <c r="C1412" s="151"/>
      <c r="D1412" s="179"/>
      <c r="E1412" s="147"/>
      <c r="F1412" s="138"/>
      <c r="G1412" s="138"/>
      <c r="H1412" s="138"/>
      <c r="I1412" s="138"/>
      <c r="J1412" s="138"/>
      <c r="K1412" s="138"/>
      <c r="L1412" s="138"/>
      <c r="M1412" s="138"/>
      <c r="N1412" s="138"/>
      <c r="O1412" s="138"/>
      <c r="P1412" s="138"/>
      <c r="Q1412" s="138"/>
    </row>
    <row r="1413" spans="1:17">
      <c r="A1413" s="147"/>
      <c r="B1413" s="67"/>
      <c r="C1413" s="151"/>
      <c r="D1413" s="179"/>
      <c r="E1413" s="147"/>
      <c r="F1413" s="138"/>
      <c r="G1413" s="138"/>
      <c r="H1413" s="138"/>
      <c r="I1413" s="138"/>
      <c r="J1413" s="138"/>
      <c r="K1413" s="138"/>
      <c r="L1413" s="138"/>
      <c r="M1413" s="138"/>
      <c r="N1413" s="138"/>
      <c r="O1413" s="138"/>
      <c r="P1413" s="138"/>
      <c r="Q1413" s="138"/>
    </row>
    <row r="1414" spans="1:17">
      <c r="A1414" s="147"/>
      <c r="B1414" s="67"/>
      <c r="C1414" s="151"/>
      <c r="D1414" s="179"/>
      <c r="E1414" s="147"/>
      <c r="F1414" s="138"/>
      <c r="G1414" s="138"/>
      <c r="H1414" s="138"/>
      <c r="I1414" s="138"/>
      <c r="J1414" s="138"/>
      <c r="K1414" s="138"/>
      <c r="L1414" s="138"/>
      <c r="M1414" s="138"/>
      <c r="N1414" s="138"/>
      <c r="O1414" s="138"/>
      <c r="P1414" s="138"/>
      <c r="Q1414" s="138"/>
    </row>
    <row r="1415" spans="1:17">
      <c r="A1415" s="147"/>
      <c r="B1415" s="67"/>
      <c r="C1415" s="151"/>
      <c r="D1415" s="179"/>
      <c r="E1415" s="147"/>
      <c r="F1415" s="138"/>
      <c r="G1415" s="138"/>
      <c r="H1415" s="138"/>
      <c r="I1415" s="138"/>
      <c r="J1415" s="138"/>
      <c r="K1415" s="138"/>
      <c r="L1415" s="138"/>
      <c r="M1415" s="138"/>
      <c r="N1415" s="138"/>
      <c r="O1415" s="138"/>
      <c r="P1415" s="138"/>
      <c r="Q1415" s="138"/>
    </row>
    <row r="1416" spans="1:17">
      <c r="A1416" s="147"/>
      <c r="B1416" s="67"/>
      <c r="C1416" s="151"/>
      <c r="D1416" s="179"/>
      <c r="E1416" s="147"/>
      <c r="F1416" s="138"/>
      <c r="G1416" s="138"/>
      <c r="H1416" s="138"/>
      <c r="I1416" s="138"/>
      <c r="J1416" s="138"/>
      <c r="K1416" s="138"/>
      <c r="L1416" s="138"/>
      <c r="M1416" s="138"/>
      <c r="N1416" s="138"/>
      <c r="O1416" s="138"/>
      <c r="P1416" s="138"/>
      <c r="Q1416" s="138"/>
    </row>
    <row r="1417" spans="1:17">
      <c r="A1417" s="147"/>
      <c r="B1417" s="67"/>
      <c r="C1417" s="151"/>
      <c r="D1417" s="179"/>
      <c r="E1417" s="147"/>
      <c r="F1417" s="138"/>
      <c r="G1417" s="138"/>
      <c r="H1417" s="138"/>
      <c r="I1417" s="138"/>
      <c r="J1417" s="138"/>
      <c r="K1417" s="138"/>
      <c r="L1417" s="138"/>
      <c r="M1417" s="138"/>
      <c r="N1417" s="138"/>
      <c r="O1417" s="138"/>
      <c r="P1417" s="138"/>
      <c r="Q1417" s="138"/>
    </row>
    <row r="1418" spans="1:17">
      <c r="A1418" s="147"/>
      <c r="B1418" s="67"/>
      <c r="C1418" s="151"/>
      <c r="D1418" s="179"/>
      <c r="E1418" s="147"/>
      <c r="F1418" s="138"/>
      <c r="G1418" s="138"/>
      <c r="H1418" s="138"/>
      <c r="I1418" s="138"/>
      <c r="J1418" s="138"/>
      <c r="K1418" s="138"/>
      <c r="L1418" s="138"/>
      <c r="M1418" s="138"/>
      <c r="N1418" s="138"/>
      <c r="O1418" s="138"/>
      <c r="P1418" s="138"/>
      <c r="Q1418" s="138"/>
    </row>
    <row r="1419" spans="1:17">
      <c r="A1419" s="147"/>
      <c r="B1419" s="67"/>
      <c r="C1419" s="151"/>
      <c r="D1419" s="179"/>
      <c r="E1419" s="147"/>
      <c r="F1419" s="138"/>
      <c r="G1419" s="138"/>
      <c r="H1419" s="138"/>
      <c r="I1419" s="138"/>
      <c r="J1419" s="138"/>
      <c r="K1419" s="138"/>
      <c r="L1419" s="138"/>
      <c r="M1419" s="138"/>
      <c r="N1419" s="138"/>
      <c r="O1419" s="138"/>
      <c r="P1419" s="138"/>
      <c r="Q1419" s="138"/>
    </row>
    <row r="1420" spans="1:17">
      <c r="A1420" s="147"/>
      <c r="B1420" s="67"/>
      <c r="C1420" s="151"/>
      <c r="D1420" s="179"/>
      <c r="E1420" s="147"/>
      <c r="F1420" s="138"/>
      <c r="G1420" s="138"/>
      <c r="H1420" s="138"/>
      <c r="I1420" s="138"/>
      <c r="J1420" s="138"/>
      <c r="K1420" s="138"/>
      <c r="L1420" s="138"/>
      <c r="M1420" s="138"/>
      <c r="N1420" s="138"/>
      <c r="O1420" s="138"/>
      <c r="P1420" s="138"/>
      <c r="Q1420" s="138"/>
    </row>
    <row r="1421" spans="1:17">
      <c r="A1421" s="147"/>
      <c r="B1421" s="67"/>
      <c r="C1421" s="151"/>
      <c r="D1421" s="179"/>
      <c r="E1421" s="147"/>
      <c r="F1421" s="138"/>
      <c r="G1421" s="138"/>
      <c r="H1421" s="138"/>
      <c r="I1421" s="138"/>
      <c r="J1421" s="138"/>
      <c r="K1421" s="138"/>
      <c r="L1421" s="138"/>
      <c r="M1421" s="138"/>
      <c r="N1421" s="138"/>
      <c r="O1421" s="138"/>
      <c r="P1421" s="138"/>
      <c r="Q1421" s="138"/>
    </row>
    <row r="1422" spans="1:17">
      <c r="A1422" s="147"/>
      <c r="B1422" s="67"/>
      <c r="C1422" s="151"/>
      <c r="D1422" s="179"/>
      <c r="E1422" s="147"/>
      <c r="F1422" s="138"/>
      <c r="G1422" s="138"/>
      <c r="H1422" s="138"/>
      <c r="I1422" s="138"/>
      <c r="J1422" s="138"/>
      <c r="K1422" s="138"/>
      <c r="L1422" s="138"/>
      <c r="M1422" s="138"/>
      <c r="N1422" s="138"/>
      <c r="O1422" s="138"/>
      <c r="P1422" s="138"/>
      <c r="Q1422" s="138"/>
    </row>
    <row r="1423" spans="1:17">
      <c r="A1423" s="147"/>
      <c r="B1423" s="67"/>
      <c r="C1423" s="151"/>
      <c r="D1423" s="179"/>
      <c r="E1423" s="147"/>
      <c r="F1423" s="138"/>
      <c r="G1423" s="138"/>
      <c r="H1423" s="138"/>
      <c r="I1423" s="138"/>
      <c r="J1423" s="138"/>
      <c r="K1423" s="138"/>
      <c r="L1423" s="138"/>
      <c r="M1423" s="138"/>
      <c r="N1423" s="138"/>
      <c r="O1423" s="138"/>
      <c r="P1423" s="138"/>
      <c r="Q1423" s="138"/>
    </row>
    <row r="1424" spans="1:17">
      <c r="A1424" s="147"/>
      <c r="B1424" s="67"/>
      <c r="C1424" s="151"/>
      <c r="D1424" s="179"/>
      <c r="E1424" s="147"/>
      <c r="F1424" s="138"/>
      <c r="G1424" s="138"/>
      <c r="H1424" s="138"/>
      <c r="I1424" s="138"/>
      <c r="J1424" s="138"/>
      <c r="K1424" s="138"/>
      <c r="L1424" s="138"/>
      <c r="M1424" s="138"/>
      <c r="N1424" s="138"/>
      <c r="O1424" s="138"/>
      <c r="P1424" s="138"/>
      <c r="Q1424" s="138"/>
    </row>
    <row r="1425" spans="1:17">
      <c r="A1425" s="147"/>
      <c r="B1425" s="67"/>
      <c r="C1425" s="151"/>
      <c r="D1425" s="179"/>
      <c r="E1425" s="147"/>
      <c r="F1425" s="138"/>
      <c r="G1425" s="138"/>
      <c r="H1425" s="138"/>
      <c r="I1425" s="138"/>
      <c r="J1425" s="138"/>
      <c r="K1425" s="138"/>
      <c r="L1425" s="138"/>
      <c r="M1425" s="138"/>
      <c r="N1425" s="138"/>
      <c r="O1425" s="138"/>
      <c r="P1425" s="138"/>
      <c r="Q1425" s="138"/>
    </row>
    <row r="1426" spans="1:17">
      <c r="A1426" s="147"/>
      <c r="B1426" s="67"/>
      <c r="C1426" s="151"/>
      <c r="D1426" s="179"/>
      <c r="E1426" s="147"/>
      <c r="F1426" s="138"/>
      <c r="G1426" s="138"/>
      <c r="H1426" s="138"/>
      <c r="I1426" s="138"/>
      <c r="J1426" s="138"/>
      <c r="K1426" s="138"/>
      <c r="L1426" s="138"/>
      <c r="M1426" s="138"/>
      <c r="N1426" s="138"/>
      <c r="O1426" s="138"/>
      <c r="P1426" s="138"/>
      <c r="Q1426" s="138"/>
    </row>
    <row r="1427" spans="1:17">
      <c r="A1427" s="147"/>
      <c r="B1427" s="67"/>
      <c r="C1427" s="151"/>
      <c r="D1427" s="179"/>
      <c r="E1427" s="147"/>
      <c r="F1427" s="138"/>
      <c r="G1427" s="138"/>
      <c r="H1427" s="138"/>
      <c r="I1427" s="138"/>
      <c r="J1427" s="138"/>
      <c r="K1427" s="138"/>
      <c r="L1427" s="138"/>
      <c r="M1427" s="138"/>
      <c r="N1427" s="138"/>
      <c r="O1427" s="138"/>
      <c r="P1427" s="138"/>
      <c r="Q1427" s="138"/>
    </row>
    <row r="1428" spans="1:17">
      <c r="A1428" s="147"/>
      <c r="B1428" s="67"/>
      <c r="C1428" s="151"/>
      <c r="D1428" s="179"/>
      <c r="E1428" s="147"/>
      <c r="F1428" s="138"/>
      <c r="G1428" s="138"/>
      <c r="H1428" s="138"/>
      <c r="I1428" s="138"/>
      <c r="J1428" s="138"/>
      <c r="K1428" s="138"/>
      <c r="L1428" s="138"/>
      <c r="M1428" s="138"/>
      <c r="N1428" s="138"/>
      <c r="O1428" s="138"/>
      <c r="P1428" s="138"/>
      <c r="Q1428" s="138"/>
    </row>
    <row r="1429" spans="1:17">
      <c r="A1429" s="147"/>
      <c r="B1429" s="67"/>
      <c r="C1429" s="151"/>
      <c r="D1429" s="179"/>
      <c r="E1429" s="147"/>
      <c r="F1429" s="138"/>
      <c r="G1429" s="138"/>
      <c r="H1429" s="138"/>
      <c r="I1429" s="138"/>
      <c r="J1429" s="138"/>
      <c r="K1429" s="138"/>
      <c r="L1429" s="138"/>
      <c r="M1429" s="138"/>
      <c r="N1429" s="138"/>
      <c r="O1429" s="138"/>
      <c r="P1429" s="138"/>
      <c r="Q1429" s="138"/>
    </row>
    <row r="1430" spans="1:17">
      <c r="A1430" s="147"/>
      <c r="B1430" s="67"/>
      <c r="C1430" s="151"/>
      <c r="D1430" s="179"/>
      <c r="E1430" s="147"/>
      <c r="F1430" s="138"/>
      <c r="G1430" s="138"/>
      <c r="H1430" s="138"/>
      <c r="I1430" s="138"/>
      <c r="J1430" s="138"/>
      <c r="K1430" s="138"/>
      <c r="L1430" s="138"/>
      <c r="M1430" s="138"/>
      <c r="N1430" s="138"/>
      <c r="O1430" s="138"/>
      <c r="P1430" s="138"/>
      <c r="Q1430" s="138"/>
    </row>
    <row r="1431" spans="1:17">
      <c r="A1431" s="147"/>
      <c r="B1431" s="67"/>
      <c r="C1431" s="151"/>
      <c r="D1431" s="179"/>
      <c r="E1431" s="147"/>
      <c r="F1431" s="138"/>
      <c r="G1431" s="138"/>
      <c r="H1431" s="138"/>
      <c r="I1431" s="138"/>
      <c r="J1431" s="138"/>
      <c r="K1431" s="138"/>
      <c r="L1431" s="138"/>
      <c r="M1431" s="138"/>
      <c r="N1431" s="138"/>
      <c r="O1431" s="138"/>
      <c r="P1431" s="138"/>
      <c r="Q1431" s="138"/>
    </row>
    <row r="1432" spans="1:17">
      <c r="A1432" s="147"/>
      <c r="B1432" s="67"/>
      <c r="C1432" s="151"/>
      <c r="D1432" s="179"/>
      <c r="E1432" s="147"/>
      <c r="F1432" s="138"/>
      <c r="G1432" s="138"/>
      <c r="H1432" s="138"/>
      <c r="I1432" s="138"/>
      <c r="J1432" s="138"/>
      <c r="K1432" s="138"/>
      <c r="L1432" s="138"/>
      <c r="M1432" s="138"/>
      <c r="N1432" s="138"/>
      <c r="O1432" s="138"/>
      <c r="P1432" s="138"/>
      <c r="Q1432" s="138"/>
    </row>
    <row r="1433" spans="1:17">
      <c r="A1433" s="147"/>
      <c r="B1433" s="67"/>
      <c r="C1433" s="151"/>
      <c r="D1433" s="179"/>
      <c r="E1433" s="147"/>
      <c r="F1433" s="138"/>
      <c r="G1433" s="138"/>
      <c r="H1433" s="138"/>
      <c r="I1433" s="138"/>
      <c r="J1433" s="138"/>
      <c r="K1433" s="138"/>
      <c r="L1433" s="138"/>
      <c r="M1433" s="138"/>
      <c r="N1433" s="138"/>
      <c r="O1433" s="138"/>
      <c r="P1433" s="138"/>
      <c r="Q1433" s="138"/>
    </row>
    <row r="1434" spans="1:17">
      <c r="A1434" s="147"/>
      <c r="B1434" s="67"/>
      <c r="C1434" s="151"/>
      <c r="D1434" s="179"/>
      <c r="E1434" s="147"/>
      <c r="F1434" s="138"/>
      <c r="G1434" s="138"/>
      <c r="H1434" s="138"/>
      <c r="I1434" s="138"/>
      <c r="J1434" s="138"/>
      <c r="K1434" s="138"/>
      <c r="L1434" s="138"/>
      <c r="M1434" s="138"/>
      <c r="N1434" s="138"/>
      <c r="O1434" s="138"/>
      <c r="P1434" s="138"/>
      <c r="Q1434" s="138"/>
    </row>
    <row r="1435" spans="1:17">
      <c r="A1435" s="147"/>
      <c r="B1435" s="67"/>
      <c r="C1435" s="151"/>
      <c r="D1435" s="179"/>
      <c r="E1435" s="147"/>
      <c r="F1435" s="138"/>
      <c r="G1435" s="138"/>
      <c r="H1435" s="138"/>
      <c r="I1435" s="138"/>
      <c r="J1435" s="138"/>
      <c r="K1435" s="138"/>
      <c r="L1435" s="138"/>
      <c r="M1435" s="138"/>
      <c r="N1435" s="138"/>
      <c r="O1435" s="138"/>
      <c r="P1435" s="138"/>
      <c r="Q1435" s="138"/>
    </row>
    <row r="1436" spans="1:17">
      <c r="A1436" s="147"/>
      <c r="B1436" s="67"/>
      <c r="C1436" s="151"/>
      <c r="D1436" s="179"/>
      <c r="E1436" s="147"/>
      <c r="F1436" s="138"/>
      <c r="G1436" s="138"/>
      <c r="H1436" s="138"/>
      <c r="I1436" s="138"/>
      <c r="J1436" s="138"/>
      <c r="K1436" s="138"/>
      <c r="L1436" s="138"/>
      <c r="M1436" s="138"/>
      <c r="N1436" s="138"/>
      <c r="O1436" s="138"/>
      <c r="P1436" s="138"/>
      <c r="Q1436" s="138"/>
    </row>
    <row r="1437" spans="1:17">
      <c r="A1437" s="147"/>
      <c r="B1437" s="67"/>
      <c r="C1437" s="151"/>
      <c r="D1437" s="179"/>
      <c r="E1437" s="147"/>
      <c r="F1437" s="138"/>
      <c r="G1437" s="138"/>
      <c r="H1437" s="138"/>
      <c r="I1437" s="138"/>
      <c r="J1437" s="138"/>
      <c r="K1437" s="138"/>
      <c r="L1437" s="138"/>
      <c r="M1437" s="138"/>
      <c r="N1437" s="138"/>
      <c r="O1437" s="138"/>
      <c r="P1437" s="138"/>
      <c r="Q1437" s="138"/>
    </row>
    <row r="1438" spans="1:17">
      <c r="A1438" s="147"/>
      <c r="B1438" s="67"/>
      <c r="C1438" s="151"/>
      <c r="D1438" s="179"/>
      <c r="E1438" s="147"/>
      <c r="F1438" s="138"/>
      <c r="G1438" s="138"/>
      <c r="H1438" s="138"/>
      <c r="I1438" s="138"/>
      <c r="J1438" s="138"/>
      <c r="K1438" s="138"/>
      <c r="L1438" s="138"/>
      <c r="M1438" s="138"/>
      <c r="N1438" s="138"/>
      <c r="O1438" s="138"/>
      <c r="P1438" s="138"/>
      <c r="Q1438" s="138"/>
    </row>
    <row r="1439" spans="1:17">
      <c r="A1439" s="147"/>
      <c r="B1439" s="67"/>
      <c r="C1439" s="151"/>
      <c r="D1439" s="179"/>
      <c r="E1439" s="147"/>
      <c r="F1439" s="138"/>
      <c r="G1439" s="138"/>
      <c r="H1439" s="138"/>
      <c r="I1439" s="138"/>
      <c r="J1439" s="138"/>
      <c r="K1439" s="138"/>
      <c r="L1439" s="138"/>
      <c r="M1439" s="138"/>
      <c r="N1439" s="138"/>
      <c r="O1439" s="138"/>
      <c r="P1439" s="138"/>
      <c r="Q1439" s="138"/>
    </row>
    <row r="1440" spans="1:17">
      <c r="A1440" s="147"/>
      <c r="B1440" s="67"/>
      <c r="C1440" s="151"/>
      <c r="D1440" s="179"/>
      <c r="E1440" s="147"/>
      <c r="F1440" s="138"/>
      <c r="G1440" s="138"/>
      <c r="H1440" s="138"/>
      <c r="I1440" s="138"/>
      <c r="J1440" s="138"/>
      <c r="K1440" s="138"/>
      <c r="L1440" s="138"/>
      <c r="M1440" s="138"/>
      <c r="N1440" s="138"/>
      <c r="O1440" s="138"/>
      <c r="P1440" s="138"/>
      <c r="Q1440" s="138"/>
    </row>
    <row r="1441" spans="1:17">
      <c r="A1441" s="147"/>
      <c r="B1441" s="67"/>
      <c r="C1441" s="151"/>
      <c r="D1441" s="179"/>
      <c r="E1441" s="147"/>
      <c r="F1441" s="138"/>
      <c r="G1441" s="138"/>
      <c r="H1441" s="138"/>
      <c r="I1441" s="138"/>
      <c r="J1441" s="138"/>
      <c r="K1441" s="138"/>
      <c r="L1441" s="138"/>
      <c r="M1441" s="138"/>
      <c r="N1441" s="138"/>
      <c r="O1441" s="138"/>
      <c r="P1441" s="138"/>
      <c r="Q1441" s="138"/>
    </row>
    <row r="1442" spans="1:17">
      <c r="A1442" s="147"/>
      <c r="B1442" s="67"/>
      <c r="C1442" s="151"/>
      <c r="D1442" s="179"/>
      <c r="E1442" s="147"/>
      <c r="F1442" s="138"/>
      <c r="G1442" s="138"/>
      <c r="H1442" s="138"/>
      <c r="I1442" s="138"/>
      <c r="J1442" s="138"/>
      <c r="K1442" s="138"/>
      <c r="L1442" s="138"/>
      <c r="M1442" s="138"/>
      <c r="N1442" s="138"/>
      <c r="O1442" s="138"/>
      <c r="P1442" s="138"/>
      <c r="Q1442" s="138"/>
    </row>
    <row r="1443" spans="1:17">
      <c r="A1443" s="147"/>
      <c r="B1443" s="67"/>
      <c r="C1443" s="151"/>
      <c r="D1443" s="179"/>
      <c r="E1443" s="147"/>
      <c r="F1443" s="138"/>
      <c r="G1443" s="138"/>
      <c r="H1443" s="138"/>
      <c r="I1443" s="138"/>
      <c r="J1443" s="138"/>
      <c r="K1443" s="138"/>
      <c r="L1443" s="138"/>
      <c r="M1443" s="138"/>
      <c r="N1443" s="138"/>
      <c r="O1443" s="138"/>
      <c r="P1443" s="138"/>
      <c r="Q1443" s="138"/>
    </row>
    <row r="1444" spans="1:17">
      <c r="A1444" s="147"/>
      <c r="B1444" s="67"/>
      <c r="C1444" s="151"/>
      <c r="D1444" s="179"/>
      <c r="E1444" s="147"/>
      <c r="F1444" s="138"/>
      <c r="G1444" s="138"/>
      <c r="H1444" s="138"/>
      <c r="I1444" s="138"/>
      <c r="J1444" s="138"/>
      <c r="K1444" s="138"/>
      <c r="L1444" s="138"/>
      <c r="M1444" s="138"/>
      <c r="N1444" s="138"/>
      <c r="O1444" s="138"/>
      <c r="P1444" s="138"/>
      <c r="Q1444" s="138"/>
    </row>
    <row r="1445" spans="1:17">
      <c r="A1445" s="147"/>
      <c r="B1445" s="67"/>
      <c r="C1445" s="151"/>
      <c r="D1445" s="179"/>
      <c r="E1445" s="147"/>
      <c r="F1445" s="138"/>
      <c r="G1445" s="138"/>
      <c r="H1445" s="138"/>
      <c r="I1445" s="138"/>
      <c r="J1445" s="138"/>
      <c r="K1445" s="138"/>
      <c r="L1445" s="138"/>
      <c r="M1445" s="138"/>
      <c r="N1445" s="138"/>
      <c r="O1445" s="138"/>
      <c r="P1445" s="138"/>
      <c r="Q1445" s="138"/>
    </row>
    <row r="1446" spans="1:17">
      <c r="A1446" s="147"/>
      <c r="B1446" s="67"/>
      <c r="C1446" s="151"/>
      <c r="D1446" s="179"/>
      <c r="E1446" s="147"/>
      <c r="F1446" s="138"/>
      <c r="G1446" s="138"/>
      <c r="H1446" s="138"/>
      <c r="I1446" s="138"/>
      <c r="J1446" s="138"/>
      <c r="K1446" s="138"/>
      <c r="L1446" s="138"/>
      <c r="M1446" s="138"/>
      <c r="N1446" s="138"/>
      <c r="O1446" s="138"/>
      <c r="P1446" s="138"/>
      <c r="Q1446" s="138"/>
    </row>
    <row r="1447" spans="1:17">
      <c r="A1447" s="147"/>
      <c r="B1447" s="67"/>
      <c r="C1447" s="151"/>
      <c r="D1447" s="179"/>
      <c r="E1447" s="147"/>
      <c r="F1447" s="138"/>
      <c r="G1447" s="138"/>
      <c r="H1447" s="138"/>
      <c r="I1447" s="138"/>
      <c r="J1447" s="138"/>
      <c r="K1447" s="138"/>
      <c r="L1447" s="138"/>
      <c r="M1447" s="138"/>
      <c r="N1447" s="138"/>
      <c r="O1447" s="138"/>
      <c r="P1447" s="138"/>
      <c r="Q1447" s="138"/>
    </row>
    <row r="1448" spans="1:17">
      <c r="A1448" s="147"/>
      <c r="B1448" s="67"/>
      <c r="C1448" s="151"/>
      <c r="D1448" s="179"/>
      <c r="E1448" s="147"/>
      <c r="F1448" s="138"/>
      <c r="G1448" s="138"/>
      <c r="H1448" s="138"/>
      <c r="I1448" s="138"/>
      <c r="J1448" s="138"/>
      <c r="K1448" s="138"/>
      <c r="L1448" s="138"/>
      <c r="M1448" s="138"/>
      <c r="N1448" s="138"/>
      <c r="O1448" s="138"/>
      <c r="P1448" s="138"/>
      <c r="Q1448" s="138"/>
    </row>
    <row r="1449" spans="1:17">
      <c r="A1449" s="147"/>
      <c r="B1449" s="67"/>
      <c r="C1449" s="151"/>
      <c r="D1449" s="179"/>
      <c r="E1449" s="147"/>
      <c r="F1449" s="138"/>
      <c r="G1449" s="138"/>
      <c r="H1449" s="138"/>
      <c r="I1449" s="138"/>
      <c r="J1449" s="138"/>
      <c r="K1449" s="138"/>
      <c r="L1449" s="138"/>
      <c r="M1449" s="138"/>
      <c r="N1449" s="138"/>
      <c r="O1449" s="138"/>
      <c r="P1449" s="138"/>
      <c r="Q1449" s="138"/>
    </row>
    <row r="1450" spans="1:17">
      <c r="A1450" s="147"/>
      <c r="B1450" s="67"/>
      <c r="C1450" s="151"/>
      <c r="D1450" s="179"/>
      <c r="E1450" s="147"/>
      <c r="F1450" s="138"/>
      <c r="G1450" s="138"/>
      <c r="H1450" s="138"/>
      <c r="I1450" s="138"/>
      <c r="J1450" s="138"/>
      <c r="K1450" s="138"/>
      <c r="L1450" s="138"/>
      <c r="M1450" s="138"/>
      <c r="N1450" s="138"/>
      <c r="O1450" s="138"/>
      <c r="P1450" s="138"/>
      <c r="Q1450" s="138"/>
    </row>
    <row r="1451" spans="1:17">
      <c r="A1451" s="147"/>
      <c r="B1451" s="67"/>
      <c r="C1451" s="151"/>
      <c r="D1451" s="179"/>
      <c r="E1451" s="147"/>
      <c r="F1451" s="138"/>
      <c r="G1451" s="138"/>
      <c r="H1451" s="138"/>
      <c r="I1451" s="138"/>
      <c r="J1451" s="138"/>
      <c r="K1451" s="138"/>
      <c r="L1451" s="138"/>
      <c r="M1451" s="138"/>
      <c r="N1451" s="138"/>
      <c r="O1451" s="138"/>
      <c r="P1451" s="138"/>
      <c r="Q1451" s="138"/>
    </row>
    <row r="1452" spans="1:17">
      <c r="A1452" s="147"/>
      <c r="B1452" s="67"/>
      <c r="C1452" s="151"/>
      <c r="D1452" s="179"/>
      <c r="E1452" s="147"/>
      <c r="F1452" s="138"/>
      <c r="G1452" s="138"/>
      <c r="H1452" s="138"/>
      <c r="I1452" s="138"/>
      <c r="J1452" s="138"/>
      <c r="K1452" s="138"/>
      <c r="L1452" s="138"/>
      <c r="M1452" s="138"/>
      <c r="N1452" s="138"/>
      <c r="O1452" s="138"/>
      <c r="P1452" s="138"/>
      <c r="Q1452" s="138"/>
    </row>
    <row r="1453" spans="1:17">
      <c r="A1453" s="147"/>
      <c r="B1453" s="67"/>
      <c r="C1453" s="151"/>
      <c r="D1453" s="179"/>
      <c r="E1453" s="147"/>
      <c r="F1453" s="138"/>
      <c r="G1453" s="138"/>
      <c r="H1453" s="138"/>
      <c r="I1453" s="138"/>
      <c r="J1453" s="138"/>
      <c r="K1453" s="138"/>
      <c r="L1453" s="138"/>
      <c r="M1453" s="138"/>
      <c r="N1453" s="138"/>
      <c r="O1453" s="138"/>
      <c r="P1453" s="138"/>
      <c r="Q1453" s="138"/>
    </row>
    <row r="1454" spans="1:17">
      <c r="A1454" s="147"/>
      <c r="B1454" s="67"/>
      <c r="C1454" s="151"/>
      <c r="D1454" s="179"/>
      <c r="E1454" s="147"/>
      <c r="F1454" s="138"/>
      <c r="G1454" s="138"/>
      <c r="H1454" s="138"/>
      <c r="I1454" s="138"/>
      <c r="J1454" s="138"/>
      <c r="K1454" s="138"/>
      <c r="L1454" s="138"/>
      <c r="M1454" s="138"/>
      <c r="N1454" s="138"/>
      <c r="O1454" s="138"/>
      <c r="P1454" s="138"/>
      <c r="Q1454" s="138"/>
    </row>
    <row r="1455" spans="1:17">
      <c r="A1455" s="147"/>
      <c r="B1455" s="67"/>
      <c r="C1455" s="151"/>
      <c r="D1455" s="179"/>
      <c r="E1455" s="147"/>
      <c r="F1455" s="138"/>
      <c r="G1455" s="138"/>
      <c r="H1455" s="138"/>
      <c r="I1455" s="138"/>
      <c r="J1455" s="138"/>
      <c r="K1455" s="138"/>
      <c r="L1455" s="138"/>
      <c r="M1455" s="138"/>
      <c r="N1455" s="138"/>
      <c r="O1455" s="138"/>
      <c r="P1455" s="138"/>
      <c r="Q1455" s="138"/>
    </row>
    <row r="1456" spans="1:17">
      <c r="A1456" s="147"/>
      <c r="B1456" s="67"/>
      <c r="C1456" s="151"/>
      <c r="D1456" s="179"/>
      <c r="E1456" s="147"/>
      <c r="F1456" s="138"/>
      <c r="G1456" s="138"/>
      <c r="H1456" s="138"/>
      <c r="I1456" s="138"/>
      <c r="J1456" s="138"/>
      <c r="K1456" s="138"/>
      <c r="L1456" s="138"/>
      <c r="M1456" s="138"/>
      <c r="N1456" s="138"/>
      <c r="O1456" s="138"/>
      <c r="P1456" s="138"/>
      <c r="Q1456" s="138"/>
    </row>
    <row r="1457" spans="1:17">
      <c r="A1457" s="147"/>
      <c r="B1457" s="67"/>
      <c r="C1457" s="151"/>
      <c r="D1457" s="179"/>
      <c r="E1457" s="147"/>
      <c r="F1457" s="138"/>
      <c r="G1457" s="138"/>
      <c r="H1457" s="138"/>
      <c r="I1457" s="138"/>
      <c r="J1457" s="138"/>
      <c r="K1457" s="138"/>
      <c r="L1457" s="138"/>
      <c r="M1457" s="138"/>
      <c r="N1457" s="138"/>
      <c r="O1457" s="138"/>
      <c r="P1457" s="138"/>
      <c r="Q1457" s="138"/>
    </row>
    <row r="1458" spans="1:17">
      <c r="A1458" s="147"/>
      <c r="B1458" s="67"/>
      <c r="C1458" s="151"/>
      <c r="D1458" s="179"/>
      <c r="E1458" s="147"/>
      <c r="F1458" s="138"/>
      <c r="G1458" s="138"/>
      <c r="H1458" s="138"/>
      <c r="I1458" s="138"/>
      <c r="J1458" s="138"/>
      <c r="K1458" s="138"/>
      <c r="L1458" s="138"/>
      <c r="M1458" s="138"/>
      <c r="N1458" s="138"/>
      <c r="O1458" s="138"/>
      <c r="P1458" s="138"/>
      <c r="Q1458" s="138"/>
    </row>
    <row r="1459" spans="1:17">
      <c r="A1459" s="147"/>
      <c r="B1459" s="67"/>
      <c r="C1459" s="151"/>
      <c r="D1459" s="179"/>
      <c r="E1459" s="147"/>
      <c r="F1459" s="138"/>
      <c r="G1459" s="138"/>
      <c r="H1459" s="138"/>
      <c r="I1459" s="138"/>
      <c r="J1459" s="138"/>
      <c r="K1459" s="138"/>
      <c r="L1459" s="138"/>
      <c r="M1459" s="138"/>
      <c r="N1459" s="138"/>
      <c r="O1459" s="138"/>
      <c r="P1459" s="138"/>
      <c r="Q1459" s="138"/>
    </row>
    <row r="1460" spans="1:17">
      <c r="A1460" s="147"/>
      <c r="B1460" s="67"/>
      <c r="C1460" s="151"/>
      <c r="D1460" s="179"/>
      <c r="E1460" s="147"/>
      <c r="F1460" s="138"/>
      <c r="G1460" s="138"/>
      <c r="H1460" s="138"/>
      <c r="I1460" s="138"/>
      <c r="J1460" s="138"/>
      <c r="K1460" s="138"/>
      <c r="L1460" s="138"/>
      <c r="M1460" s="138"/>
      <c r="N1460" s="138"/>
      <c r="O1460" s="138"/>
      <c r="P1460" s="138"/>
      <c r="Q1460" s="138"/>
    </row>
    <row r="1461" spans="1:17">
      <c r="A1461" s="147"/>
      <c r="B1461" s="67"/>
      <c r="C1461" s="151"/>
      <c r="D1461" s="179"/>
      <c r="E1461" s="147"/>
      <c r="F1461" s="138"/>
      <c r="G1461" s="138"/>
      <c r="H1461" s="138"/>
      <c r="I1461" s="138"/>
      <c r="J1461" s="138"/>
      <c r="K1461" s="138"/>
      <c r="L1461" s="138"/>
      <c r="M1461" s="138"/>
      <c r="N1461" s="138"/>
      <c r="O1461" s="138"/>
      <c r="P1461" s="138"/>
      <c r="Q1461" s="138"/>
    </row>
    <row r="1462" spans="1:17">
      <c r="A1462" s="147"/>
      <c r="B1462" s="67"/>
      <c r="C1462" s="151"/>
      <c r="D1462" s="179"/>
      <c r="E1462" s="147"/>
      <c r="F1462" s="138"/>
      <c r="G1462" s="138"/>
      <c r="H1462" s="138"/>
      <c r="I1462" s="138"/>
      <c r="J1462" s="138"/>
      <c r="K1462" s="138"/>
      <c r="L1462" s="138"/>
      <c r="M1462" s="138"/>
      <c r="N1462" s="138"/>
      <c r="O1462" s="138"/>
      <c r="P1462" s="138"/>
      <c r="Q1462" s="138"/>
    </row>
    <row r="1463" spans="1:17">
      <c r="A1463" s="147"/>
      <c r="B1463" s="67"/>
      <c r="C1463" s="151"/>
      <c r="D1463" s="179"/>
      <c r="E1463" s="147"/>
      <c r="F1463" s="138"/>
      <c r="G1463" s="138"/>
      <c r="H1463" s="138"/>
      <c r="I1463" s="138"/>
      <c r="J1463" s="138"/>
      <c r="K1463" s="138"/>
      <c r="L1463" s="138"/>
      <c r="M1463" s="138"/>
      <c r="N1463" s="138"/>
      <c r="O1463" s="138"/>
      <c r="P1463" s="138"/>
      <c r="Q1463" s="138"/>
    </row>
    <row r="1464" spans="1:17">
      <c r="A1464" s="147"/>
      <c r="B1464" s="67"/>
      <c r="C1464" s="151"/>
      <c r="D1464" s="179"/>
      <c r="E1464" s="147"/>
      <c r="F1464" s="138"/>
      <c r="G1464" s="138"/>
      <c r="H1464" s="138"/>
      <c r="I1464" s="138"/>
      <c r="J1464" s="138"/>
      <c r="K1464" s="138"/>
      <c r="L1464" s="138"/>
      <c r="M1464" s="138"/>
      <c r="N1464" s="138"/>
      <c r="O1464" s="138"/>
      <c r="P1464" s="138"/>
      <c r="Q1464" s="138"/>
    </row>
    <row r="1465" spans="1:17">
      <c r="A1465" s="147"/>
      <c r="B1465" s="67"/>
      <c r="C1465" s="151"/>
      <c r="D1465" s="179"/>
      <c r="E1465" s="147"/>
      <c r="F1465" s="138"/>
      <c r="G1465" s="138"/>
      <c r="H1465" s="138"/>
      <c r="I1465" s="138"/>
      <c r="J1465" s="138"/>
      <c r="K1465" s="138"/>
      <c r="L1465" s="138"/>
      <c r="M1465" s="138"/>
      <c r="N1465" s="138"/>
      <c r="O1465" s="138"/>
      <c r="P1465" s="138"/>
      <c r="Q1465" s="138"/>
    </row>
    <row r="1466" spans="1:17">
      <c r="A1466" s="147"/>
      <c r="B1466" s="67"/>
      <c r="C1466" s="151"/>
      <c r="D1466" s="179"/>
      <c r="E1466" s="147"/>
      <c r="F1466" s="138"/>
      <c r="G1466" s="138"/>
      <c r="H1466" s="138"/>
      <c r="I1466" s="138"/>
      <c r="J1466" s="138"/>
      <c r="K1466" s="138"/>
      <c r="L1466" s="138"/>
      <c r="M1466" s="138"/>
      <c r="N1466" s="138"/>
      <c r="O1466" s="138"/>
      <c r="P1466" s="138"/>
      <c r="Q1466" s="138"/>
    </row>
    <row r="1467" spans="1:17">
      <c r="A1467" s="147"/>
      <c r="B1467" s="67"/>
      <c r="C1467" s="151"/>
      <c r="D1467" s="179"/>
      <c r="E1467" s="147"/>
      <c r="F1467" s="138"/>
      <c r="G1467" s="138"/>
      <c r="H1467" s="138"/>
      <c r="I1467" s="138"/>
      <c r="J1467" s="138"/>
      <c r="K1467" s="138"/>
      <c r="L1467" s="138"/>
      <c r="M1467" s="138"/>
      <c r="N1467" s="138"/>
      <c r="O1467" s="138"/>
      <c r="P1467" s="138"/>
      <c r="Q1467" s="138"/>
    </row>
    <row r="1468" spans="1:17">
      <c r="A1468" s="147"/>
      <c r="B1468" s="67"/>
      <c r="C1468" s="151"/>
      <c r="D1468" s="179"/>
      <c r="E1468" s="147"/>
      <c r="F1468" s="138"/>
      <c r="G1468" s="138"/>
      <c r="H1468" s="138"/>
      <c r="I1468" s="138"/>
      <c r="J1468" s="138"/>
      <c r="K1468" s="138"/>
      <c r="L1468" s="138"/>
      <c r="M1468" s="138"/>
      <c r="N1468" s="138"/>
      <c r="O1468" s="138"/>
      <c r="P1468" s="138"/>
      <c r="Q1468" s="138"/>
    </row>
    <row r="1469" spans="1:17">
      <c r="A1469" s="147"/>
      <c r="B1469" s="67"/>
      <c r="C1469" s="151"/>
      <c r="D1469" s="179"/>
      <c r="E1469" s="147"/>
      <c r="F1469" s="138"/>
      <c r="G1469" s="138"/>
      <c r="H1469" s="138"/>
      <c r="I1469" s="138"/>
      <c r="J1469" s="138"/>
      <c r="K1469" s="138"/>
      <c r="L1469" s="138"/>
      <c r="M1469" s="138"/>
      <c r="N1469" s="138"/>
      <c r="O1469" s="138"/>
      <c r="P1469" s="138"/>
      <c r="Q1469" s="138"/>
    </row>
    <row r="1470" spans="1:17">
      <c r="A1470" s="147"/>
      <c r="B1470" s="67"/>
      <c r="C1470" s="151"/>
      <c r="D1470" s="179"/>
      <c r="E1470" s="147"/>
      <c r="F1470" s="138"/>
      <c r="G1470" s="138"/>
      <c r="H1470" s="138"/>
      <c r="I1470" s="138"/>
      <c r="J1470" s="138"/>
      <c r="K1470" s="138"/>
      <c r="L1470" s="138"/>
      <c r="M1470" s="138"/>
      <c r="N1470" s="138"/>
      <c r="O1470" s="138"/>
      <c r="P1470" s="138"/>
      <c r="Q1470" s="138"/>
    </row>
    <row r="1471" spans="1:17">
      <c r="A1471" s="147"/>
      <c r="B1471" s="67"/>
      <c r="C1471" s="151"/>
      <c r="D1471" s="179"/>
      <c r="E1471" s="147"/>
      <c r="F1471" s="138"/>
      <c r="G1471" s="138"/>
      <c r="H1471" s="138"/>
      <c r="I1471" s="138"/>
      <c r="J1471" s="138"/>
      <c r="K1471" s="138"/>
      <c r="L1471" s="138"/>
      <c r="M1471" s="138"/>
      <c r="N1471" s="138"/>
      <c r="O1471" s="138"/>
      <c r="P1471" s="138"/>
      <c r="Q1471" s="138"/>
    </row>
    <row r="1472" spans="1:17">
      <c r="A1472" s="147"/>
      <c r="B1472" s="67"/>
      <c r="C1472" s="151"/>
      <c r="D1472" s="179"/>
      <c r="E1472" s="147"/>
      <c r="F1472" s="138"/>
      <c r="G1472" s="138"/>
      <c r="H1472" s="138"/>
      <c r="I1472" s="138"/>
      <c r="J1472" s="138"/>
      <c r="K1472" s="138"/>
      <c r="L1472" s="138"/>
      <c r="M1472" s="138"/>
      <c r="N1472" s="138"/>
      <c r="O1472" s="138"/>
      <c r="P1472" s="138"/>
      <c r="Q1472" s="138"/>
    </row>
    <row r="1473" spans="1:17">
      <c r="A1473" s="147"/>
      <c r="B1473" s="67"/>
      <c r="C1473" s="151"/>
      <c r="D1473" s="179"/>
      <c r="E1473" s="147"/>
      <c r="F1473" s="138"/>
      <c r="G1473" s="138"/>
      <c r="H1473" s="138"/>
      <c r="I1473" s="138"/>
      <c r="J1473" s="138"/>
      <c r="K1473" s="138"/>
      <c r="L1473" s="138"/>
      <c r="M1473" s="138"/>
      <c r="N1473" s="138"/>
      <c r="O1473" s="138"/>
      <c r="P1473" s="138"/>
      <c r="Q1473" s="138"/>
    </row>
    <row r="1474" spans="1:17">
      <c r="A1474" s="147"/>
      <c r="B1474" s="67"/>
      <c r="C1474" s="151"/>
      <c r="D1474" s="179"/>
      <c r="E1474" s="147"/>
      <c r="F1474" s="138"/>
      <c r="G1474" s="138"/>
      <c r="H1474" s="138"/>
      <c r="I1474" s="138"/>
      <c r="J1474" s="138"/>
      <c r="K1474" s="138"/>
      <c r="L1474" s="138"/>
      <c r="M1474" s="138"/>
      <c r="N1474" s="138"/>
      <c r="O1474" s="138"/>
      <c r="P1474" s="138"/>
      <c r="Q1474" s="138"/>
    </row>
    <row r="1475" spans="1:17">
      <c r="A1475" s="147"/>
      <c r="B1475" s="67"/>
      <c r="C1475" s="151"/>
      <c r="D1475" s="179"/>
      <c r="E1475" s="147"/>
      <c r="F1475" s="138"/>
      <c r="G1475" s="138"/>
      <c r="H1475" s="138"/>
      <c r="I1475" s="138"/>
      <c r="J1475" s="138"/>
      <c r="K1475" s="138"/>
      <c r="L1475" s="138"/>
      <c r="M1475" s="138"/>
      <c r="N1475" s="138"/>
      <c r="O1475" s="138"/>
      <c r="P1475" s="138"/>
      <c r="Q1475" s="138"/>
    </row>
    <row r="1476" spans="1:17">
      <c r="A1476" s="147"/>
      <c r="B1476" s="67"/>
      <c r="C1476" s="151"/>
      <c r="D1476" s="179"/>
      <c r="E1476" s="147"/>
      <c r="F1476" s="138"/>
      <c r="G1476" s="138"/>
      <c r="H1476" s="138"/>
      <c r="I1476" s="138"/>
      <c r="J1476" s="138"/>
      <c r="K1476" s="138"/>
      <c r="L1476" s="138"/>
      <c r="M1476" s="138"/>
      <c r="N1476" s="138"/>
      <c r="O1476" s="138"/>
      <c r="P1476" s="138"/>
      <c r="Q1476" s="138"/>
    </row>
    <row r="1477" spans="1:17">
      <c r="A1477" s="147"/>
      <c r="B1477" s="67"/>
      <c r="C1477" s="151"/>
      <c r="D1477" s="179"/>
      <c r="E1477" s="147"/>
      <c r="F1477" s="138"/>
      <c r="G1477" s="138"/>
      <c r="H1477" s="138"/>
      <c r="I1477" s="138"/>
      <c r="J1477" s="138"/>
      <c r="K1477" s="138"/>
      <c r="L1477" s="138"/>
      <c r="M1477" s="138"/>
      <c r="N1477" s="138"/>
      <c r="O1477" s="138"/>
      <c r="P1477" s="138"/>
      <c r="Q1477" s="138"/>
    </row>
    <row r="1478" spans="1:17">
      <c r="A1478" s="147"/>
      <c r="B1478" s="67"/>
      <c r="C1478" s="151"/>
      <c r="D1478" s="179"/>
      <c r="E1478" s="147"/>
      <c r="F1478" s="138"/>
      <c r="G1478" s="138"/>
      <c r="H1478" s="138"/>
      <c r="I1478" s="138"/>
      <c r="J1478" s="138"/>
      <c r="K1478" s="138"/>
      <c r="L1478" s="138"/>
      <c r="M1478" s="138"/>
      <c r="N1478" s="138"/>
      <c r="O1478" s="138"/>
      <c r="P1478" s="138"/>
      <c r="Q1478" s="138"/>
    </row>
    <row r="1479" spans="1:17">
      <c r="A1479" s="147"/>
      <c r="B1479" s="67"/>
      <c r="C1479" s="151"/>
      <c r="D1479" s="179"/>
      <c r="E1479" s="147"/>
      <c r="F1479" s="138"/>
      <c r="G1479" s="138"/>
      <c r="H1479" s="138"/>
      <c r="I1479" s="138"/>
      <c r="J1479" s="138"/>
      <c r="K1479" s="138"/>
      <c r="L1479" s="138"/>
      <c r="M1479" s="138"/>
      <c r="N1479" s="138"/>
      <c r="O1479" s="138"/>
      <c r="P1479" s="138"/>
      <c r="Q1479" s="138"/>
    </row>
    <row r="1480" spans="1:17">
      <c r="A1480" s="147"/>
      <c r="B1480" s="67"/>
      <c r="C1480" s="151"/>
      <c r="D1480" s="179"/>
      <c r="E1480" s="147"/>
      <c r="F1480" s="138"/>
      <c r="G1480" s="138"/>
      <c r="H1480" s="138"/>
      <c r="I1480" s="138"/>
      <c r="J1480" s="138"/>
      <c r="K1480" s="138"/>
      <c r="L1480" s="138"/>
      <c r="M1480" s="138"/>
      <c r="N1480" s="138"/>
      <c r="O1480" s="138"/>
      <c r="P1480" s="138"/>
      <c r="Q1480" s="138"/>
    </row>
    <row r="1481" spans="1:17">
      <c r="A1481" s="147"/>
      <c r="B1481" s="67"/>
      <c r="C1481" s="151"/>
      <c r="D1481" s="179"/>
      <c r="E1481" s="147"/>
      <c r="F1481" s="138"/>
      <c r="G1481" s="138"/>
      <c r="H1481" s="138"/>
      <c r="I1481" s="138"/>
      <c r="J1481" s="138"/>
      <c r="K1481" s="138"/>
      <c r="L1481" s="138"/>
      <c r="M1481" s="138"/>
      <c r="N1481" s="138"/>
      <c r="O1481" s="138"/>
      <c r="P1481" s="138"/>
      <c r="Q1481" s="138"/>
    </row>
    <row r="1482" spans="1:17">
      <c r="A1482" s="147"/>
      <c r="B1482" s="67"/>
      <c r="C1482" s="151"/>
      <c r="D1482" s="179"/>
      <c r="E1482" s="147"/>
      <c r="F1482" s="138"/>
      <c r="G1482" s="138"/>
      <c r="H1482" s="138"/>
      <c r="I1482" s="138"/>
      <c r="J1482" s="138"/>
      <c r="K1482" s="138"/>
      <c r="L1482" s="138"/>
      <c r="M1482" s="138"/>
      <c r="N1482" s="138"/>
      <c r="O1482" s="138"/>
      <c r="P1482" s="138"/>
      <c r="Q1482" s="138"/>
    </row>
    <row r="1483" spans="1:17">
      <c r="A1483" s="147"/>
      <c r="B1483" s="67"/>
      <c r="C1483" s="151"/>
      <c r="D1483" s="179"/>
      <c r="E1483" s="147"/>
      <c r="F1483" s="138"/>
      <c r="G1483" s="138"/>
      <c r="H1483" s="138"/>
      <c r="I1483" s="138"/>
      <c r="J1483" s="138"/>
      <c r="K1483" s="138"/>
      <c r="L1483" s="138"/>
      <c r="M1483" s="138"/>
      <c r="N1483" s="138"/>
      <c r="O1483" s="138"/>
      <c r="P1483" s="138"/>
      <c r="Q1483" s="138"/>
    </row>
    <row r="1484" spans="1:17">
      <c r="A1484" s="147"/>
      <c r="B1484" s="67"/>
      <c r="C1484" s="151"/>
      <c r="D1484" s="179"/>
      <c r="E1484" s="147"/>
      <c r="F1484" s="138"/>
      <c r="G1484" s="138"/>
      <c r="H1484" s="138"/>
      <c r="I1484" s="138"/>
      <c r="J1484" s="138"/>
      <c r="K1484" s="138"/>
      <c r="L1484" s="138"/>
      <c r="M1484" s="138"/>
      <c r="N1484" s="138"/>
      <c r="O1484" s="138"/>
      <c r="P1484" s="138"/>
      <c r="Q1484" s="138"/>
    </row>
    <row r="1485" spans="1:17">
      <c r="A1485" s="147"/>
      <c r="B1485" s="67"/>
      <c r="C1485" s="151"/>
      <c r="D1485" s="179"/>
      <c r="E1485" s="147"/>
      <c r="F1485" s="138"/>
      <c r="G1485" s="138"/>
      <c r="H1485" s="138"/>
      <c r="I1485" s="138"/>
      <c r="J1485" s="138"/>
      <c r="K1485" s="138"/>
      <c r="L1485" s="138"/>
      <c r="M1485" s="138"/>
      <c r="N1485" s="138"/>
      <c r="O1485" s="138"/>
      <c r="P1485" s="138"/>
      <c r="Q1485" s="138"/>
    </row>
    <row r="1486" spans="1:17">
      <c r="A1486" s="147"/>
      <c r="B1486" s="67"/>
      <c r="C1486" s="151"/>
      <c r="D1486" s="179"/>
      <c r="E1486" s="147"/>
      <c r="F1486" s="138"/>
      <c r="G1486" s="138"/>
      <c r="H1486" s="138"/>
      <c r="I1486" s="138"/>
      <c r="J1486" s="138"/>
      <c r="K1486" s="138"/>
      <c r="L1486" s="138"/>
      <c r="M1486" s="138"/>
      <c r="N1486" s="138"/>
      <c r="O1486" s="138"/>
      <c r="P1486" s="138"/>
      <c r="Q1486" s="138"/>
    </row>
    <row r="1487" spans="1:17">
      <c r="A1487" s="147"/>
      <c r="B1487" s="67"/>
      <c r="C1487" s="151"/>
      <c r="D1487" s="179"/>
      <c r="E1487" s="147"/>
      <c r="F1487" s="138"/>
      <c r="G1487" s="138"/>
      <c r="H1487" s="138"/>
      <c r="I1487" s="138"/>
      <c r="J1487" s="138"/>
      <c r="K1487" s="138"/>
      <c r="L1487" s="138"/>
      <c r="M1487" s="138"/>
      <c r="N1487" s="138"/>
      <c r="O1487" s="138"/>
      <c r="P1487" s="138"/>
      <c r="Q1487" s="138"/>
    </row>
    <row r="1488" spans="1:17">
      <c r="A1488" s="147"/>
      <c r="B1488" s="67"/>
      <c r="C1488" s="151"/>
      <c r="D1488" s="179"/>
      <c r="E1488" s="147"/>
      <c r="F1488" s="138"/>
      <c r="G1488" s="138"/>
      <c r="H1488" s="138"/>
      <c r="I1488" s="138"/>
      <c r="J1488" s="138"/>
      <c r="K1488" s="138"/>
      <c r="L1488" s="138"/>
      <c r="M1488" s="138"/>
      <c r="N1488" s="138"/>
      <c r="O1488" s="138"/>
      <c r="P1488" s="138"/>
      <c r="Q1488" s="138"/>
    </row>
    <row r="1489" spans="1:17">
      <c r="A1489" s="147"/>
      <c r="B1489" s="67"/>
      <c r="C1489" s="151"/>
      <c r="D1489" s="179"/>
      <c r="E1489" s="147"/>
      <c r="F1489" s="138"/>
      <c r="G1489" s="138"/>
      <c r="H1489" s="138"/>
      <c r="I1489" s="138"/>
      <c r="J1489" s="138"/>
      <c r="K1489" s="138"/>
      <c r="L1489" s="138"/>
      <c r="M1489" s="138"/>
      <c r="N1489" s="138"/>
      <c r="O1489" s="138"/>
      <c r="P1489" s="138"/>
      <c r="Q1489" s="138"/>
    </row>
    <row r="1490" spans="1:17">
      <c r="A1490" s="147"/>
      <c r="B1490" s="67"/>
      <c r="C1490" s="151"/>
      <c r="D1490" s="179"/>
      <c r="E1490" s="147"/>
      <c r="F1490" s="138"/>
      <c r="G1490" s="138"/>
      <c r="H1490" s="138"/>
      <c r="I1490" s="138"/>
      <c r="J1490" s="138"/>
      <c r="K1490" s="138"/>
      <c r="L1490" s="138"/>
      <c r="M1490" s="138"/>
      <c r="N1490" s="138"/>
      <c r="O1490" s="138"/>
      <c r="P1490" s="138"/>
      <c r="Q1490" s="138"/>
    </row>
    <row r="1491" spans="1:17">
      <c r="A1491" s="147"/>
      <c r="B1491" s="67"/>
      <c r="C1491" s="151"/>
      <c r="D1491" s="179"/>
      <c r="E1491" s="147"/>
      <c r="F1491" s="138"/>
      <c r="G1491" s="138"/>
      <c r="H1491" s="138"/>
      <c r="I1491" s="138"/>
      <c r="J1491" s="138"/>
      <c r="K1491" s="138"/>
      <c r="L1491" s="138"/>
      <c r="M1491" s="138"/>
      <c r="N1491" s="138"/>
      <c r="O1491" s="138"/>
      <c r="P1491" s="138"/>
      <c r="Q1491" s="138"/>
    </row>
    <row r="1492" spans="1:17">
      <c r="A1492" s="147"/>
      <c r="B1492" s="67"/>
      <c r="C1492" s="151"/>
      <c r="D1492" s="179"/>
      <c r="E1492" s="147"/>
      <c r="F1492" s="138"/>
      <c r="G1492" s="138"/>
      <c r="H1492" s="138"/>
      <c r="I1492" s="138"/>
      <c r="J1492" s="138"/>
      <c r="K1492" s="138"/>
      <c r="L1492" s="138"/>
      <c r="M1492" s="138"/>
      <c r="N1492" s="138"/>
      <c r="O1492" s="138"/>
      <c r="P1492" s="138"/>
      <c r="Q1492" s="138"/>
    </row>
    <row r="1493" spans="1:17">
      <c r="A1493" s="147"/>
      <c r="B1493" s="67"/>
      <c r="C1493" s="151"/>
      <c r="D1493" s="179"/>
      <c r="E1493" s="147"/>
      <c r="F1493" s="138"/>
      <c r="G1493" s="138"/>
      <c r="H1493" s="138"/>
      <c r="I1493" s="138"/>
      <c r="J1493" s="138"/>
      <c r="K1493" s="138"/>
      <c r="L1493" s="138"/>
      <c r="M1493" s="138"/>
      <c r="N1493" s="138"/>
      <c r="O1493" s="138"/>
      <c r="P1493" s="138"/>
      <c r="Q1493" s="138"/>
    </row>
    <row r="1494" spans="1:17">
      <c r="A1494" s="147"/>
      <c r="B1494" s="67"/>
      <c r="C1494" s="151"/>
      <c r="D1494" s="179"/>
      <c r="E1494" s="147"/>
      <c r="F1494" s="138"/>
      <c r="G1494" s="138"/>
      <c r="H1494" s="138"/>
      <c r="I1494" s="138"/>
      <c r="J1494" s="138"/>
      <c r="K1494" s="138"/>
      <c r="L1494" s="138"/>
      <c r="M1494" s="138"/>
      <c r="N1494" s="138"/>
      <c r="O1494" s="138"/>
      <c r="P1494" s="138"/>
      <c r="Q1494" s="138"/>
    </row>
    <row r="1495" spans="1:17">
      <c r="A1495" s="147"/>
      <c r="B1495" s="67"/>
      <c r="C1495" s="151"/>
      <c r="D1495" s="179"/>
      <c r="E1495" s="147"/>
      <c r="F1495" s="138"/>
      <c r="G1495" s="138"/>
      <c r="H1495" s="138"/>
      <c r="I1495" s="138"/>
      <c r="J1495" s="138"/>
      <c r="K1495" s="138"/>
      <c r="L1495" s="138"/>
      <c r="M1495" s="138"/>
      <c r="N1495" s="138"/>
      <c r="O1495" s="138"/>
      <c r="P1495" s="138"/>
      <c r="Q1495" s="138"/>
    </row>
    <row r="1496" spans="1:17">
      <c r="A1496" s="147"/>
      <c r="B1496" s="67"/>
      <c r="C1496" s="151"/>
      <c r="D1496" s="179"/>
      <c r="E1496" s="147"/>
      <c r="F1496" s="138"/>
      <c r="G1496" s="138"/>
      <c r="H1496" s="138"/>
      <c r="I1496" s="138"/>
      <c r="J1496" s="138"/>
      <c r="K1496" s="138"/>
      <c r="L1496" s="138"/>
      <c r="M1496" s="138"/>
      <c r="N1496" s="138"/>
      <c r="O1496" s="138"/>
      <c r="P1496" s="138"/>
      <c r="Q1496" s="138"/>
    </row>
    <row r="1497" spans="1:17">
      <c r="A1497" s="147"/>
      <c r="B1497" s="67"/>
      <c r="C1497" s="151"/>
      <c r="D1497" s="179"/>
      <c r="E1497" s="147"/>
      <c r="F1497" s="138"/>
      <c r="G1497" s="138"/>
      <c r="H1497" s="138"/>
      <c r="I1497" s="138"/>
      <c r="J1497" s="138"/>
      <c r="K1497" s="138"/>
      <c r="L1497" s="138"/>
      <c r="M1497" s="138"/>
      <c r="N1497" s="138"/>
      <c r="O1497" s="138"/>
      <c r="P1497" s="138"/>
      <c r="Q1497" s="138"/>
    </row>
    <row r="1498" spans="1:17">
      <c r="A1498" s="147"/>
      <c r="B1498" s="67"/>
      <c r="C1498" s="151"/>
      <c r="D1498" s="179"/>
      <c r="E1498" s="147"/>
      <c r="F1498" s="138"/>
      <c r="G1498" s="138"/>
      <c r="H1498" s="138"/>
      <c r="I1498" s="138"/>
      <c r="J1498" s="138"/>
      <c r="K1498" s="138"/>
      <c r="L1498" s="138"/>
      <c r="M1498" s="138"/>
      <c r="N1498" s="138"/>
      <c r="O1498" s="138"/>
      <c r="P1498" s="138"/>
      <c r="Q1498" s="138"/>
    </row>
    <row r="1499" spans="1:17">
      <c r="A1499" s="147"/>
      <c r="B1499" s="67"/>
      <c r="C1499" s="151"/>
      <c r="D1499" s="179"/>
      <c r="E1499" s="147"/>
      <c r="F1499" s="138"/>
      <c r="G1499" s="138"/>
      <c r="H1499" s="138"/>
      <c r="I1499" s="138"/>
      <c r="J1499" s="138"/>
      <c r="K1499" s="138"/>
      <c r="L1499" s="138"/>
      <c r="M1499" s="138"/>
      <c r="N1499" s="138"/>
      <c r="O1499" s="138"/>
      <c r="P1499" s="138"/>
      <c r="Q1499" s="138"/>
    </row>
    <row r="1500" spans="1:17">
      <c r="A1500" s="147"/>
      <c r="B1500" s="67"/>
      <c r="C1500" s="151"/>
      <c r="D1500" s="179"/>
      <c r="E1500" s="147"/>
      <c r="F1500" s="138"/>
      <c r="G1500" s="138"/>
      <c r="H1500" s="138"/>
      <c r="I1500" s="138"/>
      <c r="J1500" s="138"/>
      <c r="K1500" s="138"/>
      <c r="L1500" s="138"/>
      <c r="M1500" s="138"/>
      <c r="N1500" s="138"/>
      <c r="O1500" s="138"/>
      <c r="P1500" s="138"/>
      <c r="Q1500" s="138"/>
    </row>
    <row r="1501" spans="1:17">
      <c r="A1501" s="147"/>
      <c r="B1501" s="67"/>
      <c r="C1501" s="151"/>
      <c r="D1501" s="179"/>
      <c r="E1501" s="147"/>
      <c r="F1501" s="138"/>
      <c r="G1501" s="138"/>
      <c r="H1501" s="138"/>
      <c r="I1501" s="138"/>
      <c r="J1501" s="138"/>
      <c r="K1501" s="138"/>
      <c r="L1501" s="138"/>
      <c r="M1501" s="138"/>
      <c r="N1501" s="138"/>
      <c r="O1501" s="138"/>
      <c r="P1501" s="138"/>
      <c r="Q1501" s="138"/>
    </row>
    <row r="1502" spans="1:17">
      <c r="A1502" s="147"/>
      <c r="B1502" s="67"/>
      <c r="C1502" s="151"/>
      <c r="D1502" s="179"/>
      <c r="E1502" s="147"/>
      <c r="F1502" s="138"/>
      <c r="G1502" s="138"/>
      <c r="H1502" s="138"/>
      <c r="I1502" s="138"/>
      <c r="J1502" s="138"/>
      <c r="K1502" s="138"/>
      <c r="L1502" s="138"/>
      <c r="M1502" s="138"/>
      <c r="N1502" s="138"/>
      <c r="O1502" s="138"/>
      <c r="P1502" s="138"/>
      <c r="Q1502" s="138"/>
    </row>
    <row r="1503" spans="1:17">
      <c r="A1503" s="147"/>
      <c r="B1503" s="67"/>
      <c r="C1503" s="151"/>
      <c r="D1503" s="179"/>
      <c r="E1503" s="147"/>
      <c r="F1503" s="138"/>
      <c r="G1503" s="138"/>
      <c r="H1503" s="138"/>
      <c r="I1503" s="138"/>
      <c r="J1503" s="138"/>
      <c r="K1503" s="138"/>
      <c r="L1503" s="138"/>
      <c r="M1503" s="138"/>
      <c r="N1503" s="138"/>
      <c r="O1503" s="138"/>
      <c r="P1503" s="138"/>
      <c r="Q1503" s="138"/>
    </row>
    <row r="1504" spans="1:17">
      <c r="A1504" s="147"/>
      <c r="B1504" s="67"/>
      <c r="C1504" s="151"/>
      <c r="D1504" s="179"/>
      <c r="E1504" s="147"/>
      <c r="F1504" s="138"/>
      <c r="G1504" s="138"/>
      <c r="H1504" s="138"/>
      <c r="I1504" s="138"/>
      <c r="J1504" s="138"/>
      <c r="K1504" s="138"/>
      <c r="L1504" s="138"/>
      <c r="M1504" s="138"/>
      <c r="N1504" s="138"/>
      <c r="O1504" s="138"/>
      <c r="P1504" s="138"/>
      <c r="Q1504" s="138"/>
    </row>
    <row r="1505" spans="1:17">
      <c r="A1505" s="147"/>
      <c r="B1505" s="67"/>
      <c r="C1505" s="151"/>
      <c r="D1505" s="179"/>
      <c r="E1505" s="147"/>
      <c r="F1505" s="138"/>
      <c r="G1505" s="138"/>
      <c r="H1505" s="138"/>
      <c r="I1505" s="138"/>
      <c r="J1505" s="138"/>
      <c r="K1505" s="138"/>
      <c r="L1505" s="138"/>
      <c r="M1505" s="138"/>
      <c r="N1505" s="138"/>
      <c r="O1505" s="138"/>
      <c r="P1505" s="138"/>
      <c r="Q1505" s="138"/>
    </row>
    <row r="1506" spans="1:17">
      <c r="A1506" s="147"/>
      <c r="B1506" s="67"/>
      <c r="C1506" s="151"/>
      <c r="D1506" s="179"/>
      <c r="E1506" s="147"/>
      <c r="F1506" s="138"/>
      <c r="G1506" s="138"/>
      <c r="H1506" s="138"/>
      <c r="I1506" s="138"/>
      <c r="J1506" s="138"/>
      <c r="K1506" s="138"/>
      <c r="L1506" s="138"/>
      <c r="M1506" s="138"/>
      <c r="N1506" s="138"/>
      <c r="O1506" s="138"/>
      <c r="P1506" s="138"/>
      <c r="Q1506" s="138"/>
    </row>
    <row r="1507" spans="1:17">
      <c r="A1507" s="147"/>
      <c r="B1507" s="67"/>
      <c r="C1507" s="151"/>
      <c r="D1507" s="179"/>
      <c r="E1507" s="147"/>
      <c r="F1507" s="138"/>
      <c r="G1507" s="138"/>
      <c r="H1507" s="138"/>
      <c r="I1507" s="138"/>
      <c r="J1507" s="138"/>
      <c r="K1507" s="138"/>
      <c r="L1507" s="138"/>
      <c r="M1507" s="138"/>
      <c r="N1507" s="138"/>
      <c r="O1507" s="138"/>
      <c r="P1507" s="138"/>
      <c r="Q1507" s="138"/>
    </row>
    <row r="1508" spans="1:17">
      <c r="A1508" s="147"/>
      <c r="B1508" s="67"/>
      <c r="C1508" s="151"/>
      <c r="D1508" s="179"/>
      <c r="E1508" s="147"/>
      <c r="F1508" s="138"/>
      <c r="G1508" s="138"/>
      <c r="H1508" s="138"/>
      <c r="I1508" s="138"/>
      <c r="J1508" s="138"/>
      <c r="K1508" s="138"/>
      <c r="L1508" s="138"/>
      <c r="M1508" s="138"/>
      <c r="N1508" s="138"/>
      <c r="O1508" s="138"/>
      <c r="P1508" s="138"/>
      <c r="Q1508" s="138"/>
    </row>
    <row r="1509" spans="1:17">
      <c r="A1509" s="147"/>
      <c r="B1509" s="67"/>
      <c r="C1509" s="151"/>
      <c r="D1509" s="179"/>
      <c r="E1509" s="147"/>
      <c r="F1509" s="138"/>
      <c r="G1509" s="138"/>
      <c r="H1509" s="138"/>
      <c r="I1509" s="138"/>
      <c r="J1509" s="138"/>
      <c r="K1509" s="138"/>
      <c r="L1509" s="138"/>
      <c r="M1509" s="138"/>
      <c r="N1509" s="138"/>
      <c r="O1509" s="138"/>
      <c r="P1509" s="138"/>
      <c r="Q1509" s="138"/>
    </row>
    <row r="1510" spans="1:17">
      <c r="A1510" s="147"/>
      <c r="B1510" s="67"/>
      <c r="C1510" s="151"/>
      <c r="D1510" s="179"/>
      <c r="E1510" s="147"/>
      <c r="F1510" s="138"/>
      <c r="G1510" s="138"/>
      <c r="H1510" s="138"/>
      <c r="I1510" s="138"/>
      <c r="J1510" s="138"/>
      <c r="K1510" s="138"/>
      <c r="L1510" s="138"/>
      <c r="M1510" s="138"/>
      <c r="N1510" s="138"/>
      <c r="O1510" s="138"/>
      <c r="P1510" s="138"/>
      <c r="Q1510" s="138"/>
    </row>
    <row r="1511" spans="1:17">
      <c r="A1511" s="147"/>
      <c r="B1511" s="67"/>
      <c r="C1511" s="151"/>
      <c r="D1511" s="179"/>
      <c r="E1511" s="147"/>
      <c r="F1511" s="138"/>
      <c r="G1511" s="138"/>
      <c r="H1511" s="138"/>
      <c r="I1511" s="138"/>
      <c r="J1511" s="138"/>
      <c r="K1511" s="138"/>
      <c r="L1511" s="138"/>
      <c r="M1511" s="138"/>
      <c r="N1511" s="138"/>
      <c r="O1511" s="138"/>
      <c r="P1511" s="138"/>
      <c r="Q1511" s="138"/>
    </row>
    <row r="1512" spans="1:17">
      <c r="A1512" s="147"/>
      <c r="B1512" s="67"/>
      <c r="C1512" s="151"/>
      <c r="D1512" s="179"/>
      <c r="E1512" s="147"/>
      <c r="F1512" s="138"/>
      <c r="G1512" s="138"/>
      <c r="H1512" s="138"/>
      <c r="I1512" s="138"/>
      <c r="J1512" s="138"/>
      <c r="K1512" s="138"/>
      <c r="L1512" s="138"/>
      <c r="M1512" s="138"/>
      <c r="N1512" s="138"/>
      <c r="O1512" s="138"/>
      <c r="P1512" s="138"/>
      <c r="Q1512" s="138"/>
    </row>
    <row r="1513" spans="1:17">
      <c r="A1513" s="147"/>
      <c r="B1513" s="67"/>
      <c r="C1513" s="151"/>
      <c r="D1513" s="179"/>
      <c r="E1513" s="147"/>
      <c r="F1513" s="138"/>
      <c r="G1513" s="138"/>
      <c r="H1513" s="138"/>
      <c r="I1513" s="138"/>
      <c r="J1513" s="138"/>
      <c r="K1513" s="138"/>
      <c r="L1513" s="138"/>
      <c r="M1513" s="138"/>
      <c r="N1513" s="138"/>
      <c r="O1513" s="138"/>
      <c r="P1513" s="138"/>
      <c r="Q1513" s="138"/>
    </row>
    <row r="1514" spans="1:17">
      <c r="A1514" s="147"/>
      <c r="B1514" s="67"/>
      <c r="C1514" s="151"/>
      <c r="D1514" s="179"/>
      <c r="E1514" s="147"/>
      <c r="F1514" s="138"/>
      <c r="G1514" s="138"/>
      <c r="H1514" s="138"/>
      <c r="I1514" s="138"/>
      <c r="J1514" s="138"/>
      <c r="K1514" s="138"/>
      <c r="L1514" s="138"/>
      <c r="M1514" s="138"/>
      <c r="N1514" s="138"/>
      <c r="O1514" s="138"/>
      <c r="P1514" s="138"/>
      <c r="Q1514" s="138"/>
    </row>
    <row r="1515" spans="1:17">
      <c r="A1515" s="147"/>
      <c r="B1515" s="67"/>
      <c r="C1515" s="151"/>
      <c r="D1515" s="179"/>
      <c r="E1515" s="147"/>
      <c r="F1515" s="138"/>
      <c r="G1515" s="138"/>
      <c r="H1515" s="138"/>
      <c r="I1515" s="138"/>
      <c r="J1515" s="138"/>
      <c r="K1515" s="138"/>
      <c r="L1515" s="138"/>
      <c r="M1515" s="138"/>
      <c r="N1515" s="138"/>
      <c r="O1515" s="138"/>
      <c r="P1515" s="138"/>
      <c r="Q1515" s="138"/>
    </row>
    <row r="1516" spans="1:17">
      <c r="A1516" s="147"/>
      <c r="B1516" s="67"/>
      <c r="C1516" s="151"/>
      <c r="D1516" s="179"/>
      <c r="E1516" s="147"/>
      <c r="F1516" s="138"/>
      <c r="G1516" s="138"/>
      <c r="H1516" s="138"/>
      <c r="I1516" s="138"/>
      <c r="J1516" s="138"/>
      <c r="K1516" s="138"/>
      <c r="L1516" s="138"/>
      <c r="M1516" s="138"/>
      <c r="N1516" s="138"/>
      <c r="O1516" s="138"/>
      <c r="P1516" s="138"/>
      <c r="Q1516" s="138"/>
    </row>
    <row r="1517" spans="1:17">
      <c r="A1517" s="147"/>
      <c r="B1517" s="67"/>
      <c r="C1517" s="151"/>
      <c r="D1517" s="179"/>
      <c r="E1517" s="147"/>
      <c r="F1517" s="138"/>
      <c r="G1517" s="138"/>
      <c r="H1517" s="138"/>
      <c r="I1517" s="138"/>
      <c r="J1517" s="138"/>
      <c r="K1517" s="138"/>
      <c r="L1517" s="138"/>
      <c r="M1517" s="138"/>
      <c r="N1517" s="138"/>
      <c r="O1517" s="138"/>
      <c r="P1517" s="138"/>
      <c r="Q1517" s="138"/>
    </row>
    <row r="1518" spans="1:17">
      <c r="A1518" s="147"/>
      <c r="B1518" s="67"/>
      <c r="C1518" s="151"/>
      <c r="D1518" s="179"/>
      <c r="E1518" s="147"/>
      <c r="F1518" s="138"/>
      <c r="G1518" s="138"/>
      <c r="H1518" s="138"/>
      <c r="I1518" s="138"/>
      <c r="J1518" s="138"/>
      <c r="K1518" s="138"/>
      <c r="L1518" s="138"/>
      <c r="M1518" s="138"/>
      <c r="N1518" s="138"/>
      <c r="O1518" s="138"/>
      <c r="P1518" s="138"/>
      <c r="Q1518" s="138"/>
    </row>
    <row r="1519" spans="1:17">
      <c r="A1519" s="147"/>
      <c r="B1519" s="67"/>
      <c r="C1519" s="151"/>
      <c r="D1519" s="179"/>
      <c r="E1519" s="147"/>
      <c r="F1519" s="138"/>
      <c r="G1519" s="138"/>
      <c r="H1519" s="138"/>
      <c r="I1519" s="138"/>
      <c r="J1519" s="138"/>
      <c r="K1519" s="138"/>
      <c r="L1519" s="138"/>
      <c r="M1519" s="138"/>
      <c r="N1519" s="138"/>
      <c r="O1519" s="138"/>
      <c r="P1519" s="138"/>
      <c r="Q1519" s="138"/>
    </row>
    <row r="1520" spans="1:17">
      <c r="A1520" s="147"/>
      <c r="B1520" s="67"/>
      <c r="C1520" s="151"/>
      <c r="D1520" s="179"/>
      <c r="E1520" s="147"/>
      <c r="F1520" s="138"/>
      <c r="G1520" s="138"/>
      <c r="H1520" s="138"/>
      <c r="I1520" s="138"/>
      <c r="J1520" s="138"/>
      <c r="K1520" s="138"/>
      <c r="L1520" s="138"/>
      <c r="M1520" s="138"/>
      <c r="N1520" s="138"/>
      <c r="O1520" s="138"/>
      <c r="P1520" s="138"/>
      <c r="Q1520" s="138"/>
    </row>
    <row r="1521" spans="1:17">
      <c r="A1521" s="147"/>
      <c r="B1521" s="67"/>
      <c r="C1521" s="151"/>
      <c r="D1521" s="179"/>
      <c r="E1521" s="147"/>
      <c r="F1521" s="138"/>
      <c r="G1521" s="138"/>
      <c r="H1521" s="138"/>
      <c r="I1521" s="138"/>
      <c r="J1521" s="138"/>
      <c r="K1521" s="138"/>
      <c r="L1521" s="138"/>
      <c r="M1521" s="138"/>
      <c r="N1521" s="138"/>
      <c r="O1521" s="138"/>
      <c r="P1521" s="138"/>
      <c r="Q1521" s="138"/>
    </row>
    <row r="1522" spans="1:17">
      <c r="A1522" s="147"/>
      <c r="B1522" s="67"/>
      <c r="C1522" s="151"/>
      <c r="D1522" s="179"/>
      <c r="E1522" s="147"/>
      <c r="F1522" s="138"/>
      <c r="G1522" s="138"/>
      <c r="H1522" s="138"/>
      <c r="I1522" s="138"/>
      <c r="J1522" s="138"/>
      <c r="K1522" s="138"/>
      <c r="L1522" s="138"/>
      <c r="M1522" s="138"/>
      <c r="N1522" s="138"/>
      <c r="O1522" s="138"/>
      <c r="P1522" s="138"/>
      <c r="Q1522" s="138"/>
    </row>
    <row r="1523" spans="1:17">
      <c r="A1523" s="147"/>
      <c r="B1523" s="67"/>
      <c r="C1523" s="151"/>
      <c r="D1523" s="179"/>
      <c r="E1523" s="147"/>
      <c r="F1523" s="138"/>
      <c r="G1523" s="138"/>
      <c r="H1523" s="138"/>
      <c r="I1523" s="138"/>
      <c r="J1523" s="138"/>
      <c r="K1523" s="138"/>
      <c r="L1523" s="138"/>
      <c r="M1523" s="138"/>
      <c r="N1523" s="138"/>
      <c r="O1523" s="138"/>
      <c r="P1523" s="138"/>
      <c r="Q1523" s="138"/>
    </row>
    <row r="1524" spans="1:17">
      <c r="A1524" s="147"/>
      <c r="B1524" s="67"/>
      <c r="C1524" s="151"/>
      <c r="D1524" s="179"/>
      <c r="E1524" s="147"/>
      <c r="F1524" s="138"/>
      <c r="G1524" s="138"/>
      <c r="H1524" s="138"/>
      <c r="I1524" s="138"/>
      <c r="J1524" s="138"/>
      <c r="K1524" s="138"/>
      <c r="L1524" s="138"/>
      <c r="M1524" s="138"/>
      <c r="N1524" s="138"/>
      <c r="O1524" s="138"/>
      <c r="P1524" s="138"/>
      <c r="Q1524" s="138"/>
    </row>
    <row r="1525" spans="1:17">
      <c r="A1525" s="147"/>
      <c r="B1525" s="67"/>
      <c r="C1525" s="151"/>
      <c r="D1525" s="179"/>
      <c r="E1525" s="147"/>
      <c r="F1525" s="138"/>
      <c r="G1525" s="138"/>
      <c r="H1525" s="138"/>
      <c r="I1525" s="138"/>
      <c r="J1525" s="138"/>
      <c r="K1525" s="138"/>
      <c r="L1525" s="138"/>
      <c r="M1525" s="138"/>
      <c r="N1525" s="138"/>
      <c r="O1525" s="138"/>
      <c r="P1525" s="138"/>
      <c r="Q1525" s="138"/>
    </row>
    <row r="1526" spans="1:17">
      <c r="A1526" s="147"/>
      <c r="B1526" s="67"/>
      <c r="C1526" s="151"/>
      <c r="D1526" s="179"/>
      <c r="E1526" s="147"/>
      <c r="F1526" s="138"/>
      <c r="G1526" s="138"/>
      <c r="H1526" s="138"/>
      <c r="I1526" s="138"/>
      <c r="J1526" s="138"/>
      <c r="K1526" s="138"/>
      <c r="L1526" s="138"/>
      <c r="M1526" s="138"/>
      <c r="N1526" s="138"/>
      <c r="O1526" s="138"/>
      <c r="P1526" s="138"/>
      <c r="Q1526" s="138"/>
    </row>
    <row r="1527" spans="1:17">
      <c r="A1527" s="147"/>
      <c r="B1527" s="67"/>
      <c r="C1527" s="151"/>
      <c r="D1527" s="179"/>
      <c r="E1527" s="147"/>
      <c r="F1527" s="138"/>
      <c r="G1527" s="138"/>
      <c r="H1527" s="138"/>
      <c r="I1527" s="138"/>
      <c r="J1527" s="138"/>
      <c r="K1527" s="138"/>
      <c r="L1527" s="138"/>
      <c r="M1527" s="138"/>
      <c r="N1527" s="138"/>
      <c r="O1527" s="138"/>
      <c r="P1527" s="138"/>
      <c r="Q1527" s="138"/>
    </row>
    <row r="1528" spans="1:17">
      <c r="A1528" s="147"/>
      <c r="B1528" s="67"/>
      <c r="C1528" s="151"/>
      <c r="D1528" s="179"/>
      <c r="E1528" s="147"/>
      <c r="F1528" s="138"/>
      <c r="G1528" s="138"/>
      <c r="H1528" s="138"/>
      <c r="I1528" s="138"/>
      <c r="J1528" s="138"/>
      <c r="K1528" s="138"/>
      <c r="L1528" s="138"/>
      <c r="M1528" s="138"/>
      <c r="N1528" s="138"/>
      <c r="O1528" s="138"/>
      <c r="P1528" s="138"/>
      <c r="Q1528" s="138"/>
    </row>
    <row r="1529" spans="1:17">
      <c r="A1529" s="147"/>
      <c r="B1529" s="67"/>
      <c r="C1529" s="151"/>
      <c r="D1529" s="179"/>
      <c r="E1529" s="147"/>
      <c r="F1529" s="138"/>
      <c r="G1529" s="138"/>
      <c r="H1529" s="138"/>
      <c r="I1529" s="138"/>
      <c r="J1529" s="138"/>
      <c r="K1529" s="138"/>
      <c r="L1529" s="138"/>
      <c r="M1529" s="138"/>
      <c r="N1529" s="138"/>
      <c r="O1529" s="138"/>
      <c r="P1529" s="138"/>
      <c r="Q1529" s="138"/>
    </row>
    <row r="1530" spans="1:17">
      <c r="A1530" s="147"/>
      <c r="B1530" s="67"/>
      <c r="C1530" s="151"/>
      <c r="D1530" s="179"/>
      <c r="E1530" s="147"/>
      <c r="F1530" s="138"/>
      <c r="G1530" s="138"/>
      <c r="H1530" s="138"/>
      <c r="I1530" s="138"/>
      <c r="J1530" s="138"/>
      <c r="K1530" s="138"/>
      <c r="L1530" s="138"/>
      <c r="M1530" s="138"/>
      <c r="N1530" s="138"/>
      <c r="O1530" s="138"/>
      <c r="P1530" s="138"/>
      <c r="Q1530" s="138"/>
    </row>
    <row r="1531" spans="1:17">
      <c r="A1531" s="147"/>
      <c r="B1531" s="67"/>
      <c r="C1531" s="151"/>
      <c r="D1531" s="179"/>
      <c r="E1531" s="147"/>
      <c r="F1531" s="138"/>
      <c r="G1531" s="138"/>
      <c r="H1531" s="138"/>
      <c r="I1531" s="138"/>
      <c r="J1531" s="138"/>
      <c r="K1531" s="138"/>
      <c r="L1531" s="138"/>
      <c r="M1531" s="138"/>
      <c r="N1531" s="138"/>
      <c r="O1531" s="138"/>
      <c r="P1531" s="138"/>
      <c r="Q1531" s="138"/>
    </row>
    <row r="1532" spans="1:17">
      <c r="A1532" s="147"/>
      <c r="B1532" s="67"/>
      <c r="C1532" s="151"/>
      <c r="D1532" s="179"/>
      <c r="E1532" s="147"/>
      <c r="F1532" s="138"/>
      <c r="G1532" s="138"/>
      <c r="H1532" s="138"/>
      <c r="I1532" s="138"/>
      <c r="J1532" s="138"/>
      <c r="K1532" s="138"/>
      <c r="L1532" s="138"/>
      <c r="M1532" s="138"/>
      <c r="N1532" s="138"/>
      <c r="O1532" s="138"/>
      <c r="P1532" s="138"/>
      <c r="Q1532" s="138"/>
    </row>
    <row r="1533" spans="1:17">
      <c r="A1533" s="147"/>
      <c r="B1533" s="67"/>
      <c r="C1533" s="151"/>
      <c r="D1533" s="179"/>
      <c r="E1533" s="147"/>
      <c r="F1533" s="138"/>
      <c r="G1533" s="138"/>
      <c r="H1533" s="138"/>
      <c r="I1533" s="138"/>
      <c r="J1533" s="138"/>
      <c r="K1533" s="138"/>
      <c r="L1533" s="138"/>
      <c r="M1533" s="138"/>
      <c r="N1533" s="138"/>
      <c r="O1533" s="138"/>
      <c r="P1533" s="138"/>
      <c r="Q1533" s="138"/>
    </row>
    <row r="1534" spans="1:17">
      <c r="A1534" s="147"/>
      <c r="B1534" s="67"/>
      <c r="C1534" s="151"/>
      <c r="D1534" s="179"/>
      <c r="E1534" s="147"/>
      <c r="F1534" s="138"/>
      <c r="G1534" s="138"/>
      <c r="H1534" s="138"/>
      <c r="I1534" s="138"/>
      <c r="J1534" s="138"/>
      <c r="K1534" s="138"/>
      <c r="L1534" s="138"/>
      <c r="M1534" s="138"/>
      <c r="N1534" s="138"/>
      <c r="O1534" s="138"/>
      <c r="P1534" s="138"/>
      <c r="Q1534" s="138"/>
    </row>
    <row r="1535" spans="1:17">
      <c r="A1535" s="147"/>
      <c r="B1535" s="67"/>
      <c r="C1535" s="151"/>
      <c r="D1535" s="179"/>
      <c r="E1535" s="147"/>
      <c r="F1535" s="138"/>
      <c r="G1535" s="138"/>
      <c r="H1535" s="138"/>
      <c r="I1535" s="138"/>
      <c r="J1535" s="138"/>
      <c r="K1535" s="138"/>
      <c r="L1535" s="138"/>
      <c r="M1535" s="138"/>
      <c r="N1535" s="138"/>
      <c r="O1535" s="138"/>
      <c r="P1535" s="138"/>
      <c r="Q1535" s="138"/>
    </row>
    <row r="1536" spans="1:17">
      <c r="A1536" s="147"/>
      <c r="B1536" s="67"/>
      <c r="C1536" s="151"/>
      <c r="D1536" s="179"/>
      <c r="E1536" s="147"/>
      <c r="F1536" s="138"/>
      <c r="G1536" s="138"/>
      <c r="H1536" s="138"/>
      <c r="I1536" s="138"/>
      <c r="J1536" s="138"/>
      <c r="K1536" s="138"/>
      <c r="L1536" s="138"/>
      <c r="M1536" s="138"/>
      <c r="N1536" s="138"/>
      <c r="O1536" s="138"/>
      <c r="P1536" s="138"/>
      <c r="Q1536" s="138"/>
    </row>
    <row r="1537" spans="1:17">
      <c r="A1537" s="147"/>
      <c r="B1537" s="67"/>
      <c r="C1537" s="151"/>
      <c r="D1537" s="179"/>
      <c r="E1537" s="147"/>
      <c r="F1537" s="138"/>
      <c r="G1537" s="138"/>
      <c r="H1537" s="138"/>
      <c r="I1537" s="138"/>
      <c r="J1537" s="138"/>
      <c r="K1537" s="138"/>
      <c r="L1537" s="138"/>
      <c r="M1537" s="138"/>
      <c r="N1537" s="138"/>
      <c r="O1537" s="138"/>
      <c r="P1537" s="138"/>
      <c r="Q1537" s="138"/>
    </row>
    <row r="1538" spans="1:17">
      <c r="A1538" s="147"/>
      <c r="B1538" s="67"/>
      <c r="C1538" s="151"/>
      <c r="D1538" s="179"/>
      <c r="E1538" s="147"/>
      <c r="F1538" s="138"/>
      <c r="G1538" s="138"/>
      <c r="H1538" s="138"/>
      <c r="I1538" s="138"/>
      <c r="J1538" s="138"/>
      <c r="K1538" s="138"/>
      <c r="L1538" s="138"/>
      <c r="M1538" s="138"/>
      <c r="N1538" s="138"/>
      <c r="O1538" s="138"/>
      <c r="P1538" s="138"/>
      <c r="Q1538" s="138"/>
    </row>
    <row r="1539" spans="1:17">
      <c r="A1539" s="147"/>
      <c r="B1539" s="67"/>
      <c r="C1539" s="151"/>
      <c r="D1539" s="179"/>
      <c r="E1539" s="147"/>
      <c r="F1539" s="138"/>
      <c r="G1539" s="138"/>
      <c r="H1539" s="138"/>
      <c r="I1539" s="138"/>
      <c r="J1539" s="138"/>
      <c r="K1539" s="138"/>
      <c r="L1539" s="138"/>
      <c r="M1539" s="138"/>
      <c r="N1539" s="138"/>
      <c r="O1539" s="138"/>
      <c r="P1539" s="138"/>
      <c r="Q1539" s="138"/>
    </row>
    <row r="1540" spans="1:17">
      <c r="A1540" s="147"/>
      <c r="B1540" s="67"/>
      <c r="C1540" s="151"/>
      <c r="D1540" s="179"/>
      <c r="E1540" s="147"/>
      <c r="F1540" s="138"/>
      <c r="G1540" s="138"/>
      <c r="H1540" s="138"/>
      <c r="I1540" s="138"/>
      <c r="J1540" s="138"/>
      <c r="K1540" s="138"/>
      <c r="L1540" s="138"/>
      <c r="M1540" s="138"/>
      <c r="N1540" s="138"/>
      <c r="O1540" s="138"/>
      <c r="P1540" s="138"/>
      <c r="Q1540" s="138"/>
    </row>
    <row r="1541" spans="1:17">
      <c r="A1541" s="147"/>
      <c r="B1541" s="67"/>
      <c r="C1541" s="151"/>
      <c r="D1541" s="179"/>
      <c r="E1541" s="147"/>
      <c r="F1541" s="138"/>
      <c r="G1541" s="138"/>
      <c r="H1541" s="138"/>
      <c r="I1541" s="138"/>
      <c r="J1541" s="138"/>
      <c r="K1541" s="138"/>
      <c r="L1541" s="138"/>
      <c r="M1541" s="138"/>
      <c r="N1541" s="138"/>
      <c r="O1541" s="138"/>
      <c r="P1541" s="138"/>
      <c r="Q1541" s="138"/>
    </row>
    <row r="1542" spans="1:17">
      <c r="A1542" s="147"/>
      <c r="B1542" s="67"/>
      <c r="C1542" s="151"/>
      <c r="D1542" s="179"/>
      <c r="E1542" s="147"/>
      <c r="F1542" s="138"/>
      <c r="G1542" s="138"/>
      <c r="H1542" s="138"/>
      <c r="I1542" s="138"/>
      <c r="J1542" s="138"/>
      <c r="K1542" s="138"/>
      <c r="L1542" s="138"/>
      <c r="M1542" s="138"/>
      <c r="N1542" s="138"/>
      <c r="O1542" s="138"/>
      <c r="P1542" s="138"/>
      <c r="Q1542" s="138"/>
    </row>
    <row r="1543" spans="1:17">
      <c r="A1543" s="147"/>
      <c r="B1543" s="67"/>
      <c r="C1543" s="151"/>
      <c r="D1543" s="179"/>
      <c r="E1543" s="147"/>
      <c r="F1543" s="138"/>
      <c r="G1543" s="138"/>
      <c r="H1543" s="138"/>
      <c r="I1543" s="138"/>
      <c r="J1543" s="138"/>
      <c r="K1543" s="138"/>
      <c r="L1543" s="138"/>
      <c r="M1543" s="138"/>
      <c r="N1543" s="138"/>
      <c r="O1543" s="138"/>
      <c r="P1543" s="138"/>
      <c r="Q1543" s="138"/>
    </row>
    <row r="1544" spans="1:17">
      <c r="A1544" s="147"/>
      <c r="B1544" s="67"/>
      <c r="C1544" s="151"/>
      <c r="D1544" s="179"/>
      <c r="E1544" s="147"/>
      <c r="F1544" s="138"/>
      <c r="G1544" s="138"/>
      <c r="H1544" s="138"/>
      <c r="I1544" s="138"/>
      <c r="J1544" s="138"/>
      <c r="K1544" s="138"/>
      <c r="L1544" s="138"/>
      <c r="M1544" s="138"/>
      <c r="N1544" s="138"/>
      <c r="O1544" s="138"/>
      <c r="P1544" s="138"/>
      <c r="Q1544" s="138"/>
    </row>
    <row r="1545" spans="1:17">
      <c r="A1545" s="147"/>
      <c r="B1545" s="67"/>
      <c r="C1545" s="151"/>
      <c r="D1545" s="179"/>
      <c r="E1545" s="147"/>
      <c r="F1545" s="138"/>
      <c r="G1545" s="138"/>
      <c r="H1545" s="138"/>
      <c r="I1545" s="138"/>
      <c r="J1545" s="138"/>
      <c r="K1545" s="138"/>
      <c r="L1545" s="138"/>
      <c r="M1545" s="138"/>
      <c r="N1545" s="138"/>
      <c r="O1545" s="138"/>
      <c r="P1545" s="138"/>
      <c r="Q1545" s="138"/>
    </row>
    <row r="1546" spans="1:17">
      <c r="A1546" s="147"/>
      <c r="B1546" s="67"/>
      <c r="C1546" s="151"/>
      <c r="D1546" s="179"/>
      <c r="E1546" s="147"/>
      <c r="F1546" s="138"/>
      <c r="G1546" s="138"/>
      <c r="H1546" s="138"/>
      <c r="I1546" s="138"/>
      <c r="J1546" s="138"/>
      <c r="K1546" s="138"/>
      <c r="L1546" s="138"/>
      <c r="M1546" s="138"/>
      <c r="N1546" s="138"/>
      <c r="O1546" s="138"/>
      <c r="P1546" s="138"/>
      <c r="Q1546" s="138"/>
    </row>
    <row r="1547" spans="1:17">
      <c r="A1547" s="147"/>
      <c r="B1547" s="67"/>
      <c r="C1547" s="151"/>
      <c r="D1547" s="179"/>
      <c r="E1547" s="147"/>
      <c r="F1547" s="138"/>
      <c r="G1547" s="138"/>
      <c r="H1547" s="138"/>
      <c r="I1547" s="138"/>
      <c r="J1547" s="138"/>
      <c r="K1547" s="138"/>
      <c r="L1547" s="138"/>
      <c r="M1547" s="138"/>
      <c r="N1547" s="138"/>
      <c r="O1547" s="138"/>
      <c r="P1547" s="138"/>
      <c r="Q1547" s="138"/>
    </row>
    <row r="1548" spans="1:17">
      <c r="A1548" s="147"/>
      <c r="B1548" s="67"/>
      <c r="C1548" s="151"/>
      <c r="D1548" s="179"/>
      <c r="E1548" s="147"/>
      <c r="F1548" s="138"/>
      <c r="G1548" s="138"/>
      <c r="H1548" s="138"/>
      <c r="I1548" s="138"/>
      <c r="J1548" s="138"/>
      <c r="K1548" s="138"/>
      <c r="L1548" s="138"/>
      <c r="M1548" s="138"/>
      <c r="N1548" s="138"/>
      <c r="O1548" s="138"/>
      <c r="P1548" s="138"/>
      <c r="Q1548" s="138"/>
    </row>
    <row r="1549" spans="1:17">
      <c r="A1549" s="147"/>
      <c r="B1549" s="67"/>
      <c r="C1549" s="151"/>
      <c r="D1549" s="179"/>
      <c r="E1549" s="147"/>
      <c r="F1549" s="138"/>
      <c r="G1549" s="138"/>
      <c r="H1549" s="138"/>
      <c r="I1549" s="138"/>
      <c r="J1549" s="138"/>
      <c r="K1549" s="138"/>
      <c r="L1549" s="138"/>
      <c r="M1549" s="138"/>
      <c r="N1549" s="138"/>
      <c r="O1549" s="138"/>
      <c r="P1549" s="138"/>
      <c r="Q1549" s="138"/>
    </row>
    <row r="1550" spans="1:17">
      <c r="A1550" s="147"/>
      <c r="B1550" s="67"/>
      <c r="C1550" s="151"/>
      <c r="D1550" s="179"/>
      <c r="E1550" s="147"/>
      <c r="F1550" s="138"/>
      <c r="G1550" s="138"/>
      <c r="H1550" s="138"/>
      <c r="I1550" s="138"/>
      <c r="J1550" s="138"/>
      <c r="K1550" s="138"/>
      <c r="L1550" s="138"/>
      <c r="M1550" s="138"/>
      <c r="N1550" s="138"/>
      <c r="O1550" s="138"/>
      <c r="P1550" s="138"/>
      <c r="Q1550" s="138"/>
    </row>
    <row r="1551" spans="1:17">
      <c r="A1551" s="147"/>
      <c r="B1551" s="67"/>
      <c r="C1551" s="151"/>
      <c r="D1551" s="179"/>
      <c r="E1551" s="147"/>
      <c r="F1551" s="138"/>
      <c r="G1551" s="138"/>
      <c r="H1551" s="138"/>
      <c r="I1551" s="138"/>
      <c r="J1551" s="138"/>
      <c r="K1551" s="138"/>
      <c r="L1551" s="138"/>
      <c r="M1551" s="138"/>
      <c r="N1551" s="138"/>
      <c r="O1551" s="138"/>
      <c r="P1551" s="138"/>
      <c r="Q1551" s="138"/>
    </row>
    <row r="1552" spans="1:17">
      <c r="A1552" s="147"/>
      <c r="B1552" s="67"/>
      <c r="C1552" s="151"/>
      <c r="D1552" s="179"/>
      <c r="E1552" s="147"/>
      <c r="F1552" s="138"/>
      <c r="G1552" s="138"/>
      <c r="H1552" s="138"/>
      <c r="I1552" s="138"/>
      <c r="J1552" s="138"/>
      <c r="K1552" s="138"/>
      <c r="L1552" s="138"/>
      <c r="M1552" s="138"/>
      <c r="N1552" s="138"/>
      <c r="O1552" s="138"/>
      <c r="P1552" s="138"/>
      <c r="Q1552" s="138"/>
    </row>
    <row r="1553" spans="1:17">
      <c r="A1553" s="147"/>
      <c r="B1553" s="67"/>
      <c r="C1553" s="151"/>
      <c r="D1553" s="179"/>
      <c r="E1553" s="147"/>
      <c r="F1553" s="138"/>
      <c r="G1553" s="138"/>
      <c r="H1553" s="138"/>
      <c r="I1553" s="138"/>
      <c r="J1553" s="138"/>
      <c r="K1553" s="138"/>
      <c r="L1553" s="138"/>
      <c r="M1553" s="138"/>
      <c r="N1553" s="138"/>
      <c r="O1553" s="138"/>
      <c r="P1553" s="138"/>
      <c r="Q1553" s="138"/>
    </row>
    <row r="1554" spans="1:17">
      <c r="A1554" s="147"/>
      <c r="B1554" s="67"/>
      <c r="C1554" s="151"/>
      <c r="D1554" s="179"/>
      <c r="E1554" s="147"/>
      <c r="F1554" s="138"/>
      <c r="G1554" s="138"/>
      <c r="H1554" s="138"/>
      <c r="I1554" s="138"/>
      <c r="J1554" s="138"/>
      <c r="K1554" s="138"/>
      <c r="L1554" s="138"/>
      <c r="M1554" s="138"/>
      <c r="N1554" s="138"/>
      <c r="O1554" s="138"/>
      <c r="P1554" s="138"/>
      <c r="Q1554" s="138"/>
    </row>
    <row r="1555" spans="1:17">
      <c r="A1555" s="147"/>
      <c r="B1555" s="67"/>
      <c r="C1555" s="151"/>
      <c r="D1555" s="179"/>
      <c r="E1555" s="147"/>
      <c r="F1555" s="138"/>
      <c r="G1555" s="138"/>
      <c r="H1555" s="138"/>
      <c r="I1555" s="138"/>
      <c r="J1555" s="138"/>
      <c r="K1555" s="138"/>
      <c r="L1555" s="138"/>
      <c r="M1555" s="138"/>
      <c r="N1555" s="138"/>
      <c r="O1555" s="138"/>
      <c r="P1555" s="138"/>
      <c r="Q1555" s="138"/>
    </row>
    <row r="1556" spans="1:17">
      <c r="A1556" s="147"/>
      <c r="B1556" s="67"/>
      <c r="C1556" s="151"/>
      <c r="D1556" s="179"/>
      <c r="E1556" s="147"/>
      <c r="F1556" s="138"/>
      <c r="G1556" s="138"/>
      <c r="H1556" s="138"/>
      <c r="I1556" s="138"/>
      <c r="J1556" s="138"/>
      <c r="K1556" s="138"/>
      <c r="L1556" s="138"/>
      <c r="M1556" s="138"/>
      <c r="N1556" s="138"/>
      <c r="O1556" s="138"/>
      <c r="P1556" s="138"/>
      <c r="Q1556" s="138"/>
    </row>
    <row r="1557" spans="1:17">
      <c r="A1557" s="147"/>
      <c r="B1557" s="67"/>
      <c r="C1557" s="151"/>
      <c r="D1557" s="179"/>
      <c r="E1557" s="147"/>
      <c r="F1557" s="138"/>
      <c r="G1557" s="138"/>
      <c r="H1557" s="138"/>
      <c r="I1557" s="138"/>
      <c r="J1557" s="138"/>
      <c r="K1557" s="138"/>
      <c r="L1557" s="138"/>
      <c r="M1557" s="138"/>
      <c r="N1557" s="138"/>
      <c r="O1557" s="138"/>
      <c r="P1557" s="138"/>
      <c r="Q1557" s="138"/>
    </row>
    <row r="1558" spans="1:17">
      <c r="A1558" s="147"/>
      <c r="B1558" s="67"/>
      <c r="C1558" s="151"/>
      <c r="D1558" s="179"/>
      <c r="E1558" s="147"/>
      <c r="F1558" s="138"/>
      <c r="G1558" s="138"/>
      <c r="H1558" s="138"/>
      <c r="I1558" s="138"/>
      <c r="J1558" s="138"/>
      <c r="K1558" s="138"/>
      <c r="L1558" s="138"/>
      <c r="M1558" s="138"/>
      <c r="N1558" s="138"/>
      <c r="O1558" s="138"/>
      <c r="P1558" s="138"/>
      <c r="Q1558" s="138"/>
    </row>
    <row r="1559" spans="1:17">
      <c r="A1559" s="147"/>
      <c r="B1559" s="67"/>
      <c r="C1559" s="151"/>
      <c r="D1559" s="179"/>
      <c r="E1559" s="147"/>
      <c r="F1559" s="138"/>
      <c r="G1559" s="138"/>
      <c r="H1559" s="138"/>
      <c r="I1559" s="138"/>
      <c r="J1559" s="138"/>
      <c r="K1559" s="138"/>
      <c r="L1559" s="138"/>
      <c r="M1559" s="138"/>
      <c r="N1559" s="138"/>
      <c r="O1559" s="138"/>
      <c r="P1559" s="138"/>
      <c r="Q1559" s="138"/>
    </row>
    <row r="1560" spans="1:17">
      <c r="A1560" s="147"/>
      <c r="B1560" s="67"/>
      <c r="C1560" s="151"/>
      <c r="D1560" s="179"/>
      <c r="E1560" s="147"/>
      <c r="F1560" s="138"/>
      <c r="G1560" s="138"/>
      <c r="H1560" s="138"/>
      <c r="I1560" s="138"/>
      <c r="J1560" s="138"/>
      <c r="K1560" s="138"/>
      <c r="L1560" s="138"/>
      <c r="M1560" s="138"/>
      <c r="N1560" s="138"/>
      <c r="O1560" s="138"/>
      <c r="P1560" s="138"/>
      <c r="Q1560" s="138"/>
    </row>
    <row r="1561" spans="1:17">
      <c r="A1561" s="147"/>
      <c r="B1561" s="67"/>
      <c r="C1561" s="151"/>
      <c r="D1561" s="179"/>
      <c r="E1561" s="147"/>
      <c r="F1561" s="138"/>
      <c r="G1561" s="138"/>
      <c r="H1561" s="138"/>
      <c r="I1561" s="138"/>
      <c r="J1561" s="138"/>
      <c r="K1561" s="138"/>
      <c r="L1561" s="138"/>
      <c r="M1561" s="138"/>
      <c r="N1561" s="138"/>
      <c r="O1561" s="138"/>
      <c r="P1561" s="138"/>
      <c r="Q1561" s="138"/>
    </row>
    <row r="1562" spans="1:17">
      <c r="A1562" s="147"/>
      <c r="B1562" s="67"/>
      <c r="C1562" s="151"/>
      <c r="D1562" s="179"/>
      <c r="E1562" s="147"/>
      <c r="F1562" s="138"/>
      <c r="G1562" s="138"/>
      <c r="H1562" s="138"/>
      <c r="I1562" s="138"/>
      <c r="J1562" s="138"/>
      <c r="K1562" s="138"/>
      <c r="L1562" s="138"/>
      <c r="M1562" s="138"/>
      <c r="N1562" s="138"/>
      <c r="O1562" s="138"/>
      <c r="P1562" s="138"/>
      <c r="Q1562" s="138"/>
    </row>
    <row r="1563" spans="1:17">
      <c r="A1563" s="147"/>
      <c r="B1563" s="67"/>
      <c r="C1563" s="151"/>
      <c r="D1563" s="179"/>
      <c r="E1563" s="147"/>
      <c r="F1563" s="138"/>
      <c r="G1563" s="138"/>
      <c r="H1563" s="138"/>
      <c r="I1563" s="138"/>
      <c r="J1563" s="138"/>
      <c r="K1563" s="138"/>
      <c r="L1563" s="138"/>
      <c r="M1563" s="138"/>
      <c r="N1563" s="138"/>
      <c r="O1563" s="138"/>
      <c r="P1563" s="138"/>
      <c r="Q1563" s="138"/>
    </row>
    <row r="1564" spans="1:17">
      <c r="A1564" s="147"/>
      <c r="B1564" s="67"/>
      <c r="C1564" s="151"/>
      <c r="D1564" s="179"/>
      <c r="E1564" s="147"/>
      <c r="F1564" s="138"/>
      <c r="G1564" s="138"/>
      <c r="H1564" s="138"/>
      <c r="I1564" s="138"/>
      <c r="J1564" s="138"/>
      <c r="K1564" s="138"/>
      <c r="L1564" s="138"/>
      <c r="M1564" s="138"/>
      <c r="N1564" s="138"/>
      <c r="O1564" s="138"/>
      <c r="P1564" s="138"/>
      <c r="Q1564" s="138"/>
    </row>
    <row r="1565" spans="1:17">
      <c r="A1565" s="147"/>
      <c r="B1565" s="67"/>
      <c r="C1565" s="151"/>
      <c r="D1565" s="179"/>
      <c r="E1565" s="147"/>
      <c r="F1565" s="138"/>
      <c r="G1565" s="138"/>
      <c r="H1565" s="138"/>
      <c r="I1565" s="138"/>
      <c r="J1565" s="138"/>
      <c r="K1565" s="138"/>
      <c r="L1565" s="138"/>
      <c r="M1565" s="138"/>
      <c r="N1565" s="138"/>
      <c r="O1565" s="138"/>
      <c r="P1565" s="138"/>
      <c r="Q1565" s="138"/>
    </row>
    <row r="1566" spans="1:17">
      <c r="A1566" s="147"/>
      <c r="B1566" s="67"/>
      <c r="C1566" s="151"/>
      <c r="D1566" s="179"/>
      <c r="E1566" s="147"/>
      <c r="F1566" s="138"/>
      <c r="G1566" s="138"/>
      <c r="H1566" s="138"/>
      <c r="I1566" s="138"/>
      <c r="J1566" s="138"/>
      <c r="K1566" s="138"/>
      <c r="L1566" s="138"/>
      <c r="M1566" s="138"/>
      <c r="N1566" s="138"/>
      <c r="O1566" s="138"/>
      <c r="P1566" s="138"/>
      <c r="Q1566" s="138"/>
    </row>
    <row r="1567" spans="1:17">
      <c r="A1567" s="147"/>
      <c r="B1567" s="67"/>
      <c r="C1567" s="151"/>
      <c r="D1567" s="179"/>
      <c r="E1567" s="147"/>
      <c r="F1567" s="138"/>
      <c r="G1567" s="138"/>
      <c r="H1567" s="138"/>
      <c r="I1567" s="138"/>
      <c r="J1567" s="138"/>
      <c r="K1567" s="138"/>
      <c r="L1567" s="138"/>
      <c r="M1567" s="138"/>
      <c r="N1567" s="138"/>
      <c r="O1567" s="138"/>
      <c r="P1567" s="138"/>
      <c r="Q1567" s="138"/>
    </row>
    <row r="1568" spans="1:17">
      <c r="A1568" s="147"/>
      <c r="B1568" s="67"/>
      <c r="C1568" s="151"/>
      <c r="D1568" s="179"/>
      <c r="E1568" s="147"/>
      <c r="F1568" s="138"/>
      <c r="G1568" s="138"/>
      <c r="H1568" s="138"/>
      <c r="I1568" s="138"/>
      <c r="J1568" s="138"/>
      <c r="K1568" s="138"/>
      <c r="L1568" s="138"/>
      <c r="M1568" s="138"/>
      <c r="N1568" s="138"/>
      <c r="O1568" s="138"/>
      <c r="P1568" s="138"/>
      <c r="Q1568" s="138"/>
    </row>
    <row r="1569" spans="1:17">
      <c r="A1569" s="147"/>
      <c r="B1569" s="67"/>
      <c r="C1569" s="151"/>
      <c r="D1569" s="179"/>
      <c r="E1569" s="147"/>
      <c r="F1569" s="138"/>
      <c r="G1569" s="138"/>
      <c r="H1569" s="138"/>
      <c r="I1569" s="138"/>
      <c r="J1569" s="138"/>
      <c r="K1569" s="138"/>
      <c r="L1569" s="138"/>
      <c r="M1569" s="138"/>
      <c r="N1569" s="138"/>
      <c r="O1569" s="138"/>
      <c r="P1569" s="138"/>
      <c r="Q1569" s="138"/>
    </row>
    <row r="1570" spans="1:17">
      <c r="A1570" s="147"/>
      <c r="B1570" s="67"/>
      <c r="C1570" s="151"/>
      <c r="D1570" s="179"/>
      <c r="E1570" s="147"/>
      <c r="F1570" s="138"/>
      <c r="G1570" s="138"/>
      <c r="H1570" s="138"/>
      <c r="I1570" s="138"/>
      <c r="J1570" s="138"/>
      <c r="K1570" s="138"/>
      <c r="L1570" s="138"/>
      <c r="M1570" s="138"/>
      <c r="N1570" s="138"/>
      <c r="O1570" s="138"/>
      <c r="P1570" s="138"/>
      <c r="Q1570" s="138"/>
    </row>
    <row r="1571" spans="1:17">
      <c r="A1571" s="147"/>
      <c r="B1571" s="67"/>
      <c r="C1571" s="151"/>
      <c r="D1571" s="179"/>
      <c r="E1571" s="147"/>
      <c r="F1571" s="138"/>
      <c r="G1571" s="138"/>
      <c r="H1571" s="138"/>
      <c r="I1571" s="138"/>
      <c r="J1571" s="138"/>
      <c r="K1571" s="138"/>
      <c r="L1571" s="138"/>
      <c r="M1571" s="138"/>
      <c r="N1571" s="138"/>
      <c r="O1571" s="138"/>
      <c r="P1571" s="138"/>
      <c r="Q1571" s="138"/>
    </row>
    <row r="1572" spans="1:17">
      <c r="A1572" s="147"/>
      <c r="B1572" s="67"/>
      <c r="C1572" s="151"/>
      <c r="D1572" s="179"/>
      <c r="E1572" s="147"/>
      <c r="F1572" s="138"/>
      <c r="G1572" s="138"/>
      <c r="H1572" s="138"/>
      <c r="I1572" s="138"/>
      <c r="J1572" s="138"/>
      <c r="K1572" s="138"/>
      <c r="L1572" s="138"/>
      <c r="M1572" s="138"/>
      <c r="N1572" s="138"/>
      <c r="O1572" s="138"/>
      <c r="P1572" s="138"/>
      <c r="Q1572" s="138"/>
    </row>
    <row r="1573" spans="1:17">
      <c r="A1573" s="147"/>
      <c r="B1573" s="67"/>
      <c r="C1573" s="151"/>
      <c r="D1573" s="179"/>
      <c r="E1573" s="147"/>
      <c r="F1573" s="138"/>
      <c r="G1573" s="138"/>
      <c r="H1573" s="138"/>
      <c r="I1573" s="138"/>
      <c r="J1573" s="138"/>
      <c r="K1573" s="138"/>
      <c r="L1573" s="138"/>
      <c r="M1573" s="138"/>
      <c r="N1573" s="138"/>
      <c r="O1573" s="138"/>
      <c r="P1573" s="138"/>
      <c r="Q1573" s="138"/>
    </row>
    <row r="1574" spans="1:17">
      <c r="A1574" s="147"/>
      <c r="B1574" s="67"/>
      <c r="C1574" s="151"/>
      <c r="D1574" s="179"/>
      <c r="E1574" s="147"/>
      <c r="F1574" s="138"/>
      <c r="G1574" s="138"/>
      <c r="H1574" s="138"/>
      <c r="I1574" s="138"/>
      <c r="J1574" s="138"/>
      <c r="K1574" s="138"/>
      <c r="L1574" s="138"/>
      <c r="M1574" s="138"/>
      <c r="N1574" s="138"/>
      <c r="O1574" s="138"/>
      <c r="P1574" s="138"/>
      <c r="Q1574" s="138"/>
    </row>
    <row r="1575" spans="1:17">
      <c r="A1575" s="147"/>
      <c r="B1575" s="67"/>
      <c r="C1575" s="151"/>
      <c r="D1575" s="179"/>
      <c r="E1575" s="147"/>
      <c r="F1575" s="138"/>
      <c r="G1575" s="138"/>
      <c r="H1575" s="138"/>
      <c r="I1575" s="138"/>
      <c r="J1575" s="138"/>
      <c r="K1575" s="138"/>
      <c r="L1575" s="138"/>
      <c r="M1575" s="138"/>
      <c r="N1575" s="138"/>
      <c r="O1575" s="138"/>
      <c r="P1575" s="138"/>
      <c r="Q1575" s="138"/>
    </row>
    <row r="1576" spans="1:17">
      <c r="A1576" s="147"/>
      <c r="B1576" s="67"/>
      <c r="C1576" s="151"/>
      <c r="D1576" s="179"/>
      <c r="E1576" s="147"/>
      <c r="F1576" s="138"/>
      <c r="G1576" s="138"/>
      <c r="H1576" s="138"/>
      <c r="I1576" s="138"/>
      <c r="J1576" s="138"/>
      <c r="K1576" s="138"/>
      <c r="L1576" s="138"/>
      <c r="M1576" s="138"/>
      <c r="N1576" s="138"/>
      <c r="O1576" s="138"/>
      <c r="P1576" s="138"/>
      <c r="Q1576" s="138"/>
    </row>
    <row r="1577" spans="1:17">
      <c r="A1577" s="147"/>
      <c r="B1577" s="67"/>
      <c r="C1577" s="151"/>
      <c r="D1577" s="179"/>
      <c r="E1577" s="147"/>
      <c r="F1577" s="138"/>
      <c r="G1577" s="138"/>
      <c r="H1577" s="138"/>
      <c r="I1577" s="138"/>
      <c r="J1577" s="138"/>
      <c r="K1577" s="138"/>
      <c r="L1577" s="138"/>
      <c r="M1577" s="138"/>
      <c r="N1577" s="138"/>
      <c r="O1577" s="138"/>
      <c r="P1577" s="138"/>
      <c r="Q1577" s="138"/>
    </row>
    <row r="1578" spans="1:17">
      <c r="A1578" s="147"/>
      <c r="B1578" s="67"/>
      <c r="C1578" s="151"/>
      <c r="D1578" s="179"/>
      <c r="E1578" s="147"/>
      <c r="F1578" s="138"/>
      <c r="G1578" s="138"/>
      <c r="H1578" s="138"/>
      <c r="I1578" s="138"/>
      <c r="J1578" s="138"/>
      <c r="K1578" s="138"/>
      <c r="L1578" s="138"/>
      <c r="M1578" s="138"/>
      <c r="N1578" s="138"/>
      <c r="O1578" s="138"/>
      <c r="P1578" s="138"/>
      <c r="Q1578" s="138"/>
    </row>
    <row r="1579" spans="1:17">
      <c r="A1579" s="147"/>
      <c r="B1579" s="67"/>
      <c r="C1579" s="151"/>
      <c r="D1579" s="179"/>
      <c r="E1579" s="147"/>
      <c r="F1579" s="138"/>
      <c r="G1579" s="138"/>
      <c r="H1579" s="138"/>
      <c r="I1579" s="138"/>
      <c r="J1579" s="138"/>
      <c r="K1579" s="138"/>
      <c r="L1579" s="138"/>
      <c r="M1579" s="138"/>
      <c r="N1579" s="138"/>
      <c r="O1579" s="138"/>
      <c r="P1579" s="138"/>
      <c r="Q1579" s="138"/>
    </row>
    <row r="1580" spans="1:17">
      <c r="A1580" s="147"/>
      <c r="B1580" s="67"/>
      <c r="C1580" s="151"/>
      <c r="D1580" s="179"/>
      <c r="E1580" s="147"/>
      <c r="F1580" s="138"/>
      <c r="G1580" s="138"/>
      <c r="H1580" s="138"/>
      <c r="I1580" s="138"/>
      <c r="J1580" s="138"/>
      <c r="K1580" s="138"/>
      <c r="L1580" s="138"/>
      <c r="M1580" s="138"/>
      <c r="N1580" s="138"/>
      <c r="O1580" s="138"/>
      <c r="P1580" s="138"/>
      <c r="Q1580" s="138"/>
    </row>
    <row r="1581" spans="1:17">
      <c r="A1581" s="147"/>
      <c r="B1581" s="67"/>
      <c r="C1581" s="151"/>
      <c r="D1581" s="179"/>
      <c r="E1581" s="147"/>
      <c r="F1581" s="138"/>
      <c r="G1581" s="138"/>
      <c r="H1581" s="138"/>
      <c r="I1581" s="138"/>
      <c r="J1581" s="138"/>
      <c r="K1581" s="138"/>
      <c r="L1581" s="138"/>
      <c r="M1581" s="138"/>
      <c r="N1581" s="138"/>
      <c r="O1581" s="138"/>
      <c r="P1581" s="138"/>
      <c r="Q1581" s="138"/>
    </row>
    <row r="1582" spans="1:17">
      <c r="A1582" s="147"/>
      <c r="B1582" s="67"/>
      <c r="C1582" s="151"/>
      <c r="D1582" s="179"/>
      <c r="E1582" s="147"/>
      <c r="F1582" s="138"/>
      <c r="G1582" s="138"/>
      <c r="H1582" s="138"/>
      <c r="I1582" s="138"/>
      <c r="J1582" s="138"/>
      <c r="K1582" s="138"/>
      <c r="L1582" s="138"/>
      <c r="M1582" s="138"/>
      <c r="N1582" s="138"/>
      <c r="O1582" s="138"/>
      <c r="P1582" s="138"/>
      <c r="Q1582" s="138"/>
    </row>
    <row r="1583" spans="1:17">
      <c r="A1583" s="147"/>
      <c r="B1583" s="67"/>
      <c r="C1583" s="151"/>
      <c r="D1583" s="179"/>
      <c r="E1583" s="147"/>
      <c r="F1583" s="138"/>
      <c r="G1583" s="138"/>
      <c r="H1583" s="138"/>
      <c r="I1583" s="138"/>
      <c r="J1583" s="138"/>
      <c r="K1583" s="138"/>
      <c r="L1583" s="138"/>
      <c r="M1583" s="138"/>
      <c r="N1583" s="138"/>
      <c r="O1583" s="138"/>
      <c r="P1583" s="138"/>
      <c r="Q1583" s="138"/>
    </row>
    <row r="1584" spans="1:17">
      <c r="A1584" s="147"/>
      <c r="B1584" s="67"/>
      <c r="C1584" s="151"/>
      <c r="D1584" s="179"/>
      <c r="E1584" s="147"/>
      <c r="F1584" s="138"/>
      <c r="G1584" s="138"/>
      <c r="H1584" s="138"/>
      <c r="I1584" s="138"/>
      <c r="J1584" s="138"/>
      <c r="K1584" s="138"/>
      <c r="L1584" s="138"/>
      <c r="M1584" s="138"/>
      <c r="N1584" s="138"/>
      <c r="O1584" s="138"/>
      <c r="P1584" s="138"/>
      <c r="Q1584" s="138"/>
    </row>
    <row r="1585" spans="1:17">
      <c r="A1585" s="147"/>
      <c r="B1585" s="67"/>
      <c r="C1585" s="151"/>
      <c r="D1585" s="179"/>
      <c r="E1585" s="147"/>
      <c r="F1585" s="138"/>
      <c r="G1585" s="138"/>
      <c r="H1585" s="138"/>
      <c r="I1585" s="138"/>
      <c r="J1585" s="138"/>
      <c r="K1585" s="138"/>
      <c r="L1585" s="138"/>
      <c r="M1585" s="138"/>
      <c r="N1585" s="138"/>
      <c r="O1585" s="138"/>
      <c r="P1585" s="138"/>
      <c r="Q1585" s="138"/>
    </row>
    <row r="1586" spans="1:17">
      <c r="A1586" s="147"/>
      <c r="B1586" s="67"/>
      <c r="C1586" s="151"/>
      <c r="D1586" s="179"/>
      <c r="E1586" s="147"/>
      <c r="F1586" s="138"/>
      <c r="G1586" s="138"/>
      <c r="H1586" s="138"/>
      <c r="I1586" s="138"/>
      <c r="J1586" s="138"/>
      <c r="K1586" s="138"/>
      <c r="L1586" s="138"/>
      <c r="M1586" s="138"/>
      <c r="N1586" s="138"/>
      <c r="O1586" s="138"/>
      <c r="P1586" s="138"/>
      <c r="Q1586" s="138"/>
    </row>
    <row r="1587" spans="1:17">
      <c r="A1587" s="147"/>
      <c r="B1587" s="67"/>
      <c r="C1587" s="151"/>
      <c r="D1587" s="179"/>
      <c r="E1587" s="147"/>
      <c r="F1587" s="138"/>
      <c r="G1587" s="138"/>
      <c r="H1587" s="138"/>
      <c r="I1587" s="138"/>
      <c r="J1587" s="138"/>
      <c r="K1587" s="138"/>
      <c r="L1587" s="138"/>
      <c r="M1587" s="138"/>
      <c r="N1587" s="138"/>
      <c r="O1587" s="138"/>
      <c r="P1587" s="138"/>
      <c r="Q1587" s="138"/>
    </row>
    <row r="1588" spans="1:17">
      <c r="A1588" s="147"/>
      <c r="B1588" s="67"/>
      <c r="C1588" s="151"/>
      <c r="D1588" s="179"/>
      <c r="E1588" s="147"/>
      <c r="F1588" s="138"/>
      <c r="G1588" s="138"/>
      <c r="H1588" s="138"/>
      <c r="I1588" s="138"/>
      <c r="J1588" s="138"/>
      <c r="K1588" s="138"/>
      <c r="L1588" s="138"/>
      <c r="M1588" s="138"/>
      <c r="N1588" s="138"/>
      <c r="O1588" s="138"/>
      <c r="P1588" s="138"/>
      <c r="Q1588" s="138"/>
    </row>
    <row r="1589" spans="1:17">
      <c r="A1589" s="147"/>
      <c r="B1589" s="67"/>
      <c r="C1589" s="151"/>
      <c r="D1589" s="179"/>
      <c r="E1589" s="147"/>
      <c r="F1589" s="138"/>
      <c r="G1589" s="138"/>
      <c r="H1589" s="138"/>
      <c r="I1589" s="138"/>
      <c r="J1589" s="138"/>
      <c r="K1589" s="138"/>
      <c r="L1589" s="138"/>
      <c r="M1589" s="138"/>
      <c r="N1589" s="138"/>
      <c r="O1589" s="138"/>
      <c r="P1589" s="138"/>
      <c r="Q1589" s="138"/>
    </row>
    <row r="1590" spans="1:17">
      <c r="A1590" s="147"/>
      <c r="B1590" s="67"/>
      <c r="C1590" s="151"/>
      <c r="D1590" s="179"/>
      <c r="E1590" s="147"/>
      <c r="F1590" s="138"/>
      <c r="G1590" s="138"/>
      <c r="H1590" s="138"/>
      <c r="I1590" s="138"/>
      <c r="J1590" s="138"/>
      <c r="K1590" s="138"/>
      <c r="L1590" s="138"/>
      <c r="M1590" s="138"/>
      <c r="N1590" s="138"/>
      <c r="O1590" s="138"/>
      <c r="P1590" s="138"/>
      <c r="Q1590" s="138"/>
    </row>
    <row r="1591" spans="1:17">
      <c r="A1591" s="147"/>
      <c r="B1591" s="67"/>
      <c r="C1591" s="151"/>
      <c r="D1591" s="179"/>
      <c r="E1591" s="147"/>
      <c r="F1591" s="138"/>
      <c r="G1591" s="138"/>
      <c r="H1591" s="138"/>
      <c r="I1591" s="138"/>
      <c r="J1591" s="138"/>
      <c r="K1591" s="138"/>
      <c r="L1591" s="138"/>
      <c r="M1591" s="138"/>
      <c r="N1591" s="138"/>
      <c r="O1591" s="138"/>
      <c r="P1591" s="138"/>
      <c r="Q1591" s="138"/>
    </row>
    <row r="1592" spans="1:17">
      <c r="A1592" s="147"/>
      <c r="B1592" s="67"/>
      <c r="C1592" s="151"/>
      <c r="D1592" s="179"/>
      <c r="E1592" s="147"/>
      <c r="F1592" s="138"/>
      <c r="G1592" s="138"/>
      <c r="H1592" s="138"/>
      <c r="I1592" s="138"/>
      <c r="J1592" s="138"/>
      <c r="K1592" s="138"/>
      <c r="L1592" s="138"/>
      <c r="M1592" s="138"/>
      <c r="N1592" s="138"/>
      <c r="O1592" s="138"/>
      <c r="P1592" s="138"/>
      <c r="Q1592" s="138"/>
    </row>
    <row r="1593" spans="1:17">
      <c r="A1593" s="147"/>
      <c r="B1593" s="67"/>
      <c r="C1593" s="151"/>
      <c r="D1593" s="179"/>
      <c r="E1593" s="147"/>
      <c r="F1593" s="138"/>
      <c r="G1593" s="138"/>
      <c r="H1593" s="138"/>
      <c r="I1593" s="138"/>
      <c r="J1593" s="138"/>
      <c r="K1593" s="138"/>
      <c r="L1593" s="138"/>
      <c r="M1593" s="138"/>
      <c r="N1593" s="138"/>
      <c r="O1593" s="138"/>
      <c r="P1593" s="138"/>
      <c r="Q1593" s="138"/>
    </row>
    <row r="1594" spans="1:17">
      <c r="A1594" s="147"/>
      <c r="B1594" s="67"/>
      <c r="C1594" s="151"/>
      <c r="D1594" s="179"/>
      <c r="E1594" s="147"/>
      <c r="F1594" s="138"/>
      <c r="G1594" s="138"/>
      <c r="H1594" s="138"/>
      <c r="I1594" s="138"/>
      <c r="J1594" s="138"/>
      <c r="K1594" s="138"/>
      <c r="L1594" s="138"/>
      <c r="M1594" s="138"/>
      <c r="N1594" s="138"/>
      <c r="O1594" s="138"/>
      <c r="P1594" s="138"/>
      <c r="Q1594" s="138"/>
    </row>
    <row r="1595" spans="1:17">
      <c r="A1595" s="147"/>
      <c r="B1595" s="67"/>
      <c r="C1595" s="151"/>
      <c r="D1595" s="179"/>
      <c r="E1595" s="147"/>
      <c r="F1595" s="138"/>
      <c r="G1595" s="138"/>
      <c r="H1595" s="138"/>
      <c r="I1595" s="138"/>
      <c r="J1595" s="138"/>
      <c r="K1595" s="138"/>
      <c r="L1595" s="138"/>
      <c r="M1595" s="138"/>
      <c r="N1595" s="138"/>
      <c r="O1595" s="138"/>
      <c r="P1595" s="138"/>
      <c r="Q1595" s="138"/>
    </row>
    <row r="1596" spans="1:17">
      <c r="A1596" s="147"/>
      <c r="B1596" s="67"/>
      <c r="C1596" s="151"/>
      <c r="D1596" s="179"/>
      <c r="E1596" s="147"/>
      <c r="F1596" s="138"/>
      <c r="G1596" s="138"/>
      <c r="H1596" s="138"/>
      <c r="I1596" s="138"/>
      <c r="J1596" s="138"/>
      <c r="K1596" s="138"/>
      <c r="L1596" s="138"/>
      <c r="M1596" s="138"/>
      <c r="N1596" s="138"/>
      <c r="O1596" s="138"/>
      <c r="P1596" s="138"/>
      <c r="Q1596" s="138"/>
    </row>
    <row r="1597" spans="1:17">
      <c r="A1597" s="147"/>
      <c r="B1597" s="67"/>
      <c r="C1597" s="151"/>
      <c r="D1597" s="179"/>
      <c r="E1597" s="147"/>
      <c r="F1597" s="138"/>
      <c r="G1597" s="138"/>
      <c r="H1597" s="138"/>
      <c r="I1597" s="138"/>
      <c r="J1597" s="138"/>
      <c r="K1597" s="138"/>
      <c r="L1597" s="138"/>
      <c r="M1597" s="138"/>
      <c r="N1597" s="138"/>
      <c r="O1597" s="138"/>
      <c r="P1597" s="138"/>
      <c r="Q1597" s="138"/>
    </row>
    <row r="1598" spans="1:17">
      <c r="A1598" s="147"/>
      <c r="B1598" s="67"/>
      <c r="C1598" s="151"/>
      <c r="D1598" s="179"/>
      <c r="E1598" s="147"/>
      <c r="F1598" s="138"/>
      <c r="G1598" s="138"/>
      <c r="H1598" s="138"/>
      <c r="I1598" s="138"/>
      <c r="J1598" s="138"/>
      <c r="K1598" s="138"/>
      <c r="L1598" s="138"/>
      <c r="M1598" s="138"/>
      <c r="N1598" s="138"/>
      <c r="O1598" s="138"/>
      <c r="P1598" s="138"/>
      <c r="Q1598" s="138"/>
    </row>
    <row r="1599" spans="1:17">
      <c r="A1599" s="147"/>
      <c r="B1599" s="67"/>
      <c r="C1599" s="151"/>
      <c r="D1599" s="179"/>
      <c r="E1599" s="147"/>
      <c r="F1599" s="138"/>
      <c r="G1599" s="138"/>
      <c r="H1599" s="138"/>
      <c r="I1599" s="138"/>
      <c r="J1599" s="138"/>
      <c r="K1599" s="138"/>
      <c r="L1599" s="138"/>
      <c r="M1599" s="138"/>
      <c r="N1599" s="138"/>
      <c r="O1599" s="138"/>
      <c r="P1599" s="138"/>
      <c r="Q1599" s="138"/>
    </row>
    <row r="1600" spans="1:17">
      <c r="A1600" s="147"/>
      <c r="B1600" s="67"/>
      <c r="C1600" s="151"/>
      <c r="D1600" s="179"/>
      <c r="E1600" s="147"/>
      <c r="F1600" s="138"/>
      <c r="G1600" s="138"/>
      <c r="H1600" s="138"/>
      <c r="I1600" s="138"/>
      <c r="J1600" s="138"/>
      <c r="K1600" s="138"/>
      <c r="L1600" s="138"/>
      <c r="M1600" s="138"/>
      <c r="N1600" s="138"/>
      <c r="O1600" s="138"/>
      <c r="P1600" s="138"/>
      <c r="Q1600" s="138"/>
    </row>
    <row r="1601" spans="1:17">
      <c r="A1601" s="147"/>
      <c r="B1601" s="67"/>
      <c r="C1601" s="151"/>
      <c r="D1601" s="179"/>
      <c r="E1601" s="147"/>
      <c r="F1601" s="138"/>
      <c r="G1601" s="138"/>
      <c r="H1601" s="138"/>
      <c r="I1601" s="138"/>
      <c r="J1601" s="138"/>
      <c r="K1601" s="138"/>
      <c r="L1601" s="138"/>
      <c r="M1601" s="138"/>
      <c r="N1601" s="138"/>
      <c r="O1601" s="138"/>
      <c r="P1601" s="138"/>
      <c r="Q1601" s="138"/>
    </row>
    <row r="1602" spans="1:17">
      <c r="A1602" s="147"/>
      <c r="B1602" s="67"/>
      <c r="C1602" s="151"/>
      <c r="D1602" s="179"/>
      <c r="E1602" s="147"/>
      <c r="F1602" s="138"/>
      <c r="G1602" s="138"/>
      <c r="H1602" s="138"/>
      <c r="I1602" s="138"/>
      <c r="J1602" s="138"/>
      <c r="K1602" s="138"/>
      <c r="L1602" s="138"/>
      <c r="M1602" s="138"/>
      <c r="N1602" s="138"/>
      <c r="O1602" s="138"/>
      <c r="P1602" s="138"/>
      <c r="Q1602" s="138"/>
    </row>
    <row r="1603" spans="1:17">
      <c r="A1603" s="147"/>
      <c r="B1603" s="67"/>
      <c r="C1603" s="151"/>
      <c r="D1603" s="179"/>
      <c r="E1603" s="147"/>
      <c r="F1603" s="138"/>
      <c r="G1603" s="138"/>
      <c r="H1603" s="138"/>
      <c r="I1603" s="138"/>
      <c r="J1603" s="138"/>
      <c r="K1603" s="138"/>
      <c r="L1603" s="138"/>
      <c r="M1603" s="138"/>
      <c r="N1603" s="138"/>
      <c r="O1603" s="138"/>
      <c r="P1603" s="138"/>
      <c r="Q1603" s="138"/>
    </row>
    <row r="1604" spans="1:17">
      <c r="A1604" s="147"/>
      <c r="B1604" s="67"/>
      <c r="C1604" s="151"/>
      <c r="D1604" s="179"/>
      <c r="E1604" s="147"/>
      <c r="F1604" s="138"/>
      <c r="G1604" s="138"/>
      <c r="H1604" s="138"/>
      <c r="I1604" s="138"/>
      <c r="J1604" s="138"/>
      <c r="K1604" s="138"/>
      <c r="L1604" s="138"/>
      <c r="M1604" s="138"/>
      <c r="N1604" s="138"/>
      <c r="O1604" s="138"/>
      <c r="P1604" s="138"/>
      <c r="Q1604" s="138"/>
    </row>
    <row r="1605" spans="1:17">
      <c r="A1605" s="147"/>
      <c r="B1605" s="67"/>
      <c r="C1605" s="151"/>
      <c r="D1605" s="179"/>
      <c r="E1605" s="147"/>
      <c r="F1605" s="138"/>
      <c r="G1605" s="138"/>
      <c r="H1605" s="138"/>
      <c r="I1605" s="138"/>
      <c r="J1605" s="138"/>
      <c r="K1605" s="138"/>
      <c r="L1605" s="138"/>
      <c r="M1605" s="138"/>
      <c r="N1605" s="138"/>
      <c r="O1605" s="138"/>
      <c r="P1605" s="138"/>
      <c r="Q1605" s="138"/>
    </row>
    <row r="1606" spans="1:17">
      <c r="A1606" s="147"/>
      <c r="B1606" s="67"/>
      <c r="C1606" s="151"/>
      <c r="D1606" s="179"/>
      <c r="E1606" s="147"/>
      <c r="F1606" s="138"/>
      <c r="G1606" s="138"/>
      <c r="H1606" s="138"/>
      <c r="I1606" s="138"/>
      <c r="J1606" s="138"/>
      <c r="K1606" s="138"/>
      <c r="L1606" s="138"/>
      <c r="M1606" s="138"/>
      <c r="N1606" s="138"/>
      <c r="O1606" s="138"/>
      <c r="P1606" s="138"/>
      <c r="Q1606" s="138"/>
    </row>
    <row r="1607" spans="1:17">
      <c r="A1607" s="147"/>
      <c r="B1607" s="67"/>
      <c r="C1607" s="151"/>
      <c r="D1607" s="179"/>
      <c r="E1607" s="147"/>
      <c r="F1607" s="138"/>
      <c r="G1607" s="138"/>
      <c r="H1607" s="138"/>
      <c r="I1607" s="138"/>
      <c r="J1607" s="138"/>
      <c r="K1607" s="138"/>
      <c r="L1607" s="138"/>
      <c r="M1607" s="138"/>
      <c r="N1607" s="138"/>
      <c r="O1607" s="138"/>
      <c r="P1607" s="138"/>
      <c r="Q1607" s="138"/>
    </row>
    <row r="1608" spans="1:17">
      <c r="A1608" s="147"/>
      <c r="B1608" s="67"/>
      <c r="C1608" s="151"/>
      <c r="D1608" s="179"/>
      <c r="E1608" s="147"/>
      <c r="F1608" s="138"/>
      <c r="G1608" s="138"/>
      <c r="H1608" s="138"/>
      <c r="I1608" s="138"/>
      <c r="J1608" s="138"/>
      <c r="K1608" s="138"/>
      <c r="L1608" s="138"/>
      <c r="M1608" s="138"/>
      <c r="N1608" s="138"/>
      <c r="O1608" s="138"/>
      <c r="P1608" s="138"/>
      <c r="Q1608" s="138"/>
    </row>
    <row r="1609" spans="1:17">
      <c r="A1609" s="147"/>
      <c r="B1609" s="67"/>
      <c r="C1609" s="151"/>
      <c r="D1609" s="179"/>
      <c r="E1609" s="147"/>
      <c r="F1609" s="138"/>
      <c r="G1609" s="138"/>
      <c r="H1609" s="138"/>
      <c r="I1609" s="138"/>
      <c r="J1609" s="138"/>
      <c r="K1609" s="138"/>
      <c r="L1609" s="138"/>
      <c r="M1609" s="138"/>
      <c r="N1609" s="138"/>
      <c r="O1609" s="138"/>
      <c r="P1609" s="138"/>
      <c r="Q1609" s="138"/>
    </row>
    <row r="1610" spans="1:17">
      <c r="A1610" s="147"/>
      <c r="B1610" s="67"/>
      <c r="C1610" s="151"/>
      <c r="D1610" s="179"/>
      <c r="E1610" s="147"/>
      <c r="F1610" s="138"/>
      <c r="G1610" s="138"/>
      <c r="H1610" s="138"/>
      <c r="I1610" s="138"/>
      <c r="J1610" s="138"/>
      <c r="K1610" s="138"/>
      <c r="L1610" s="138"/>
      <c r="M1610" s="138"/>
      <c r="N1610" s="138"/>
      <c r="O1610" s="138"/>
      <c r="P1610" s="138"/>
      <c r="Q1610" s="138"/>
    </row>
    <row r="1611" spans="1:17">
      <c r="A1611" s="147"/>
      <c r="B1611" s="67"/>
      <c r="C1611" s="151"/>
      <c r="D1611" s="179"/>
      <c r="E1611" s="147"/>
      <c r="F1611" s="138"/>
      <c r="G1611" s="138"/>
      <c r="H1611" s="138"/>
      <c r="I1611" s="138"/>
      <c r="J1611" s="138"/>
      <c r="K1611" s="138"/>
      <c r="L1611" s="138"/>
      <c r="M1611" s="138"/>
      <c r="N1611" s="138"/>
      <c r="O1611" s="138"/>
      <c r="P1611" s="138"/>
      <c r="Q1611" s="138"/>
    </row>
    <row r="1612" spans="1:17">
      <c r="A1612" s="147"/>
      <c r="B1612" s="67"/>
      <c r="C1612" s="151"/>
      <c r="D1612" s="179"/>
      <c r="E1612" s="147"/>
      <c r="F1612" s="138"/>
      <c r="G1612" s="138"/>
      <c r="H1612" s="138"/>
      <c r="I1612" s="138"/>
      <c r="J1612" s="138"/>
      <c r="K1612" s="138"/>
      <c r="L1612" s="138"/>
      <c r="M1612" s="138"/>
      <c r="N1612" s="138"/>
      <c r="O1612" s="138"/>
      <c r="P1612" s="138"/>
      <c r="Q1612" s="138"/>
    </row>
    <row r="1613" spans="1:17">
      <c r="A1613" s="147"/>
      <c r="B1613" s="67"/>
      <c r="C1613" s="151"/>
      <c r="D1613" s="179"/>
      <c r="E1613" s="147"/>
      <c r="F1613" s="138"/>
      <c r="G1613" s="138"/>
      <c r="H1613" s="138"/>
      <c r="I1613" s="138"/>
      <c r="J1613" s="138"/>
      <c r="K1613" s="138"/>
      <c r="L1613" s="138"/>
      <c r="M1613" s="138"/>
      <c r="N1613" s="138"/>
      <c r="O1613" s="138"/>
      <c r="P1613" s="138"/>
      <c r="Q1613" s="138"/>
    </row>
    <row r="1614" spans="1:17">
      <c r="A1614" s="147"/>
      <c r="B1614" s="67"/>
      <c r="C1614" s="151"/>
      <c r="D1614" s="179"/>
      <c r="E1614" s="147"/>
      <c r="F1614" s="138"/>
      <c r="G1614" s="138"/>
      <c r="H1614" s="138"/>
      <c r="I1614" s="138"/>
      <c r="J1614" s="138"/>
      <c r="K1614" s="138"/>
      <c r="L1614" s="138"/>
      <c r="M1614" s="138"/>
      <c r="N1614" s="138"/>
      <c r="O1614" s="138"/>
      <c r="P1614" s="138"/>
      <c r="Q1614" s="138"/>
    </row>
    <row r="1615" spans="1:17">
      <c r="A1615" s="147"/>
      <c r="B1615" s="67"/>
      <c r="C1615" s="151"/>
      <c r="D1615" s="179"/>
      <c r="E1615" s="147"/>
      <c r="F1615" s="138"/>
      <c r="G1615" s="138"/>
      <c r="H1615" s="138"/>
      <c r="I1615" s="138"/>
      <c r="J1615" s="138"/>
      <c r="K1615" s="138"/>
      <c r="L1615" s="138"/>
      <c r="M1615" s="138"/>
      <c r="N1615" s="138"/>
      <c r="O1615" s="138"/>
      <c r="P1615" s="138"/>
      <c r="Q1615" s="138"/>
    </row>
    <row r="1616" spans="1:17">
      <c r="A1616" s="147"/>
      <c r="B1616" s="67"/>
      <c r="C1616" s="151"/>
      <c r="D1616" s="179"/>
      <c r="E1616" s="147"/>
      <c r="F1616" s="138"/>
      <c r="G1616" s="138"/>
      <c r="H1616" s="138"/>
      <c r="I1616" s="138"/>
      <c r="J1616" s="138"/>
      <c r="K1616" s="138"/>
      <c r="L1616" s="138"/>
      <c r="M1616" s="138"/>
      <c r="N1616" s="138"/>
      <c r="O1616" s="138"/>
      <c r="P1616" s="138"/>
      <c r="Q1616" s="138"/>
    </row>
    <row r="1617" spans="1:17">
      <c r="A1617" s="147"/>
      <c r="B1617" s="67"/>
      <c r="C1617" s="151"/>
      <c r="D1617" s="179"/>
      <c r="E1617" s="147"/>
      <c r="F1617" s="138"/>
      <c r="G1617" s="138"/>
      <c r="H1617" s="138"/>
      <c r="I1617" s="138"/>
      <c r="J1617" s="138"/>
      <c r="K1617" s="138"/>
      <c r="L1617" s="138"/>
      <c r="M1617" s="138"/>
      <c r="N1617" s="138"/>
      <c r="O1617" s="138"/>
      <c r="P1617" s="138"/>
      <c r="Q1617" s="138"/>
    </row>
    <row r="1618" spans="1:17">
      <c r="A1618" s="147"/>
      <c r="B1618" s="67"/>
      <c r="C1618" s="151"/>
      <c r="D1618" s="179"/>
      <c r="E1618" s="147"/>
      <c r="F1618" s="138"/>
      <c r="G1618" s="138"/>
      <c r="H1618" s="138"/>
      <c r="I1618" s="138"/>
      <c r="J1618" s="138"/>
      <c r="K1618" s="138"/>
      <c r="L1618" s="138"/>
      <c r="M1618" s="138"/>
      <c r="N1618" s="138"/>
      <c r="O1618" s="138"/>
      <c r="P1618" s="138"/>
      <c r="Q1618" s="138"/>
    </row>
    <row r="1619" spans="1:17">
      <c r="A1619" s="147"/>
      <c r="B1619" s="67"/>
      <c r="C1619" s="151"/>
      <c r="D1619" s="179"/>
      <c r="E1619" s="147"/>
      <c r="F1619" s="138"/>
      <c r="G1619" s="138"/>
      <c r="H1619" s="138"/>
      <c r="I1619" s="138"/>
      <c r="J1619" s="138"/>
      <c r="K1619" s="138"/>
      <c r="L1619" s="138"/>
      <c r="M1619" s="138"/>
      <c r="N1619" s="138"/>
      <c r="O1619" s="138"/>
      <c r="P1619" s="138"/>
      <c r="Q1619" s="138"/>
    </row>
    <row r="1620" spans="1:17">
      <c r="A1620" s="147"/>
      <c r="B1620" s="67"/>
      <c r="C1620" s="151"/>
      <c r="D1620" s="179"/>
      <c r="E1620" s="147"/>
      <c r="F1620" s="138"/>
      <c r="G1620" s="138"/>
      <c r="H1620" s="138"/>
      <c r="I1620" s="138"/>
      <c r="J1620" s="138"/>
      <c r="K1620" s="138"/>
      <c r="L1620" s="138"/>
      <c r="M1620" s="138"/>
      <c r="N1620" s="138"/>
      <c r="O1620" s="138"/>
      <c r="P1620" s="138"/>
      <c r="Q1620" s="138"/>
    </row>
    <row r="1621" spans="1:17">
      <c r="A1621" s="147"/>
      <c r="B1621" s="67"/>
      <c r="C1621" s="151"/>
      <c r="D1621" s="179"/>
      <c r="E1621" s="147"/>
      <c r="F1621" s="138"/>
      <c r="G1621" s="138"/>
      <c r="H1621" s="138"/>
      <c r="I1621" s="138"/>
      <c r="J1621" s="138"/>
      <c r="K1621" s="138"/>
      <c r="L1621" s="138"/>
      <c r="M1621" s="138"/>
      <c r="N1621" s="138"/>
      <c r="O1621" s="138"/>
      <c r="P1621" s="138"/>
      <c r="Q1621" s="138"/>
    </row>
    <row r="1622" spans="1:17">
      <c r="A1622" s="147"/>
      <c r="B1622" s="67"/>
      <c r="C1622" s="151"/>
      <c r="D1622" s="179"/>
      <c r="E1622" s="147"/>
      <c r="F1622" s="138"/>
      <c r="G1622" s="138"/>
      <c r="H1622" s="138"/>
      <c r="I1622" s="138"/>
      <c r="J1622" s="138"/>
      <c r="K1622" s="138"/>
      <c r="L1622" s="138"/>
      <c r="M1622" s="138"/>
      <c r="N1622" s="138"/>
      <c r="O1622" s="138"/>
      <c r="P1622" s="138"/>
      <c r="Q1622" s="138"/>
    </row>
    <row r="1623" spans="1:17">
      <c r="A1623" s="147"/>
      <c r="B1623" s="67"/>
      <c r="C1623" s="151"/>
      <c r="D1623" s="179"/>
      <c r="E1623" s="147"/>
      <c r="F1623" s="138"/>
      <c r="G1623" s="138"/>
      <c r="H1623" s="138"/>
      <c r="I1623" s="138"/>
      <c r="J1623" s="138"/>
      <c r="K1623" s="138"/>
      <c r="L1623" s="138"/>
      <c r="M1623" s="138"/>
      <c r="N1623" s="138"/>
      <c r="O1623" s="138"/>
      <c r="P1623" s="138"/>
      <c r="Q1623" s="138"/>
    </row>
    <row r="1624" spans="1:17">
      <c r="A1624" s="147"/>
      <c r="B1624" s="67"/>
      <c r="C1624" s="151"/>
      <c r="D1624" s="179"/>
      <c r="E1624" s="147"/>
      <c r="F1624" s="138"/>
      <c r="G1624" s="138"/>
      <c r="H1624" s="138"/>
      <c r="I1624" s="138"/>
      <c r="J1624" s="138"/>
      <c r="K1624" s="138"/>
      <c r="L1624" s="138"/>
      <c r="M1624" s="138"/>
      <c r="N1624" s="138"/>
      <c r="O1624" s="138"/>
      <c r="P1624" s="138"/>
      <c r="Q1624" s="138"/>
    </row>
    <row r="1625" spans="1:17">
      <c r="A1625" s="147"/>
      <c r="B1625" s="67"/>
      <c r="C1625" s="151"/>
      <c r="D1625" s="179"/>
      <c r="E1625" s="147"/>
      <c r="F1625" s="138"/>
      <c r="G1625" s="138"/>
      <c r="H1625" s="138"/>
      <c r="I1625" s="138"/>
      <c r="J1625" s="138"/>
      <c r="K1625" s="138"/>
      <c r="L1625" s="138"/>
      <c r="M1625" s="138"/>
      <c r="N1625" s="138"/>
      <c r="O1625" s="138"/>
      <c r="P1625" s="138"/>
      <c r="Q1625" s="138"/>
    </row>
    <row r="1626" spans="1:17">
      <c r="A1626" s="147"/>
      <c r="B1626" s="67"/>
      <c r="C1626" s="151"/>
      <c r="D1626" s="179"/>
      <c r="E1626" s="147"/>
      <c r="F1626" s="138"/>
      <c r="G1626" s="138"/>
      <c r="H1626" s="138"/>
      <c r="I1626" s="138"/>
      <c r="J1626" s="138"/>
      <c r="K1626" s="138"/>
      <c r="L1626" s="138"/>
      <c r="M1626" s="138"/>
      <c r="N1626" s="138"/>
      <c r="O1626" s="138"/>
      <c r="P1626" s="138"/>
      <c r="Q1626" s="138"/>
    </row>
    <row r="1627" spans="1:17">
      <c r="A1627" s="147"/>
      <c r="B1627" s="67"/>
      <c r="C1627" s="151"/>
      <c r="D1627" s="179"/>
      <c r="E1627" s="147"/>
      <c r="F1627" s="138"/>
      <c r="G1627" s="138"/>
      <c r="H1627" s="138"/>
      <c r="I1627" s="138"/>
      <c r="J1627" s="138"/>
      <c r="K1627" s="138"/>
      <c r="L1627" s="138"/>
      <c r="M1627" s="138"/>
      <c r="N1627" s="138"/>
      <c r="O1627" s="138"/>
      <c r="P1627" s="138"/>
      <c r="Q1627" s="138"/>
    </row>
    <row r="1628" spans="1:17">
      <c r="A1628" s="147"/>
      <c r="B1628" s="67"/>
      <c r="C1628" s="151"/>
      <c r="D1628" s="179"/>
      <c r="E1628" s="147"/>
      <c r="F1628" s="138"/>
      <c r="G1628" s="138"/>
      <c r="H1628" s="138"/>
      <c r="I1628" s="138"/>
      <c r="J1628" s="138"/>
      <c r="K1628" s="138"/>
      <c r="L1628" s="138"/>
      <c r="M1628" s="138"/>
      <c r="N1628" s="138"/>
      <c r="O1628" s="138"/>
      <c r="P1628" s="138"/>
      <c r="Q1628" s="138"/>
    </row>
    <row r="1629" spans="1:17">
      <c r="A1629" s="147"/>
      <c r="B1629" s="67"/>
      <c r="C1629" s="151"/>
      <c r="D1629" s="179"/>
      <c r="E1629" s="147"/>
      <c r="F1629" s="138"/>
      <c r="G1629" s="138"/>
      <c r="H1629" s="138"/>
      <c r="I1629" s="138"/>
      <c r="J1629" s="138"/>
      <c r="K1629" s="138"/>
      <c r="L1629" s="138"/>
      <c r="M1629" s="138"/>
      <c r="N1629" s="138"/>
      <c r="O1629" s="138"/>
      <c r="P1629" s="138"/>
      <c r="Q1629" s="138"/>
    </row>
    <row r="1630" spans="1:17">
      <c r="A1630" s="147"/>
      <c r="B1630" s="67"/>
      <c r="C1630" s="151"/>
      <c r="D1630" s="179"/>
      <c r="E1630" s="147"/>
      <c r="F1630" s="138"/>
      <c r="G1630" s="138"/>
      <c r="H1630" s="138"/>
      <c r="I1630" s="138"/>
      <c r="J1630" s="138"/>
      <c r="K1630" s="138"/>
      <c r="L1630" s="138"/>
      <c r="M1630" s="138"/>
      <c r="N1630" s="138"/>
      <c r="O1630" s="138"/>
      <c r="P1630" s="138"/>
      <c r="Q1630" s="138"/>
    </row>
    <row r="1631" spans="1:17">
      <c r="A1631" s="147"/>
      <c r="B1631" s="67"/>
      <c r="C1631" s="151"/>
      <c r="D1631" s="179"/>
      <c r="E1631" s="147"/>
      <c r="F1631" s="138"/>
      <c r="G1631" s="138"/>
      <c r="H1631" s="138"/>
      <c r="I1631" s="138"/>
      <c r="J1631" s="138"/>
      <c r="K1631" s="138"/>
      <c r="L1631" s="138"/>
      <c r="M1631" s="138"/>
      <c r="N1631" s="138"/>
      <c r="O1631" s="138"/>
      <c r="P1631" s="138"/>
      <c r="Q1631" s="138"/>
    </row>
    <row r="1632" spans="1:17">
      <c r="A1632" s="147"/>
      <c r="B1632" s="67"/>
      <c r="C1632" s="151"/>
      <c r="D1632" s="179"/>
      <c r="E1632" s="147"/>
      <c r="F1632" s="138"/>
      <c r="G1632" s="138"/>
      <c r="H1632" s="138"/>
      <c r="I1632" s="138"/>
      <c r="J1632" s="138"/>
      <c r="K1632" s="138"/>
      <c r="L1632" s="138"/>
      <c r="M1632" s="138"/>
      <c r="N1632" s="138"/>
      <c r="O1632" s="138"/>
      <c r="P1632" s="138"/>
      <c r="Q1632" s="138"/>
    </row>
    <row r="1633" spans="1:17">
      <c r="A1633" s="147"/>
      <c r="B1633" s="67"/>
      <c r="C1633" s="151"/>
      <c r="D1633" s="179"/>
      <c r="E1633" s="147"/>
      <c r="F1633" s="138"/>
      <c r="G1633" s="138"/>
      <c r="H1633" s="138"/>
      <c r="I1633" s="138"/>
      <c r="J1633" s="138"/>
      <c r="K1633" s="138"/>
      <c r="L1633" s="138"/>
      <c r="M1633" s="138"/>
      <c r="N1633" s="138"/>
      <c r="O1633" s="138"/>
      <c r="P1633" s="138"/>
      <c r="Q1633" s="138"/>
    </row>
    <row r="1634" spans="1:17">
      <c r="A1634" s="147"/>
      <c r="B1634" s="67"/>
      <c r="C1634" s="151"/>
      <c r="D1634" s="179"/>
      <c r="E1634" s="147"/>
      <c r="F1634" s="138"/>
      <c r="G1634" s="138"/>
      <c r="H1634" s="138"/>
      <c r="I1634" s="138"/>
      <c r="J1634" s="138"/>
      <c r="K1634" s="138"/>
      <c r="L1634" s="138"/>
      <c r="M1634" s="138"/>
      <c r="N1634" s="138"/>
      <c r="O1634" s="138"/>
      <c r="P1634" s="138"/>
      <c r="Q1634" s="138"/>
    </row>
    <row r="1635" spans="1:17">
      <c r="A1635" s="147"/>
      <c r="B1635" s="67"/>
      <c r="C1635" s="151"/>
      <c r="D1635" s="179"/>
      <c r="E1635" s="147"/>
      <c r="F1635" s="138"/>
      <c r="G1635" s="138"/>
      <c r="H1635" s="138"/>
      <c r="I1635" s="138"/>
      <c r="J1635" s="138"/>
      <c r="K1635" s="138"/>
      <c r="L1635" s="138"/>
      <c r="M1635" s="138"/>
      <c r="N1635" s="138"/>
      <c r="O1635" s="138"/>
      <c r="P1635" s="138"/>
      <c r="Q1635" s="138"/>
    </row>
    <row r="1636" spans="1:17">
      <c r="A1636" s="147"/>
      <c r="B1636" s="67"/>
      <c r="C1636" s="151"/>
      <c r="D1636" s="179"/>
      <c r="E1636" s="147"/>
      <c r="F1636" s="138"/>
      <c r="G1636" s="138"/>
      <c r="H1636" s="138"/>
      <c r="I1636" s="138"/>
      <c r="J1636" s="138"/>
      <c r="K1636" s="138"/>
      <c r="L1636" s="138"/>
      <c r="M1636" s="138"/>
      <c r="N1636" s="138"/>
      <c r="O1636" s="138"/>
      <c r="P1636" s="138"/>
      <c r="Q1636" s="138"/>
    </row>
    <row r="1637" spans="1:17">
      <c r="A1637" s="147"/>
      <c r="B1637" s="67"/>
      <c r="C1637" s="151"/>
      <c r="D1637" s="179"/>
      <c r="E1637" s="147"/>
      <c r="F1637" s="138"/>
      <c r="G1637" s="138"/>
      <c r="H1637" s="138"/>
      <c r="I1637" s="138"/>
      <c r="J1637" s="138"/>
      <c r="K1637" s="138"/>
      <c r="L1637" s="138"/>
      <c r="M1637" s="138"/>
      <c r="N1637" s="138"/>
      <c r="O1637" s="138"/>
      <c r="P1637" s="138"/>
      <c r="Q1637" s="138"/>
    </row>
    <row r="1638" spans="1:17">
      <c r="A1638" s="147"/>
      <c r="B1638" s="67"/>
      <c r="C1638" s="151"/>
      <c r="D1638" s="179"/>
      <c r="E1638" s="147"/>
      <c r="F1638" s="138"/>
      <c r="G1638" s="138"/>
      <c r="H1638" s="138"/>
      <c r="I1638" s="138"/>
      <c r="J1638" s="138"/>
      <c r="K1638" s="138"/>
      <c r="L1638" s="138"/>
      <c r="M1638" s="138"/>
      <c r="N1638" s="138"/>
      <c r="O1638" s="138"/>
      <c r="P1638" s="138"/>
      <c r="Q1638" s="138"/>
    </row>
    <row r="1639" spans="1:17">
      <c r="A1639" s="147"/>
      <c r="B1639" s="67"/>
      <c r="C1639" s="151"/>
      <c r="D1639" s="179"/>
      <c r="E1639" s="147"/>
      <c r="F1639" s="138"/>
      <c r="G1639" s="138"/>
      <c r="H1639" s="138"/>
      <c r="I1639" s="138"/>
      <c r="J1639" s="138"/>
      <c r="K1639" s="138"/>
      <c r="L1639" s="138"/>
      <c r="M1639" s="138"/>
      <c r="N1639" s="138"/>
      <c r="O1639" s="138"/>
      <c r="P1639" s="138"/>
      <c r="Q1639" s="138"/>
    </row>
    <row r="1640" spans="1:17">
      <c r="A1640" s="147"/>
      <c r="B1640" s="67"/>
      <c r="C1640" s="151"/>
      <c r="D1640" s="179"/>
      <c r="E1640" s="147"/>
      <c r="F1640" s="138"/>
      <c r="G1640" s="138"/>
      <c r="H1640" s="138"/>
      <c r="I1640" s="138"/>
      <c r="J1640" s="138"/>
      <c r="K1640" s="138"/>
      <c r="L1640" s="138"/>
      <c r="M1640" s="138"/>
      <c r="N1640" s="138"/>
      <c r="O1640" s="138"/>
      <c r="P1640" s="138"/>
      <c r="Q1640" s="138"/>
    </row>
    <row r="1641" spans="1:17">
      <c r="A1641" s="147"/>
      <c r="B1641" s="67"/>
      <c r="C1641" s="151"/>
      <c r="D1641" s="179"/>
      <c r="E1641" s="147"/>
      <c r="F1641" s="138"/>
      <c r="G1641" s="138"/>
      <c r="H1641" s="138"/>
      <c r="I1641" s="138"/>
      <c r="J1641" s="138"/>
      <c r="K1641" s="138"/>
      <c r="L1641" s="138"/>
      <c r="M1641" s="138"/>
      <c r="N1641" s="138"/>
      <c r="O1641" s="138"/>
      <c r="P1641" s="138"/>
      <c r="Q1641" s="138"/>
    </row>
    <row r="1642" spans="1:17">
      <c r="A1642" s="147"/>
      <c r="B1642" s="67"/>
      <c r="C1642" s="151"/>
      <c r="D1642" s="179"/>
      <c r="E1642" s="147"/>
      <c r="F1642" s="138"/>
      <c r="G1642" s="138"/>
      <c r="H1642" s="138"/>
      <c r="I1642" s="138"/>
      <c r="J1642" s="138"/>
      <c r="K1642" s="138"/>
      <c r="L1642" s="138"/>
      <c r="M1642" s="138"/>
      <c r="N1642" s="138"/>
      <c r="O1642" s="138"/>
      <c r="P1642" s="138"/>
      <c r="Q1642" s="138"/>
    </row>
    <row r="1643" spans="1:17">
      <c r="A1643" s="147"/>
      <c r="B1643" s="67"/>
      <c r="C1643" s="151"/>
      <c r="D1643" s="179"/>
      <c r="E1643" s="147"/>
      <c r="F1643" s="138"/>
      <c r="G1643" s="138"/>
      <c r="H1643" s="138"/>
      <c r="I1643" s="138"/>
      <c r="J1643" s="138"/>
      <c r="K1643" s="138"/>
      <c r="L1643" s="138"/>
      <c r="M1643" s="138"/>
      <c r="N1643" s="138"/>
      <c r="O1643" s="138"/>
      <c r="P1643" s="138"/>
      <c r="Q1643" s="138"/>
    </row>
    <row r="1644" spans="1:17">
      <c r="A1644" s="147"/>
      <c r="B1644" s="67"/>
      <c r="C1644" s="151"/>
      <c r="D1644" s="179"/>
      <c r="E1644" s="147"/>
      <c r="F1644" s="138"/>
      <c r="G1644" s="138"/>
      <c r="H1644" s="138"/>
      <c r="I1644" s="138"/>
      <c r="J1644" s="138"/>
      <c r="K1644" s="138"/>
      <c r="L1644" s="138"/>
      <c r="M1644" s="138"/>
      <c r="N1644" s="138"/>
      <c r="O1644" s="138"/>
      <c r="P1644" s="138"/>
      <c r="Q1644" s="138"/>
    </row>
    <row r="1645" spans="1:17">
      <c r="A1645" s="147"/>
      <c r="B1645" s="67"/>
      <c r="C1645" s="151"/>
      <c r="D1645" s="179"/>
      <c r="E1645" s="147"/>
      <c r="F1645" s="138"/>
      <c r="G1645" s="138"/>
      <c r="H1645" s="138"/>
      <c r="I1645" s="138"/>
      <c r="J1645" s="138"/>
      <c r="K1645" s="138"/>
      <c r="L1645" s="138"/>
      <c r="M1645" s="138"/>
      <c r="N1645" s="138"/>
      <c r="O1645" s="138"/>
      <c r="P1645" s="138"/>
      <c r="Q1645" s="138"/>
    </row>
    <row r="1646" spans="1:17">
      <c r="A1646" s="147"/>
      <c r="B1646" s="67"/>
      <c r="C1646" s="151"/>
      <c r="D1646" s="179"/>
      <c r="E1646" s="147"/>
      <c r="F1646" s="138"/>
      <c r="G1646" s="138"/>
      <c r="H1646" s="138"/>
      <c r="I1646" s="138"/>
      <c r="J1646" s="138"/>
      <c r="K1646" s="138"/>
      <c r="L1646" s="138"/>
      <c r="M1646" s="138"/>
      <c r="N1646" s="138"/>
      <c r="O1646" s="138"/>
      <c r="P1646" s="138"/>
      <c r="Q1646" s="138"/>
    </row>
    <row r="1647" spans="1:17">
      <c r="A1647" s="147"/>
      <c r="B1647" s="67"/>
      <c r="C1647" s="151"/>
      <c r="D1647" s="179"/>
      <c r="E1647" s="147"/>
      <c r="F1647" s="138"/>
      <c r="G1647" s="138"/>
      <c r="H1647" s="138"/>
      <c r="I1647" s="138"/>
      <c r="J1647" s="138"/>
      <c r="K1647" s="138"/>
      <c r="L1647" s="138"/>
      <c r="M1647" s="138"/>
      <c r="N1647" s="138"/>
      <c r="O1647" s="138"/>
      <c r="P1647" s="138"/>
      <c r="Q1647" s="138"/>
    </row>
    <row r="1648" spans="1:17">
      <c r="A1648" s="147"/>
      <c r="B1648" s="67"/>
      <c r="C1648" s="151"/>
      <c r="D1648" s="179"/>
      <c r="E1648" s="147"/>
      <c r="F1648" s="138"/>
      <c r="G1648" s="138"/>
      <c r="H1648" s="138"/>
      <c r="I1648" s="138"/>
      <c r="J1648" s="138"/>
      <c r="K1648" s="138"/>
      <c r="L1648" s="138"/>
      <c r="M1648" s="138"/>
      <c r="N1648" s="138"/>
      <c r="O1648" s="138"/>
      <c r="P1648" s="138"/>
      <c r="Q1648" s="138"/>
    </row>
    <row r="1649" spans="1:17">
      <c r="A1649" s="147"/>
      <c r="B1649" s="67"/>
      <c r="C1649" s="151"/>
      <c r="D1649" s="179"/>
      <c r="E1649" s="147"/>
      <c r="F1649" s="138"/>
      <c r="G1649" s="138"/>
      <c r="H1649" s="138"/>
      <c r="I1649" s="138"/>
      <c r="J1649" s="138"/>
      <c r="K1649" s="138"/>
      <c r="L1649" s="138"/>
      <c r="M1649" s="138"/>
      <c r="N1649" s="138"/>
      <c r="O1649" s="138"/>
      <c r="P1649" s="138"/>
      <c r="Q1649" s="138"/>
    </row>
    <row r="1650" spans="1:17">
      <c r="A1650" s="147"/>
      <c r="B1650" s="67"/>
      <c r="C1650" s="151"/>
      <c r="D1650" s="179"/>
      <c r="E1650" s="147"/>
      <c r="F1650" s="138"/>
      <c r="G1650" s="138"/>
      <c r="H1650" s="138"/>
      <c r="I1650" s="138"/>
      <c r="J1650" s="138"/>
      <c r="K1650" s="138"/>
      <c r="L1650" s="138"/>
      <c r="M1650" s="138"/>
      <c r="N1650" s="138"/>
      <c r="O1650" s="138"/>
      <c r="P1650" s="138"/>
      <c r="Q1650" s="138"/>
    </row>
    <row r="1651" spans="1:17">
      <c r="A1651" s="147"/>
      <c r="B1651" s="67"/>
      <c r="C1651" s="151"/>
      <c r="D1651" s="179"/>
      <c r="E1651" s="147"/>
      <c r="F1651" s="138"/>
      <c r="G1651" s="138"/>
      <c r="H1651" s="138"/>
      <c r="I1651" s="138"/>
      <c r="J1651" s="138"/>
      <c r="K1651" s="138"/>
      <c r="L1651" s="138"/>
      <c r="M1651" s="138"/>
      <c r="N1651" s="138"/>
      <c r="O1651" s="138"/>
      <c r="P1651" s="138"/>
      <c r="Q1651" s="138"/>
    </row>
    <row r="1652" spans="1:17">
      <c r="A1652" s="147"/>
      <c r="B1652" s="67"/>
      <c r="C1652" s="151"/>
      <c r="D1652" s="179"/>
      <c r="E1652" s="147"/>
      <c r="F1652" s="138"/>
      <c r="G1652" s="138"/>
      <c r="H1652" s="138"/>
      <c r="I1652" s="138"/>
      <c r="J1652" s="138"/>
      <c r="K1652" s="138"/>
      <c r="L1652" s="138"/>
      <c r="M1652" s="138"/>
      <c r="N1652" s="138"/>
      <c r="O1652" s="138"/>
      <c r="P1652" s="138"/>
      <c r="Q1652" s="138"/>
    </row>
    <row r="1653" spans="1:17">
      <c r="A1653" s="147"/>
      <c r="B1653" s="67"/>
      <c r="C1653" s="151"/>
      <c r="D1653" s="179"/>
      <c r="E1653" s="147"/>
      <c r="F1653" s="138"/>
      <c r="G1653" s="138"/>
      <c r="H1653" s="138"/>
      <c r="I1653" s="138"/>
      <c r="J1653" s="138"/>
      <c r="K1653" s="138"/>
      <c r="L1653" s="138"/>
      <c r="M1653" s="138"/>
      <c r="N1653" s="138"/>
      <c r="O1653" s="138"/>
      <c r="P1653" s="138"/>
      <c r="Q1653" s="138"/>
    </row>
    <row r="1654" spans="1:17">
      <c r="A1654" s="147"/>
      <c r="B1654" s="67"/>
      <c r="C1654" s="151"/>
      <c r="D1654" s="179"/>
      <c r="E1654" s="147"/>
      <c r="F1654" s="138"/>
      <c r="G1654" s="138"/>
      <c r="H1654" s="138"/>
      <c r="I1654" s="138"/>
      <c r="J1654" s="138"/>
      <c r="K1654" s="138"/>
      <c r="L1654" s="138"/>
      <c r="M1654" s="138"/>
      <c r="N1654" s="138"/>
      <c r="O1654" s="138"/>
      <c r="P1654" s="138"/>
      <c r="Q1654" s="138"/>
    </row>
    <row r="1655" spans="1:17">
      <c r="A1655" s="147"/>
      <c r="B1655" s="67"/>
      <c r="C1655" s="151"/>
      <c r="D1655" s="179"/>
      <c r="E1655" s="147"/>
      <c r="F1655" s="138"/>
      <c r="G1655" s="138"/>
      <c r="H1655" s="138"/>
      <c r="I1655" s="138"/>
      <c r="J1655" s="138"/>
      <c r="K1655" s="138"/>
      <c r="L1655" s="138"/>
      <c r="M1655" s="138"/>
      <c r="N1655" s="138"/>
      <c r="O1655" s="138"/>
      <c r="P1655" s="138"/>
      <c r="Q1655" s="138"/>
    </row>
    <row r="1656" spans="1:17">
      <c r="A1656" s="147"/>
      <c r="B1656" s="67"/>
      <c r="C1656" s="151"/>
      <c r="D1656" s="179"/>
      <c r="E1656" s="147"/>
      <c r="F1656" s="138"/>
      <c r="G1656" s="138"/>
      <c r="H1656" s="138"/>
      <c r="I1656" s="138"/>
      <c r="J1656" s="138"/>
      <c r="K1656" s="138"/>
      <c r="L1656" s="138"/>
      <c r="M1656" s="138"/>
      <c r="N1656" s="138"/>
      <c r="O1656" s="138"/>
      <c r="P1656" s="138"/>
      <c r="Q1656" s="138"/>
    </row>
    <row r="1657" spans="1:17">
      <c r="A1657" s="147"/>
      <c r="B1657" s="67"/>
      <c r="C1657" s="151"/>
      <c r="D1657" s="179"/>
      <c r="E1657" s="147"/>
      <c r="F1657" s="138"/>
      <c r="G1657" s="138"/>
      <c r="H1657" s="138"/>
      <c r="I1657" s="138"/>
      <c r="J1657" s="138"/>
      <c r="K1657" s="138"/>
      <c r="L1657" s="138"/>
      <c r="M1657" s="138"/>
      <c r="N1657" s="138"/>
      <c r="O1657" s="138"/>
      <c r="P1657" s="138"/>
      <c r="Q1657" s="138"/>
    </row>
    <row r="1658" spans="1:17">
      <c r="A1658" s="147"/>
      <c r="B1658" s="67"/>
      <c r="C1658" s="151"/>
      <c r="D1658" s="179"/>
      <c r="E1658" s="147"/>
      <c r="F1658" s="138"/>
      <c r="G1658" s="138"/>
      <c r="H1658" s="138"/>
      <c r="I1658" s="138"/>
      <c r="J1658" s="138"/>
      <c r="K1658" s="138"/>
      <c r="L1658" s="138"/>
      <c r="M1658" s="138"/>
      <c r="N1658" s="138"/>
      <c r="O1658" s="138"/>
      <c r="P1658" s="138"/>
      <c r="Q1658" s="138"/>
    </row>
    <row r="1659" spans="1:17">
      <c r="A1659" s="147"/>
      <c r="B1659" s="67"/>
      <c r="C1659" s="151"/>
      <c r="D1659" s="179"/>
      <c r="E1659" s="147"/>
      <c r="F1659" s="138"/>
      <c r="G1659" s="138"/>
      <c r="H1659" s="138"/>
      <c r="I1659" s="138"/>
      <c r="J1659" s="138"/>
      <c r="K1659" s="138"/>
      <c r="L1659" s="138"/>
      <c r="M1659" s="138"/>
      <c r="N1659" s="138"/>
      <c r="O1659" s="138"/>
      <c r="P1659" s="138"/>
      <c r="Q1659" s="138"/>
    </row>
    <row r="1660" spans="1:17">
      <c r="A1660" s="147"/>
      <c r="B1660" s="67"/>
      <c r="C1660" s="151"/>
      <c r="D1660" s="179"/>
      <c r="E1660" s="147"/>
      <c r="F1660" s="138"/>
      <c r="G1660" s="138"/>
      <c r="H1660" s="138"/>
      <c r="I1660" s="138"/>
      <c r="J1660" s="138"/>
      <c r="K1660" s="138"/>
      <c r="L1660" s="138"/>
      <c r="M1660" s="138"/>
      <c r="N1660" s="138"/>
      <c r="O1660" s="138"/>
      <c r="P1660" s="138"/>
      <c r="Q1660" s="138"/>
    </row>
    <row r="1661" spans="1:17">
      <c r="A1661" s="147"/>
      <c r="B1661" s="67"/>
      <c r="C1661" s="151"/>
      <c r="D1661" s="179"/>
      <c r="E1661" s="147"/>
      <c r="F1661" s="138"/>
      <c r="G1661" s="138"/>
      <c r="H1661" s="138"/>
      <c r="I1661" s="138"/>
      <c r="J1661" s="138"/>
      <c r="K1661" s="138"/>
      <c r="L1661" s="138"/>
      <c r="M1661" s="138"/>
      <c r="N1661" s="138"/>
      <c r="O1661" s="138"/>
      <c r="P1661" s="138"/>
      <c r="Q1661" s="138"/>
    </row>
    <row r="1662" spans="1:17">
      <c r="A1662" s="147"/>
      <c r="B1662" s="67"/>
      <c r="C1662" s="151"/>
      <c r="D1662" s="179"/>
      <c r="E1662" s="147"/>
      <c r="F1662" s="138"/>
      <c r="G1662" s="138"/>
      <c r="H1662" s="138"/>
      <c r="I1662" s="138"/>
      <c r="J1662" s="138"/>
      <c r="K1662" s="138"/>
      <c r="L1662" s="138"/>
      <c r="M1662" s="138"/>
      <c r="N1662" s="138"/>
      <c r="O1662" s="138"/>
      <c r="P1662" s="138"/>
      <c r="Q1662" s="138"/>
    </row>
    <row r="1663" spans="1:17">
      <c r="A1663" s="147"/>
      <c r="B1663" s="67"/>
      <c r="C1663" s="151"/>
      <c r="D1663" s="179"/>
      <c r="E1663" s="147"/>
      <c r="F1663" s="138"/>
      <c r="G1663" s="138"/>
      <c r="H1663" s="138"/>
      <c r="I1663" s="138"/>
      <c r="J1663" s="138"/>
      <c r="K1663" s="138"/>
      <c r="L1663" s="138"/>
      <c r="M1663" s="138"/>
      <c r="N1663" s="138"/>
      <c r="O1663" s="138"/>
      <c r="P1663" s="138"/>
      <c r="Q1663" s="138"/>
    </row>
    <row r="1664" spans="1:17">
      <c r="A1664" s="147"/>
      <c r="B1664" s="67"/>
      <c r="C1664" s="151"/>
      <c r="D1664" s="179"/>
      <c r="E1664" s="147"/>
      <c r="F1664" s="138"/>
      <c r="G1664" s="138"/>
      <c r="H1664" s="138"/>
      <c r="I1664" s="138"/>
      <c r="J1664" s="138"/>
      <c r="K1664" s="138"/>
      <c r="L1664" s="138"/>
      <c r="M1664" s="138"/>
      <c r="N1664" s="138"/>
      <c r="O1664" s="138"/>
      <c r="P1664" s="138"/>
      <c r="Q1664" s="138"/>
    </row>
    <row r="1665" spans="1:17">
      <c r="A1665" s="147"/>
      <c r="B1665" s="67"/>
      <c r="C1665" s="151"/>
      <c r="D1665" s="179"/>
      <c r="E1665" s="147"/>
      <c r="F1665" s="138"/>
      <c r="G1665" s="138"/>
      <c r="H1665" s="138"/>
      <c r="I1665" s="138"/>
      <c r="J1665" s="138"/>
      <c r="K1665" s="138"/>
      <c r="L1665" s="138"/>
      <c r="M1665" s="138"/>
      <c r="N1665" s="138"/>
      <c r="O1665" s="138"/>
      <c r="P1665" s="138"/>
      <c r="Q1665" s="138"/>
    </row>
    <row r="1666" spans="1:17">
      <c r="A1666" s="147"/>
      <c r="B1666" s="67"/>
      <c r="C1666" s="151"/>
      <c r="D1666" s="179"/>
      <c r="E1666" s="147"/>
      <c r="F1666" s="138"/>
      <c r="G1666" s="138"/>
      <c r="H1666" s="138"/>
      <c r="I1666" s="138"/>
      <c r="J1666" s="138"/>
      <c r="K1666" s="138"/>
      <c r="L1666" s="138"/>
      <c r="M1666" s="138"/>
      <c r="N1666" s="138"/>
      <c r="O1666" s="138"/>
      <c r="P1666" s="138"/>
      <c r="Q1666" s="138"/>
    </row>
    <row r="1667" spans="1:17">
      <c r="A1667" s="147"/>
      <c r="B1667" s="67"/>
      <c r="C1667" s="151"/>
      <c r="D1667" s="179"/>
      <c r="E1667" s="147"/>
      <c r="F1667" s="138"/>
      <c r="G1667" s="138"/>
      <c r="H1667" s="138"/>
      <c r="I1667" s="138"/>
      <c r="J1667" s="138"/>
      <c r="K1667" s="138"/>
      <c r="L1667" s="138"/>
      <c r="M1667" s="138"/>
      <c r="N1667" s="138"/>
      <c r="O1667" s="138"/>
      <c r="P1667" s="138"/>
      <c r="Q1667" s="138"/>
    </row>
    <row r="1668" spans="1:17">
      <c r="A1668" s="147"/>
      <c r="B1668" s="67"/>
      <c r="C1668" s="151"/>
      <c r="D1668" s="179"/>
      <c r="E1668" s="147"/>
      <c r="F1668" s="138"/>
      <c r="G1668" s="138"/>
      <c r="H1668" s="138"/>
      <c r="I1668" s="138"/>
      <c r="J1668" s="138"/>
      <c r="K1668" s="138"/>
      <c r="L1668" s="138"/>
      <c r="M1668" s="138"/>
      <c r="N1668" s="138"/>
      <c r="O1668" s="138"/>
      <c r="P1668" s="138"/>
      <c r="Q1668" s="138"/>
    </row>
    <row r="1669" spans="1:17">
      <c r="A1669" s="147"/>
      <c r="B1669" s="67"/>
      <c r="C1669" s="151"/>
      <c r="D1669" s="179"/>
      <c r="E1669" s="147"/>
      <c r="F1669" s="138"/>
      <c r="G1669" s="138"/>
      <c r="H1669" s="138"/>
      <c r="I1669" s="138"/>
      <c r="J1669" s="138"/>
      <c r="K1669" s="138"/>
      <c r="L1669" s="138"/>
      <c r="M1669" s="138"/>
      <c r="N1669" s="138"/>
      <c r="O1669" s="138"/>
      <c r="P1669" s="138"/>
      <c r="Q1669" s="138"/>
    </row>
    <row r="1670" spans="1:17">
      <c r="A1670" s="147"/>
      <c r="B1670" s="67"/>
      <c r="C1670" s="151"/>
      <c r="D1670" s="179"/>
      <c r="E1670" s="147"/>
      <c r="F1670" s="138"/>
      <c r="G1670" s="138"/>
      <c r="H1670" s="138"/>
      <c r="I1670" s="138"/>
      <c r="J1670" s="138"/>
      <c r="K1670" s="138"/>
      <c r="L1670" s="138"/>
      <c r="M1670" s="138"/>
      <c r="N1670" s="138"/>
      <c r="O1670" s="138"/>
      <c r="P1670" s="138"/>
      <c r="Q1670" s="138"/>
    </row>
    <row r="1671" spans="1:17">
      <c r="A1671" s="147"/>
      <c r="B1671" s="67"/>
      <c r="C1671" s="151"/>
      <c r="D1671" s="179"/>
      <c r="E1671" s="147"/>
      <c r="F1671" s="138"/>
      <c r="G1671" s="138"/>
      <c r="H1671" s="138"/>
      <c r="I1671" s="138"/>
      <c r="J1671" s="138"/>
      <c r="K1671" s="138"/>
      <c r="L1671" s="138"/>
      <c r="M1671" s="138"/>
      <c r="N1671" s="138"/>
      <c r="O1671" s="138"/>
      <c r="P1671" s="138"/>
      <c r="Q1671" s="138"/>
    </row>
    <row r="1672" spans="1:17">
      <c r="A1672" s="147"/>
      <c r="B1672" s="67"/>
      <c r="C1672" s="151"/>
      <c r="D1672" s="179"/>
      <c r="E1672" s="147"/>
      <c r="F1672" s="138"/>
      <c r="G1672" s="138"/>
      <c r="H1672" s="138"/>
      <c r="I1672" s="138"/>
      <c r="J1672" s="138"/>
      <c r="K1672" s="138"/>
      <c r="L1672" s="138"/>
      <c r="M1672" s="138"/>
      <c r="N1672" s="138"/>
      <c r="O1672" s="138"/>
      <c r="P1672" s="138"/>
      <c r="Q1672" s="138"/>
    </row>
    <row r="1673" spans="1:17">
      <c r="A1673" s="147"/>
      <c r="B1673" s="67"/>
      <c r="C1673" s="151"/>
      <c r="D1673" s="179"/>
      <c r="E1673" s="147"/>
      <c r="F1673" s="138"/>
      <c r="G1673" s="138"/>
      <c r="H1673" s="138"/>
      <c r="I1673" s="138"/>
      <c r="J1673" s="138"/>
      <c r="K1673" s="138"/>
      <c r="L1673" s="138"/>
      <c r="M1673" s="138"/>
      <c r="N1673" s="138"/>
      <c r="O1673" s="138"/>
      <c r="P1673" s="138"/>
      <c r="Q1673" s="138"/>
    </row>
    <row r="1674" spans="1:17">
      <c r="A1674" s="147"/>
      <c r="B1674" s="67"/>
      <c r="C1674" s="151"/>
      <c r="D1674" s="179"/>
      <c r="E1674" s="147"/>
      <c r="F1674" s="138"/>
      <c r="G1674" s="138"/>
      <c r="H1674" s="138"/>
      <c r="I1674" s="138"/>
      <c r="J1674" s="138"/>
      <c r="K1674" s="138"/>
      <c r="L1674" s="138"/>
      <c r="M1674" s="138"/>
      <c r="N1674" s="138"/>
      <c r="O1674" s="138"/>
      <c r="P1674" s="138"/>
      <c r="Q1674" s="138"/>
    </row>
    <row r="1675" spans="1:17">
      <c r="A1675" s="147"/>
      <c r="B1675" s="67"/>
      <c r="C1675" s="151"/>
      <c r="D1675" s="179"/>
      <c r="E1675" s="147"/>
      <c r="F1675" s="138"/>
      <c r="G1675" s="138"/>
      <c r="H1675" s="138"/>
      <c r="I1675" s="138"/>
      <c r="J1675" s="138"/>
      <c r="K1675" s="138"/>
      <c r="L1675" s="138"/>
      <c r="M1675" s="138"/>
      <c r="N1675" s="138"/>
      <c r="O1675" s="138"/>
      <c r="P1675" s="138"/>
      <c r="Q1675" s="138"/>
    </row>
    <row r="1676" spans="1:17">
      <c r="A1676" s="147"/>
      <c r="B1676" s="67"/>
      <c r="C1676" s="151"/>
      <c r="D1676" s="179"/>
      <c r="E1676" s="147"/>
      <c r="F1676" s="138"/>
      <c r="G1676" s="138"/>
      <c r="H1676" s="138"/>
      <c r="I1676" s="138"/>
      <c r="J1676" s="138"/>
      <c r="K1676" s="138"/>
      <c r="L1676" s="138"/>
      <c r="M1676" s="138"/>
      <c r="N1676" s="138"/>
      <c r="O1676" s="138"/>
      <c r="P1676" s="138"/>
      <c r="Q1676" s="138"/>
    </row>
    <row r="1677" spans="1:17">
      <c r="A1677" s="147"/>
      <c r="B1677" s="67"/>
      <c r="C1677" s="151"/>
      <c r="D1677" s="179"/>
      <c r="E1677" s="147"/>
      <c r="F1677" s="138"/>
      <c r="G1677" s="138"/>
      <c r="H1677" s="138"/>
      <c r="I1677" s="138"/>
      <c r="J1677" s="138"/>
      <c r="K1677" s="138"/>
      <c r="L1677" s="138"/>
      <c r="M1677" s="138"/>
      <c r="N1677" s="138"/>
      <c r="O1677" s="138"/>
      <c r="P1677" s="138"/>
      <c r="Q1677" s="138"/>
    </row>
    <row r="1678" spans="1:17">
      <c r="A1678" s="147"/>
      <c r="B1678" s="67"/>
      <c r="C1678" s="151"/>
      <c r="D1678" s="179"/>
      <c r="E1678" s="147"/>
      <c r="F1678" s="138"/>
      <c r="G1678" s="138"/>
      <c r="H1678" s="138"/>
      <c r="I1678" s="138"/>
      <c r="J1678" s="138"/>
      <c r="K1678" s="138"/>
      <c r="L1678" s="138"/>
      <c r="M1678" s="138"/>
      <c r="N1678" s="138"/>
      <c r="O1678" s="138"/>
      <c r="P1678" s="138"/>
      <c r="Q1678" s="138"/>
    </row>
    <row r="1679" spans="1:17">
      <c r="A1679" s="147"/>
      <c r="B1679" s="67"/>
      <c r="C1679" s="151"/>
      <c r="D1679" s="179"/>
      <c r="E1679" s="147"/>
      <c r="F1679" s="138"/>
      <c r="G1679" s="138"/>
      <c r="H1679" s="138"/>
      <c r="I1679" s="138"/>
      <c r="J1679" s="138"/>
      <c r="K1679" s="138"/>
      <c r="L1679" s="138"/>
      <c r="M1679" s="138"/>
      <c r="N1679" s="138"/>
      <c r="O1679" s="138"/>
      <c r="P1679" s="138"/>
      <c r="Q1679" s="138"/>
    </row>
    <row r="1680" spans="1:17">
      <c r="A1680" s="147"/>
      <c r="B1680" s="67"/>
      <c r="C1680" s="151"/>
      <c r="D1680" s="179"/>
      <c r="E1680" s="147"/>
      <c r="F1680" s="138"/>
      <c r="G1680" s="138"/>
      <c r="H1680" s="138"/>
      <c r="I1680" s="138"/>
      <c r="J1680" s="138"/>
      <c r="K1680" s="138"/>
      <c r="L1680" s="138"/>
      <c r="M1680" s="138"/>
      <c r="N1680" s="138"/>
      <c r="O1680" s="138"/>
      <c r="P1680" s="138"/>
      <c r="Q1680" s="138"/>
    </row>
    <row r="1681" spans="1:17">
      <c r="A1681" s="147"/>
      <c r="B1681" s="67"/>
      <c r="C1681" s="151"/>
      <c r="D1681" s="179"/>
      <c r="E1681" s="147"/>
      <c r="F1681" s="138"/>
      <c r="G1681" s="138"/>
      <c r="H1681" s="138"/>
      <c r="I1681" s="138"/>
      <c r="J1681" s="138"/>
      <c r="K1681" s="138"/>
      <c r="L1681" s="138"/>
      <c r="M1681" s="138"/>
      <c r="N1681" s="138"/>
      <c r="O1681" s="138"/>
      <c r="P1681" s="138"/>
      <c r="Q1681" s="138"/>
    </row>
    <row r="1682" spans="1:17">
      <c r="A1682" s="147"/>
      <c r="B1682" s="67"/>
      <c r="C1682" s="151"/>
      <c r="D1682" s="179"/>
      <c r="E1682" s="147"/>
      <c r="F1682" s="138"/>
      <c r="G1682" s="138"/>
      <c r="H1682" s="138"/>
      <c r="I1682" s="138"/>
      <c r="J1682" s="138"/>
      <c r="K1682" s="138"/>
      <c r="L1682" s="138"/>
      <c r="M1682" s="138"/>
      <c r="N1682" s="138"/>
      <c r="O1682" s="138"/>
      <c r="P1682" s="138"/>
      <c r="Q1682" s="138"/>
    </row>
    <row r="1683" spans="1:17">
      <c r="A1683" s="147"/>
      <c r="B1683" s="67"/>
      <c r="C1683" s="151"/>
      <c r="D1683" s="179"/>
      <c r="E1683" s="147"/>
      <c r="F1683" s="138"/>
      <c r="G1683" s="138"/>
      <c r="H1683" s="138"/>
      <c r="I1683" s="138"/>
      <c r="J1683" s="138"/>
      <c r="K1683" s="138"/>
      <c r="L1683" s="138"/>
      <c r="M1683" s="138"/>
      <c r="N1683" s="138"/>
      <c r="O1683" s="138"/>
      <c r="P1683" s="138"/>
      <c r="Q1683" s="138"/>
    </row>
    <row r="1684" spans="1:17">
      <c r="A1684" s="147"/>
      <c r="B1684" s="67"/>
      <c r="C1684" s="151"/>
      <c r="D1684" s="179"/>
      <c r="E1684" s="147"/>
      <c r="F1684" s="138"/>
      <c r="G1684" s="138"/>
      <c r="H1684" s="138"/>
      <c r="I1684" s="138"/>
      <c r="J1684" s="138"/>
      <c r="K1684" s="138"/>
      <c r="L1684" s="138"/>
      <c r="M1684" s="138"/>
      <c r="N1684" s="138"/>
      <c r="O1684" s="138"/>
      <c r="P1684" s="138"/>
      <c r="Q1684" s="138"/>
    </row>
    <row r="1685" spans="1:17">
      <c r="A1685" s="147"/>
      <c r="B1685" s="67"/>
      <c r="C1685" s="151"/>
      <c r="D1685" s="179"/>
      <c r="E1685" s="147"/>
      <c r="F1685" s="138"/>
      <c r="G1685" s="138"/>
      <c r="H1685" s="138"/>
      <c r="I1685" s="138"/>
      <c r="J1685" s="138"/>
      <c r="K1685" s="138"/>
      <c r="L1685" s="138"/>
      <c r="M1685" s="138"/>
      <c r="N1685" s="138"/>
      <c r="O1685" s="138"/>
      <c r="P1685" s="138"/>
      <c r="Q1685" s="138"/>
    </row>
    <row r="1686" spans="1:17">
      <c r="A1686" s="147"/>
      <c r="B1686" s="67"/>
      <c r="C1686" s="151"/>
      <c r="D1686" s="179"/>
      <c r="E1686" s="147"/>
      <c r="F1686" s="138"/>
      <c r="G1686" s="138"/>
      <c r="H1686" s="138"/>
      <c r="I1686" s="138"/>
      <c r="J1686" s="138"/>
      <c r="K1686" s="138"/>
      <c r="L1686" s="138"/>
      <c r="M1686" s="138"/>
      <c r="N1686" s="138"/>
      <c r="O1686" s="138"/>
      <c r="P1686" s="138"/>
      <c r="Q1686" s="138"/>
    </row>
    <row r="1687" spans="1:17">
      <c r="A1687" s="147"/>
      <c r="B1687" s="67"/>
      <c r="C1687" s="151"/>
      <c r="D1687" s="179"/>
      <c r="E1687" s="147"/>
      <c r="F1687" s="138"/>
      <c r="G1687" s="138"/>
      <c r="H1687" s="138"/>
      <c r="I1687" s="138"/>
      <c r="J1687" s="138"/>
      <c r="K1687" s="138"/>
      <c r="L1687" s="138"/>
      <c r="M1687" s="138"/>
      <c r="N1687" s="138"/>
      <c r="O1687" s="138"/>
      <c r="P1687" s="138"/>
      <c r="Q1687" s="138"/>
    </row>
    <row r="1688" spans="1:17">
      <c r="A1688" s="147"/>
      <c r="B1688" s="67"/>
      <c r="C1688" s="151"/>
      <c r="D1688" s="179"/>
      <c r="E1688" s="147"/>
      <c r="F1688" s="138"/>
      <c r="G1688" s="138"/>
      <c r="H1688" s="138"/>
      <c r="I1688" s="138"/>
      <c r="J1688" s="138"/>
      <c r="K1688" s="138"/>
      <c r="L1688" s="138"/>
      <c r="M1688" s="138"/>
      <c r="N1688" s="138"/>
      <c r="O1688" s="138"/>
      <c r="P1688" s="138"/>
      <c r="Q1688" s="138"/>
    </row>
    <row r="1689" spans="1:17">
      <c r="A1689" s="147"/>
      <c r="B1689" s="67"/>
      <c r="C1689" s="151"/>
      <c r="D1689" s="179"/>
      <c r="E1689" s="147"/>
      <c r="F1689" s="138"/>
      <c r="G1689" s="138"/>
      <c r="H1689" s="138"/>
      <c r="I1689" s="138"/>
      <c r="J1689" s="138"/>
      <c r="K1689" s="138"/>
      <c r="L1689" s="138"/>
      <c r="M1689" s="138"/>
      <c r="N1689" s="138"/>
      <c r="O1689" s="138"/>
      <c r="P1689" s="138"/>
      <c r="Q1689" s="138"/>
    </row>
    <row r="1690" spans="1:17">
      <c r="A1690" s="147"/>
      <c r="B1690" s="67"/>
      <c r="C1690" s="151"/>
      <c r="D1690" s="179"/>
      <c r="E1690" s="147"/>
      <c r="F1690" s="138"/>
      <c r="G1690" s="138"/>
      <c r="H1690" s="138"/>
      <c r="I1690" s="138"/>
      <c r="J1690" s="138"/>
      <c r="K1690" s="138"/>
      <c r="L1690" s="138"/>
      <c r="M1690" s="138"/>
      <c r="N1690" s="138"/>
      <c r="O1690" s="138"/>
      <c r="P1690" s="138"/>
      <c r="Q1690" s="138"/>
    </row>
    <row r="1691" spans="1:17">
      <c r="A1691" s="147"/>
      <c r="B1691" s="67"/>
      <c r="C1691" s="151"/>
      <c r="D1691" s="179"/>
      <c r="E1691" s="147"/>
      <c r="F1691" s="138"/>
      <c r="G1691" s="138"/>
      <c r="H1691" s="138"/>
      <c r="I1691" s="138"/>
      <c r="J1691" s="138"/>
      <c r="K1691" s="138"/>
      <c r="L1691" s="138"/>
      <c r="M1691" s="138"/>
      <c r="N1691" s="138"/>
      <c r="O1691" s="138"/>
      <c r="P1691" s="138"/>
      <c r="Q1691" s="138"/>
    </row>
    <row r="1692" spans="1:17">
      <c r="A1692" s="147"/>
      <c r="B1692" s="67"/>
      <c r="C1692" s="151"/>
      <c r="D1692" s="179"/>
      <c r="E1692" s="147"/>
      <c r="F1692" s="138"/>
      <c r="G1692" s="138"/>
      <c r="H1692" s="138"/>
      <c r="I1692" s="138"/>
      <c r="J1692" s="138"/>
      <c r="K1692" s="138"/>
      <c r="L1692" s="138"/>
      <c r="M1692" s="138"/>
      <c r="N1692" s="138"/>
      <c r="O1692" s="138"/>
      <c r="P1692" s="138"/>
      <c r="Q1692" s="138"/>
    </row>
    <row r="1693" spans="1:17">
      <c r="A1693" s="147"/>
      <c r="B1693" s="67"/>
      <c r="C1693" s="151"/>
      <c r="D1693" s="179"/>
      <c r="E1693" s="147"/>
      <c r="F1693" s="138"/>
      <c r="G1693" s="138"/>
      <c r="H1693" s="138"/>
      <c r="I1693" s="138"/>
      <c r="J1693" s="138"/>
      <c r="K1693" s="138"/>
      <c r="L1693" s="138"/>
      <c r="M1693" s="138"/>
      <c r="N1693" s="138"/>
      <c r="O1693" s="138"/>
      <c r="P1693" s="138"/>
      <c r="Q1693" s="138"/>
    </row>
    <row r="1694" spans="1:17">
      <c r="A1694" s="147"/>
      <c r="B1694" s="67"/>
      <c r="C1694" s="151"/>
      <c r="D1694" s="179"/>
      <c r="E1694" s="147"/>
      <c r="F1694" s="138"/>
      <c r="G1694" s="138"/>
      <c r="H1694" s="138"/>
      <c r="I1694" s="138"/>
      <c r="J1694" s="138"/>
      <c r="K1694" s="138"/>
      <c r="L1694" s="138"/>
      <c r="M1694" s="138"/>
      <c r="N1694" s="138"/>
      <c r="O1694" s="138"/>
      <c r="P1694" s="138"/>
      <c r="Q1694" s="138"/>
    </row>
    <row r="1695" spans="1:17">
      <c r="A1695" s="147"/>
      <c r="B1695" s="67"/>
      <c r="C1695" s="151"/>
      <c r="D1695" s="179"/>
      <c r="E1695" s="147"/>
      <c r="F1695" s="138"/>
      <c r="G1695" s="138"/>
      <c r="H1695" s="138"/>
      <c r="I1695" s="138"/>
      <c r="J1695" s="138"/>
      <c r="K1695" s="138"/>
      <c r="L1695" s="138"/>
      <c r="M1695" s="138"/>
      <c r="N1695" s="138"/>
      <c r="O1695" s="138"/>
      <c r="P1695" s="138"/>
      <c r="Q1695" s="138"/>
    </row>
    <row r="1696" spans="1:17">
      <c r="A1696" s="147"/>
      <c r="B1696" s="67"/>
      <c r="C1696" s="151"/>
      <c r="D1696" s="179"/>
      <c r="E1696" s="147"/>
      <c r="F1696" s="138"/>
      <c r="G1696" s="138"/>
      <c r="H1696" s="138"/>
      <c r="I1696" s="138"/>
      <c r="J1696" s="138"/>
      <c r="K1696" s="138"/>
      <c r="L1696" s="138"/>
      <c r="M1696" s="138"/>
      <c r="N1696" s="138"/>
      <c r="O1696" s="138"/>
      <c r="P1696" s="138"/>
      <c r="Q1696" s="138"/>
    </row>
    <row r="1697" spans="1:17">
      <c r="A1697" s="147"/>
      <c r="B1697" s="67"/>
      <c r="C1697" s="151"/>
      <c r="D1697" s="179"/>
      <c r="E1697" s="147"/>
      <c r="F1697" s="138"/>
      <c r="G1697" s="138"/>
      <c r="H1697" s="138"/>
      <c r="I1697" s="138"/>
      <c r="J1697" s="138"/>
      <c r="K1697" s="138"/>
      <c r="L1697" s="138"/>
      <c r="M1697" s="138"/>
      <c r="N1697" s="138"/>
      <c r="O1697" s="138"/>
      <c r="P1697" s="138"/>
      <c r="Q1697" s="138"/>
    </row>
    <row r="1698" spans="1:17">
      <c r="A1698" s="147"/>
      <c r="B1698" s="67"/>
      <c r="C1698" s="151"/>
      <c r="D1698" s="179"/>
      <c r="E1698" s="147"/>
      <c r="F1698" s="138"/>
      <c r="G1698" s="138"/>
      <c r="H1698" s="138"/>
      <c r="I1698" s="138"/>
      <c r="J1698" s="138"/>
      <c r="K1698" s="138"/>
      <c r="L1698" s="138"/>
      <c r="M1698" s="138"/>
      <c r="N1698" s="138"/>
      <c r="O1698" s="138"/>
      <c r="P1698" s="138"/>
      <c r="Q1698" s="138"/>
    </row>
    <row r="1699" spans="1:17">
      <c r="A1699" s="147"/>
      <c r="B1699" s="67"/>
      <c r="C1699" s="151"/>
      <c r="D1699" s="179"/>
      <c r="E1699" s="147"/>
      <c r="F1699" s="138"/>
      <c r="G1699" s="138"/>
      <c r="H1699" s="138"/>
      <c r="I1699" s="138"/>
      <c r="J1699" s="138"/>
      <c r="K1699" s="138"/>
      <c r="L1699" s="138"/>
      <c r="M1699" s="138"/>
      <c r="N1699" s="138"/>
      <c r="O1699" s="138"/>
      <c r="P1699" s="138"/>
      <c r="Q1699" s="138"/>
    </row>
    <row r="1700" spans="1:17">
      <c r="A1700" s="147"/>
      <c r="B1700" s="67"/>
      <c r="C1700" s="151"/>
      <c r="D1700" s="179"/>
      <c r="E1700" s="147"/>
      <c r="F1700" s="138"/>
      <c r="G1700" s="138"/>
      <c r="H1700" s="138"/>
      <c r="I1700" s="138"/>
      <c r="J1700" s="138"/>
      <c r="K1700" s="138"/>
      <c r="L1700" s="138"/>
      <c r="M1700" s="138"/>
      <c r="N1700" s="138"/>
      <c r="O1700" s="138"/>
      <c r="P1700" s="138"/>
      <c r="Q1700" s="138"/>
    </row>
    <row r="1701" spans="1:17">
      <c r="A1701" s="147"/>
      <c r="B1701" s="67"/>
      <c r="C1701" s="151"/>
      <c r="D1701" s="179"/>
      <c r="E1701" s="147"/>
      <c r="F1701" s="138"/>
      <c r="G1701" s="138"/>
      <c r="H1701" s="138"/>
      <c r="I1701" s="138"/>
      <c r="J1701" s="138"/>
      <c r="K1701" s="138"/>
      <c r="L1701" s="138"/>
      <c r="M1701" s="138"/>
      <c r="N1701" s="138"/>
      <c r="O1701" s="138"/>
      <c r="P1701" s="138"/>
      <c r="Q1701" s="138"/>
    </row>
    <row r="1702" spans="1:17">
      <c r="A1702" s="147"/>
      <c r="B1702" s="67"/>
      <c r="C1702" s="151"/>
      <c r="D1702" s="179"/>
      <c r="E1702" s="147"/>
      <c r="F1702" s="138"/>
      <c r="G1702" s="138"/>
      <c r="H1702" s="138"/>
      <c r="I1702" s="138"/>
      <c r="J1702" s="138"/>
      <c r="K1702" s="138"/>
      <c r="L1702" s="138"/>
      <c r="M1702" s="138"/>
      <c r="N1702" s="138"/>
      <c r="O1702" s="138"/>
      <c r="P1702" s="138"/>
      <c r="Q1702" s="138"/>
    </row>
    <row r="1703" spans="1:17">
      <c r="A1703" s="147"/>
      <c r="B1703" s="67"/>
      <c r="C1703" s="151"/>
      <c r="D1703" s="179"/>
      <c r="E1703" s="147"/>
      <c r="F1703" s="138"/>
      <c r="G1703" s="138"/>
      <c r="H1703" s="138"/>
      <c r="I1703" s="138"/>
      <c r="J1703" s="138"/>
      <c r="K1703" s="138"/>
      <c r="L1703" s="138"/>
      <c r="M1703" s="138"/>
      <c r="N1703" s="138"/>
      <c r="O1703" s="138"/>
      <c r="P1703" s="138"/>
      <c r="Q1703" s="138"/>
    </row>
    <row r="1704" spans="1:17">
      <c r="A1704" s="147"/>
      <c r="B1704" s="67"/>
      <c r="C1704" s="151"/>
      <c r="D1704" s="179"/>
      <c r="E1704" s="147"/>
      <c r="F1704" s="138"/>
      <c r="G1704" s="138"/>
      <c r="H1704" s="138"/>
      <c r="I1704" s="138"/>
      <c r="J1704" s="138"/>
      <c r="K1704" s="138"/>
      <c r="L1704" s="138"/>
      <c r="M1704" s="138"/>
      <c r="N1704" s="138"/>
      <c r="O1704" s="138"/>
      <c r="P1704" s="138"/>
      <c r="Q1704" s="138"/>
    </row>
    <row r="1705" spans="1:17">
      <c r="A1705" s="147"/>
      <c r="B1705" s="67"/>
      <c r="C1705" s="151"/>
      <c r="D1705" s="179"/>
      <c r="E1705" s="147"/>
      <c r="F1705" s="138"/>
      <c r="G1705" s="138"/>
      <c r="H1705" s="138"/>
      <c r="I1705" s="138"/>
      <c r="J1705" s="138"/>
      <c r="K1705" s="138"/>
      <c r="L1705" s="138"/>
      <c r="M1705" s="138"/>
      <c r="N1705" s="138"/>
      <c r="O1705" s="138"/>
      <c r="P1705" s="138"/>
      <c r="Q1705" s="138"/>
    </row>
    <row r="1706" spans="1:17">
      <c r="A1706" s="147"/>
      <c r="B1706" s="67"/>
      <c r="C1706" s="151"/>
      <c r="D1706" s="179"/>
      <c r="E1706" s="147"/>
      <c r="F1706" s="138"/>
      <c r="G1706" s="138"/>
      <c r="H1706" s="138"/>
      <c r="I1706" s="138"/>
      <c r="J1706" s="138"/>
      <c r="K1706" s="138"/>
      <c r="L1706" s="138"/>
      <c r="M1706" s="138"/>
      <c r="N1706" s="138"/>
      <c r="O1706" s="138"/>
      <c r="P1706" s="138"/>
      <c r="Q1706" s="138"/>
    </row>
    <row r="1707" spans="1:17">
      <c r="A1707" s="147"/>
      <c r="B1707" s="67"/>
      <c r="C1707" s="151"/>
      <c r="D1707" s="179"/>
      <c r="E1707" s="147"/>
      <c r="F1707" s="138"/>
      <c r="G1707" s="138"/>
      <c r="H1707" s="138"/>
      <c r="I1707" s="138"/>
      <c r="J1707" s="138"/>
      <c r="K1707" s="138"/>
      <c r="L1707" s="138"/>
      <c r="M1707" s="138"/>
      <c r="N1707" s="138"/>
      <c r="O1707" s="138"/>
      <c r="P1707" s="138"/>
      <c r="Q1707" s="138"/>
    </row>
    <row r="1708" spans="1:17">
      <c r="A1708" s="147"/>
      <c r="B1708" s="67"/>
      <c r="C1708" s="151"/>
      <c r="D1708" s="179"/>
      <c r="E1708" s="147"/>
      <c r="F1708" s="138"/>
      <c r="G1708" s="138"/>
      <c r="H1708" s="138"/>
      <c r="I1708" s="138"/>
      <c r="J1708" s="138"/>
      <c r="K1708" s="138"/>
      <c r="L1708" s="138"/>
      <c r="M1708" s="138"/>
      <c r="N1708" s="138"/>
      <c r="O1708" s="138"/>
      <c r="P1708" s="138"/>
      <c r="Q1708" s="138"/>
    </row>
    <row r="1709" spans="1:17">
      <c r="A1709" s="147"/>
      <c r="B1709" s="67"/>
      <c r="C1709" s="151"/>
      <c r="D1709" s="179"/>
      <c r="E1709" s="147"/>
      <c r="F1709" s="138"/>
      <c r="G1709" s="138"/>
      <c r="H1709" s="138"/>
      <c r="I1709" s="138"/>
      <c r="J1709" s="138"/>
      <c r="K1709" s="138"/>
      <c r="L1709" s="138"/>
      <c r="M1709" s="138"/>
      <c r="N1709" s="138"/>
      <c r="O1709" s="138"/>
      <c r="P1709" s="138"/>
      <c r="Q1709" s="138"/>
    </row>
    <row r="1710" spans="1:17">
      <c r="A1710" s="147"/>
      <c r="B1710" s="67"/>
      <c r="C1710" s="151"/>
      <c r="D1710" s="179"/>
      <c r="E1710" s="147"/>
      <c r="F1710" s="138"/>
      <c r="G1710" s="138"/>
      <c r="H1710" s="138"/>
      <c r="I1710" s="138"/>
      <c r="J1710" s="138"/>
      <c r="K1710" s="138"/>
      <c r="L1710" s="138"/>
      <c r="M1710" s="138"/>
      <c r="N1710" s="138"/>
      <c r="O1710" s="138"/>
      <c r="P1710" s="138"/>
      <c r="Q1710" s="138"/>
    </row>
    <row r="1711" spans="1:17">
      <c r="A1711" s="147"/>
      <c r="B1711" s="67"/>
      <c r="C1711" s="151"/>
      <c r="D1711" s="179"/>
      <c r="E1711" s="147"/>
      <c r="F1711" s="138"/>
      <c r="G1711" s="138"/>
      <c r="H1711" s="138"/>
      <c r="I1711" s="138"/>
      <c r="J1711" s="138"/>
      <c r="K1711" s="138"/>
      <c r="L1711" s="138"/>
      <c r="M1711" s="138"/>
      <c r="N1711" s="138"/>
      <c r="O1711" s="138"/>
      <c r="P1711" s="138"/>
      <c r="Q1711" s="138"/>
    </row>
    <row r="1712" spans="1:17">
      <c r="A1712" s="147"/>
      <c r="B1712" s="67"/>
      <c r="C1712" s="151"/>
      <c r="D1712" s="179"/>
      <c r="E1712" s="147"/>
      <c r="F1712" s="138"/>
      <c r="G1712" s="138"/>
      <c r="H1712" s="138"/>
      <c r="I1712" s="138"/>
      <c r="J1712" s="138"/>
      <c r="K1712" s="138"/>
      <c r="L1712" s="138"/>
      <c r="M1712" s="138"/>
      <c r="N1712" s="138"/>
      <c r="O1712" s="138"/>
      <c r="P1712" s="138"/>
      <c r="Q1712" s="138"/>
    </row>
    <row r="1713" spans="1:17">
      <c r="A1713" s="147"/>
      <c r="B1713" s="67"/>
      <c r="C1713" s="151"/>
      <c r="D1713" s="179"/>
      <c r="E1713" s="147"/>
      <c r="F1713" s="138"/>
      <c r="G1713" s="138"/>
      <c r="H1713" s="138"/>
      <c r="I1713" s="138"/>
      <c r="J1713" s="138"/>
      <c r="K1713" s="138"/>
      <c r="L1713" s="138"/>
      <c r="M1713" s="138"/>
      <c r="N1713" s="138"/>
      <c r="O1713" s="138"/>
      <c r="P1713" s="138"/>
      <c r="Q1713" s="138"/>
    </row>
    <row r="1714" spans="1:17">
      <c r="A1714" s="147"/>
      <c r="B1714" s="67"/>
      <c r="C1714" s="151"/>
      <c r="D1714" s="179"/>
      <c r="E1714" s="147"/>
      <c r="F1714" s="138"/>
      <c r="G1714" s="138"/>
      <c r="H1714" s="138"/>
      <c r="I1714" s="138"/>
      <c r="J1714" s="138"/>
      <c r="K1714" s="138"/>
      <c r="L1714" s="138"/>
      <c r="M1714" s="138"/>
      <c r="N1714" s="138"/>
      <c r="O1714" s="138"/>
      <c r="P1714" s="138"/>
      <c r="Q1714" s="138"/>
    </row>
    <row r="1715" spans="1:17">
      <c r="A1715" s="147"/>
      <c r="B1715" s="67"/>
      <c r="C1715" s="151"/>
      <c r="D1715" s="179"/>
      <c r="E1715" s="147"/>
      <c r="F1715" s="138"/>
      <c r="G1715" s="138"/>
      <c r="H1715" s="138"/>
      <c r="I1715" s="138"/>
      <c r="J1715" s="138"/>
      <c r="K1715" s="138"/>
      <c r="L1715" s="138"/>
      <c r="M1715" s="138"/>
      <c r="N1715" s="138"/>
      <c r="O1715" s="138"/>
      <c r="P1715" s="138"/>
      <c r="Q1715" s="138"/>
    </row>
    <row r="1716" spans="1:17">
      <c r="A1716" s="147"/>
      <c r="B1716" s="67"/>
      <c r="C1716" s="151"/>
      <c r="D1716" s="179"/>
      <c r="E1716" s="147"/>
      <c r="F1716" s="138"/>
      <c r="G1716" s="138"/>
      <c r="H1716" s="138"/>
      <c r="I1716" s="138"/>
      <c r="J1716" s="138"/>
      <c r="K1716" s="138"/>
      <c r="L1716" s="138"/>
      <c r="M1716" s="138"/>
      <c r="N1716" s="138"/>
      <c r="O1716" s="138"/>
      <c r="P1716" s="138"/>
      <c r="Q1716" s="138"/>
    </row>
    <row r="1717" spans="1:17">
      <c r="A1717" s="147"/>
      <c r="B1717" s="67"/>
      <c r="C1717" s="151"/>
      <c r="D1717" s="179"/>
      <c r="E1717" s="147"/>
      <c r="F1717" s="138"/>
      <c r="G1717" s="138"/>
      <c r="H1717" s="138"/>
      <c r="I1717" s="138"/>
      <c r="J1717" s="138"/>
      <c r="K1717" s="138"/>
      <c r="L1717" s="138"/>
      <c r="M1717" s="138"/>
      <c r="N1717" s="138"/>
      <c r="O1717" s="138"/>
      <c r="P1717" s="138"/>
      <c r="Q1717" s="138"/>
    </row>
    <row r="1718" spans="1:17">
      <c r="A1718" s="147"/>
      <c r="B1718" s="67"/>
      <c r="C1718" s="151"/>
      <c r="D1718" s="179"/>
      <c r="E1718" s="147"/>
      <c r="F1718" s="138"/>
      <c r="G1718" s="138"/>
      <c r="H1718" s="138"/>
      <c r="I1718" s="138"/>
      <c r="J1718" s="138"/>
      <c r="K1718" s="138"/>
      <c r="L1718" s="138"/>
      <c r="M1718" s="138"/>
      <c r="N1718" s="138"/>
      <c r="O1718" s="138"/>
      <c r="P1718" s="138"/>
      <c r="Q1718" s="138"/>
    </row>
    <row r="1719" spans="1:17">
      <c r="A1719" s="147"/>
      <c r="B1719" s="67"/>
      <c r="C1719" s="151"/>
      <c r="D1719" s="179"/>
      <c r="E1719" s="147"/>
      <c r="F1719" s="138"/>
      <c r="G1719" s="138"/>
      <c r="H1719" s="138"/>
      <c r="I1719" s="138"/>
      <c r="J1719" s="138"/>
      <c r="K1719" s="138"/>
      <c r="L1719" s="138"/>
      <c r="M1719" s="138"/>
      <c r="N1719" s="138"/>
      <c r="O1719" s="138"/>
      <c r="P1719" s="138"/>
      <c r="Q1719" s="138"/>
    </row>
    <row r="1720" spans="1:17">
      <c r="A1720" s="147"/>
      <c r="B1720" s="67"/>
      <c r="C1720" s="151"/>
      <c r="D1720" s="179"/>
      <c r="E1720" s="147"/>
      <c r="F1720" s="138"/>
      <c r="G1720" s="138"/>
      <c r="H1720" s="138"/>
      <c r="I1720" s="138"/>
      <c r="J1720" s="138"/>
      <c r="K1720" s="138"/>
      <c r="L1720" s="138"/>
      <c r="M1720" s="138"/>
      <c r="N1720" s="138"/>
      <c r="O1720" s="138"/>
      <c r="P1720" s="138"/>
      <c r="Q1720" s="138"/>
    </row>
    <row r="1721" spans="1:17">
      <c r="A1721" s="147"/>
      <c r="B1721" s="67"/>
      <c r="C1721" s="151"/>
      <c r="D1721" s="179"/>
      <c r="E1721" s="147"/>
      <c r="F1721" s="138"/>
      <c r="G1721" s="138"/>
      <c r="H1721" s="138"/>
      <c r="I1721" s="138"/>
      <c r="J1721" s="138"/>
      <c r="K1721" s="138"/>
      <c r="L1721" s="138"/>
      <c r="M1721" s="138"/>
      <c r="N1721" s="138"/>
      <c r="O1721" s="138"/>
      <c r="P1721" s="138"/>
      <c r="Q1721" s="138"/>
    </row>
    <row r="1722" spans="1:17">
      <c r="A1722" s="147"/>
      <c r="B1722" s="67"/>
      <c r="C1722" s="151"/>
      <c r="D1722" s="179"/>
      <c r="E1722" s="147"/>
      <c r="F1722" s="138"/>
      <c r="G1722" s="138"/>
      <c r="H1722" s="138"/>
      <c r="I1722" s="138"/>
      <c r="J1722" s="138"/>
      <c r="K1722" s="138"/>
      <c r="L1722" s="138"/>
      <c r="M1722" s="138"/>
      <c r="N1722" s="138"/>
      <c r="O1722" s="138"/>
      <c r="P1722" s="138"/>
      <c r="Q1722" s="138"/>
    </row>
    <row r="1723" spans="1:17">
      <c r="A1723" s="147"/>
      <c r="B1723" s="67"/>
      <c r="C1723" s="151"/>
      <c r="D1723" s="179"/>
      <c r="E1723" s="147"/>
      <c r="F1723" s="138"/>
      <c r="G1723" s="138"/>
      <c r="H1723" s="138"/>
      <c r="I1723" s="138"/>
      <c r="J1723" s="138"/>
      <c r="K1723" s="138"/>
      <c r="L1723" s="138"/>
      <c r="M1723" s="138"/>
      <c r="N1723" s="138"/>
      <c r="O1723" s="138"/>
      <c r="P1723" s="138"/>
      <c r="Q1723" s="138"/>
    </row>
    <row r="1724" spans="1:17">
      <c r="A1724" s="147"/>
      <c r="B1724" s="67"/>
      <c r="C1724" s="151"/>
      <c r="D1724" s="179"/>
      <c r="E1724" s="147"/>
      <c r="F1724" s="138"/>
      <c r="G1724" s="138"/>
      <c r="H1724" s="138"/>
      <c r="I1724" s="138"/>
      <c r="J1724" s="138"/>
      <c r="K1724" s="138"/>
      <c r="L1724" s="138"/>
      <c r="M1724" s="138"/>
      <c r="N1724" s="138"/>
      <c r="O1724" s="138"/>
      <c r="P1724" s="138"/>
      <c r="Q1724" s="138"/>
    </row>
    <row r="1725" spans="1:17">
      <c r="A1725" s="147"/>
      <c r="B1725" s="67"/>
      <c r="C1725" s="151"/>
      <c r="D1725" s="179"/>
      <c r="E1725" s="147"/>
      <c r="F1725" s="138"/>
      <c r="G1725" s="138"/>
      <c r="H1725" s="138"/>
      <c r="I1725" s="138"/>
      <c r="J1725" s="138"/>
      <c r="K1725" s="138"/>
      <c r="L1725" s="138"/>
      <c r="M1725" s="138"/>
      <c r="N1725" s="138"/>
      <c r="O1725" s="138"/>
      <c r="P1725" s="138"/>
      <c r="Q1725" s="138"/>
    </row>
    <row r="1726" spans="1:17">
      <c r="A1726" s="147"/>
      <c r="B1726" s="67"/>
      <c r="C1726" s="151"/>
      <c r="D1726" s="179"/>
      <c r="E1726" s="147"/>
      <c r="F1726" s="138"/>
      <c r="G1726" s="138"/>
      <c r="H1726" s="138"/>
      <c r="I1726" s="138"/>
      <c r="J1726" s="138"/>
      <c r="K1726" s="138"/>
      <c r="L1726" s="138"/>
      <c r="M1726" s="138"/>
      <c r="N1726" s="138"/>
      <c r="O1726" s="138"/>
      <c r="P1726" s="138"/>
      <c r="Q1726" s="138"/>
    </row>
    <row r="1727" spans="1:17">
      <c r="A1727" s="147"/>
      <c r="B1727" s="67"/>
      <c r="C1727" s="151"/>
      <c r="D1727" s="179"/>
      <c r="E1727" s="147"/>
      <c r="F1727" s="138"/>
      <c r="G1727" s="138"/>
      <c r="H1727" s="138"/>
      <c r="I1727" s="138"/>
      <c r="J1727" s="138"/>
      <c r="K1727" s="138"/>
      <c r="L1727" s="138"/>
      <c r="M1727" s="138"/>
      <c r="N1727" s="138"/>
      <c r="O1727" s="138"/>
      <c r="P1727" s="138"/>
      <c r="Q1727" s="138"/>
    </row>
    <row r="1728" spans="1:17">
      <c r="A1728" s="147"/>
      <c r="B1728" s="67"/>
      <c r="C1728" s="151"/>
      <c r="D1728" s="179"/>
      <c r="E1728" s="147"/>
      <c r="F1728" s="138"/>
      <c r="G1728" s="138"/>
      <c r="H1728" s="138"/>
      <c r="I1728" s="138"/>
      <c r="J1728" s="138"/>
      <c r="K1728" s="138"/>
      <c r="L1728" s="138"/>
      <c r="M1728" s="138"/>
      <c r="N1728" s="138"/>
      <c r="O1728" s="138"/>
      <c r="P1728" s="138"/>
      <c r="Q1728" s="138"/>
    </row>
    <row r="1729" spans="1:17">
      <c r="A1729" s="147"/>
      <c r="B1729" s="67"/>
      <c r="C1729" s="151"/>
      <c r="D1729" s="179"/>
      <c r="E1729" s="147"/>
      <c r="F1729" s="138"/>
      <c r="G1729" s="138"/>
      <c r="H1729" s="138"/>
      <c r="I1729" s="138"/>
      <c r="J1729" s="138"/>
      <c r="K1729" s="138"/>
      <c r="L1729" s="138"/>
      <c r="M1729" s="138"/>
      <c r="N1729" s="138"/>
      <c r="O1729" s="138"/>
      <c r="P1729" s="138"/>
      <c r="Q1729" s="138"/>
    </row>
    <row r="1730" spans="1:17">
      <c r="A1730" s="147"/>
      <c r="B1730" s="67"/>
      <c r="C1730" s="151"/>
      <c r="D1730" s="179"/>
      <c r="E1730" s="147"/>
      <c r="F1730" s="138"/>
      <c r="G1730" s="138"/>
      <c r="H1730" s="138"/>
      <c r="I1730" s="138"/>
      <c r="J1730" s="138"/>
      <c r="K1730" s="138"/>
      <c r="L1730" s="138"/>
      <c r="M1730" s="138"/>
      <c r="N1730" s="138"/>
      <c r="O1730" s="138"/>
      <c r="P1730" s="138"/>
      <c r="Q1730" s="138"/>
    </row>
    <row r="1731" spans="1:17">
      <c r="A1731" s="147"/>
      <c r="B1731" s="67"/>
      <c r="C1731" s="151"/>
      <c r="D1731" s="179"/>
      <c r="E1731" s="147"/>
      <c r="F1731" s="138"/>
      <c r="G1731" s="138"/>
      <c r="H1731" s="138"/>
      <c r="I1731" s="138"/>
      <c r="J1731" s="138"/>
      <c r="K1731" s="138"/>
      <c r="L1731" s="138"/>
      <c r="M1731" s="138"/>
      <c r="N1731" s="138"/>
      <c r="O1731" s="138"/>
      <c r="P1731" s="138"/>
      <c r="Q1731" s="138"/>
    </row>
    <row r="1732" spans="1:17">
      <c r="A1732" s="147"/>
      <c r="B1732" s="67"/>
      <c r="C1732" s="151"/>
      <c r="D1732" s="179"/>
      <c r="E1732" s="147"/>
      <c r="F1732" s="138"/>
      <c r="G1732" s="138"/>
      <c r="H1732" s="138"/>
      <c r="I1732" s="138"/>
      <c r="J1732" s="138"/>
      <c r="K1732" s="138"/>
      <c r="L1732" s="138"/>
      <c r="M1732" s="138"/>
      <c r="N1732" s="138"/>
      <c r="O1732" s="138"/>
      <c r="P1732" s="138"/>
      <c r="Q1732" s="138"/>
    </row>
    <row r="1733" spans="1:17">
      <c r="A1733" s="147"/>
      <c r="B1733" s="67"/>
      <c r="C1733" s="151"/>
      <c r="D1733" s="179"/>
      <c r="E1733" s="147"/>
      <c r="F1733" s="138"/>
      <c r="G1733" s="138"/>
      <c r="H1733" s="138"/>
      <c r="I1733" s="138"/>
      <c r="J1733" s="138"/>
      <c r="K1733" s="138"/>
      <c r="L1733" s="138"/>
      <c r="M1733" s="138"/>
      <c r="N1733" s="138"/>
      <c r="O1733" s="138"/>
      <c r="P1733" s="138"/>
      <c r="Q1733" s="138"/>
    </row>
    <row r="1734" spans="1:17">
      <c r="A1734" s="147"/>
      <c r="B1734" s="67"/>
      <c r="C1734" s="151"/>
      <c r="D1734" s="179"/>
      <c r="E1734" s="147"/>
      <c r="F1734" s="138"/>
      <c r="G1734" s="138"/>
      <c r="H1734" s="138"/>
      <c r="I1734" s="138"/>
      <c r="J1734" s="138"/>
      <c r="K1734" s="138"/>
      <c r="L1734" s="138"/>
      <c r="M1734" s="138"/>
      <c r="N1734" s="138"/>
      <c r="O1734" s="138"/>
      <c r="P1734" s="138"/>
      <c r="Q1734" s="138"/>
    </row>
    <row r="1735" spans="1:17">
      <c r="A1735" s="147"/>
      <c r="B1735" s="67"/>
      <c r="C1735" s="151"/>
      <c r="D1735" s="179"/>
      <c r="E1735" s="147"/>
      <c r="F1735" s="138"/>
      <c r="G1735" s="138"/>
      <c r="H1735" s="138"/>
      <c r="I1735" s="138"/>
      <c r="J1735" s="138"/>
      <c r="K1735" s="138"/>
      <c r="L1735" s="138"/>
      <c r="M1735" s="138"/>
      <c r="N1735" s="138"/>
      <c r="O1735" s="138"/>
      <c r="P1735" s="138"/>
      <c r="Q1735" s="138"/>
    </row>
    <row r="1736" spans="1:17">
      <c r="A1736" s="147"/>
      <c r="B1736" s="67"/>
      <c r="C1736" s="151"/>
      <c r="D1736" s="179"/>
      <c r="E1736" s="147"/>
      <c r="F1736" s="138"/>
      <c r="G1736" s="138"/>
      <c r="H1736" s="138"/>
      <c r="I1736" s="138"/>
      <c r="J1736" s="138"/>
      <c r="K1736" s="138"/>
      <c r="L1736" s="138"/>
      <c r="M1736" s="138"/>
      <c r="N1736" s="138"/>
      <c r="O1736" s="138"/>
      <c r="P1736" s="138"/>
      <c r="Q1736" s="138"/>
    </row>
    <row r="1737" spans="1:17">
      <c r="A1737" s="147"/>
      <c r="B1737" s="67"/>
      <c r="C1737" s="151"/>
      <c r="D1737" s="179"/>
      <c r="E1737" s="147"/>
      <c r="F1737" s="138"/>
      <c r="G1737" s="138"/>
      <c r="H1737" s="138"/>
      <c r="I1737" s="138"/>
      <c r="J1737" s="138"/>
      <c r="K1737" s="138"/>
      <c r="L1737" s="138"/>
      <c r="M1737" s="138"/>
      <c r="N1737" s="138"/>
      <c r="O1737" s="138"/>
      <c r="P1737" s="138"/>
      <c r="Q1737" s="138"/>
    </row>
    <row r="1738" spans="1:17">
      <c r="A1738" s="147"/>
      <c r="B1738" s="67"/>
      <c r="C1738" s="151"/>
      <c r="D1738" s="179"/>
      <c r="E1738" s="147"/>
      <c r="F1738" s="138"/>
      <c r="G1738" s="138"/>
      <c r="H1738" s="138"/>
      <c r="I1738" s="138"/>
      <c r="J1738" s="138"/>
      <c r="K1738" s="138"/>
      <c r="L1738" s="138"/>
      <c r="M1738" s="138"/>
      <c r="N1738" s="138"/>
      <c r="O1738" s="138"/>
      <c r="P1738" s="138"/>
      <c r="Q1738" s="138"/>
    </row>
    <row r="1739" spans="1:17">
      <c r="A1739" s="147"/>
      <c r="B1739" s="67"/>
      <c r="C1739" s="151"/>
      <c r="D1739" s="179"/>
      <c r="E1739" s="147"/>
      <c r="F1739" s="138"/>
      <c r="G1739" s="138"/>
      <c r="H1739" s="138"/>
      <c r="I1739" s="138"/>
      <c r="J1739" s="138"/>
      <c r="K1739" s="138"/>
      <c r="L1739" s="138"/>
      <c r="M1739" s="138"/>
      <c r="N1739" s="138"/>
      <c r="O1739" s="138"/>
      <c r="P1739" s="138"/>
      <c r="Q1739" s="138"/>
    </row>
    <row r="1740" spans="1:17">
      <c r="A1740" s="147"/>
      <c r="B1740" s="67"/>
      <c r="C1740" s="151"/>
      <c r="D1740" s="179"/>
      <c r="E1740" s="147"/>
      <c r="F1740" s="138"/>
      <c r="G1740" s="138"/>
      <c r="H1740" s="138"/>
      <c r="I1740" s="138"/>
      <c r="J1740" s="138"/>
      <c r="K1740" s="138"/>
      <c r="L1740" s="138"/>
      <c r="M1740" s="138"/>
      <c r="N1740" s="138"/>
      <c r="O1740" s="138"/>
      <c r="P1740" s="138"/>
      <c r="Q1740" s="138"/>
    </row>
    <row r="1741" spans="1:17">
      <c r="A1741" s="147"/>
      <c r="B1741" s="67"/>
      <c r="C1741" s="151"/>
      <c r="D1741" s="179"/>
      <c r="E1741" s="147"/>
      <c r="F1741" s="138"/>
      <c r="G1741" s="138"/>
      <c r="H1741" s="138"/>
      <c r="I1741" s="138"/>
      <c r="J1741" s="138"/>
      <c r="K1741" s="138"/>
      <c r="L1741" s="138"/>
      <c r="M1741" s="138"/>
      <c r="N1741" s="138"/>
      <c r="O1741" s="138"/>
      <c r="P1741" s="138"/>
      <c r="Q1741" s="138"/>
    </row>
    <row r="1742" spans="1:17">
      <c r="A1742" s="147"/>
      <c r="B1742" s="67"/>
      <c r="C1742" s="151"/>
      <c r="D1742" s="179"/>
      <c r="E1742" s="147"/>
      <c r="F1742" s="138"/>
      <c r="G1742" s="138"/>
      <c r="H1742" s="138"/>
      <c r="I1742" s="138"/>
      <c r="J1742" s="138"/>
      <c r="K1742" s="138"/>
      <c r="L1742" s="138"/>
      <c r="M1742" s="138"/>
      <c r="N1742" s="138"/>
      <c r="O1742" s="138"/>
      <c r="P1742" s="138"/>
      <c r="Q1742" s="138"/>
    </row>
    <row r="1743" spans="1:17">
      <c r="A1743" s="147"/>
      <c r="B1743" s="67"/>
      <c r="C1743" s="151"/>
      <c r="D1743" s="179"/>
      <c r="E1743" s="147"/>
      <c r="F1743" s="138"/>
      <c r="G1743" s="138"/>
      <c r="H1743" s="138"/>
      <c r="I1743" s="138"/>
      <c r="J1743" s="138"/>
      <c r="K1743" s="138"/>
      <c r="L1743" s="138"/>
      <c r="M1743" s="138"/>
      <c r="N1743" s="138"/>
      <c r="O1743" s="138"/>
      <c r="P1743" s="138"/>
      <c r="Q1743" s="138"/>
    </row>
    <row r="1744" spans="1:17">
      <c r="A1744" s="147"/>
      <c r="B1744" s="67"/>
      <c r="C1744" s="151"/>
      <c r="D1744" s="179"/>
      <c r="E1744" s="147"/>
      <c r="F1744" s="138"/>
      <c r="G1744" s="138"/>
      <c r="H1744" s="138"/>
      <c r="I1744" s="138"/>
      <c r="J1744" s="138"/>
      <c r="K1744" s="138"/>
      <c r="L1744" s="138"/>
      <c r="M1744" s="138"/>
      <c r="N1744" s="138"/>
      <c r="O1744" s="138"/>
      <c r="P1744" s="138"/>
      <c r="Q1744" s="138"/>
    </row>
    <row r="1745" spans="1:17">
      <c r="A1745" s="147"/>
      <c r="B1745" s="67"/>
      <c r="C1745" s="151"/>
      <c r="D1745" s="179"/>
      <c r="E1745" s="147"/>
      <c r="F1745" s="138"/>
      <c r="G1745" s="138"/>
      <c r="H1745" s="138"/>
      <c r="I1745" s="138"/>
      <c r="J1745" s="138"/>
      <c r="K1745" s="138"/>
      <c r="L1745" s="138"/>
      <c r="M1745" s="138"/>
      <c r="N1745" s="138"/>
      <c r="O1745" s="138"/>
      <c r="P1745" s="138"/>
      <c r="Q1745" s="138"/>
    </row>
    <row r="1746" spans="1:17">
      <c r="A1746" s="147"/>
      <c r="B1746" s="67"/>
      <c r="C1746" s="151"/>
      <c r="D1746" s="179"/>
      <c r="E1746" s="147"/>
      <c r="F1746" s="138"/>
      <c r="G1746" s="138"/>
      <c r="H1746" s="138"/>
      <c r="I1746" s="138"/>
      <c r="J1746" s="138"/>
      <c r="K1746" s="138"/>
      <c r="L1746" s="138"/>
      <c r="M1746" s="138"/>
      <c r="N1746" s="138"/>
      <c r="O1746" s="138"/>
      <c r="P1746" s="138"/>
      <c r="Q1746" s="138"/>
    </row>
    <row r="1747" spans="1:17">
      <c r="A1747" s="147"/>
      <c r="B1747" s="67"/>
      <c r="C1747" s="151"/>
      <c r="D1747" s="179"/>
      <c r="E1747" s="147"/>
      <c r="F1747" s="138"/>
      <c r="G1747" s="138"/>
      <c r="H1747" s="138"/>
      <c r="I1747" s="138"/>
      <c r="J1747" s="138"/>
      <c r="K1747" s="138"/>
      <c r="L1747" s="138"/>
      <c r="M1747" s="138"/>
      <c r="N1747" s="138"/>
      <c r="O1747" s="138"/>
      <c r="P1747" s="138"/>
      <c r="Q1747" s="138"/>
    </row>
    <row r="1748" spans="1:17">
      <c r="A1748" s="147"/>
      <c r="B1748" s="67"/>
      <c r="C1748" s="151"/>
      <c r="D1748" s="179"/>
      <c r="E1748" s="147"/>
      <c r="F1748" s="138"/>
      <c r="G1748" s="138"/>
      <c r="H1748" s="138"/>
      <c r="I1748" s="138"/>
      <c r="J1748" s="138"/>
      <c r="K1748" s="138"/>
      <c r="L1748" s="138"/>
      <c r="M1748" s="138"/>
      <c r="N1748" s="138"/>
      <c r="O1748" s="138"/>
      <c r="P1748" s="138"/>
      <c r="Q1748" s="138"/>
    </row>
    <row r="1749" spans="1:17">
      <c r="A1749" s="147"/>
      <c r="B1749" s="67"/>
      <c r="C1749" s="151"/>
      <c r="D1749" s="179"/>
      <c r="E1749" s="147"/>
      <c r="F1749" s="138"/>
      <c r="G1749" s="138"/>
      <c r="H1749" s="138"/>
      <c r="I1749" s="138"/>
      <c r="J1749" s="138"/>
      <c r="K1749" s="138"/>
      <c r="L1749" s="138"/>
      <c r="M1749" s="138"/>
      <c r="N1749" s="138"/>
      <c r="O1749" s="138"/>
      <c r="P1749" s="138"/>
      <c r="Q1749" s="138"/>
    </row>
    <row r="1750" spans="1:17">
      <c r="A1750" s="147"/>
      <c r="B1750" s="67"/>
      <c r="C1750" s="151"/>
      <c r="D1750" s="179"/>
      <c r="E1750" s="147"/>
      <c r="F1750" s="138"/>
      <c r="G1750" s="138"/>
      <c r="H1750" s="138"/>
      <c r="I1750" s="138"/>
      <c r="J1750" s="138"/>
      <c r="K1750" s="138"/>
      <c r="L1750" s="138"/>
      <c r="M1750" s="138"/>
      <c r="N1750" s="138"/>
      <c r="O1750" s="138"/>
      <c r="P1750" s="138"/>
      <c r="Q1750" s="138"/>
    </row>
    <row r="1751" spans="1:17">
      <c r="A1751" s="147"/>
      <c r="B1751" s="67"/>
      <c r="C1751" s="151"/>
      <c r="D1751" s="179"/>
      <c r="E1751" s="147"/>
      <c r="F1751" s="138"/>
      <c r="G1751" s="138"/>
      <c r="H1751" s="138"/>
      <c r="I1751" s="138"/>
      <c r="J1751" s="138"/>
      <c r="K1751" s="138"/>
      <c r="L1751" s="138"/>
      <c r="M1751" s="138"/>
      <c r="N1751" s="138"/>
      <c r="O1751" s="138"/>
      <c r="P1751" s="138"/>
      <c r="Q1751" s="138"/>
    </row>
    <row r="1752" spans="1:17">
      <c r="A1752" s="147"/>
      <c r="B1752" s="67"/>
      <c r="C1752" s="151"/>
      <c r="D1752" s="179"/>
      <c r="E1752" s="147"/>
      <c r="F1752" s="138"/>
      <c r="G1752" s="138"/>
      <c r="H1752" s="138"/>
      <c r="I1752" s="138"/>
      <c r="J1752" s="138"/>
      <c r="K1752" s="138"/>
      <c r="L1752" s="138"/>
      <c r="M1752" s="138"/>
      <c r="N1752" s="138"/>
      <c r="O1752" s="138"/>
      <c r="P1752" s="138"/>
      <c r="Q1752" s="138"/>
    </row>
    <row r="1753" spans="1:17">
      <c r="A1753" s="147"/>
      <c r="B1753" s="67"/>
      <c r="C1753" s="151"/>
      <c r="D1753" s="179"/>
      <c r="E1753" s="147"/>
      <c r="F1753" s="138"/>
      <c r="G1753" s="138"/>
      <c r="H1753" s="138"/>
      <c r="I1753" s="138"/>
      <c r="J1753" s="138"/>
      <c r="K1753" s="138"/>
      <c r="L1753" s="138"/>
      <c r="M1753" s="138"/>
      <c r="N1753" s="138"/>
      <c r="O1753" s="138"/>
      <c r="P1753" s="138"/>
      <c r="Q1753" s="138"/>
    </row>
    <row r="1754" spans="1:17">
      <c r="A1754" s="147"/>
      <c r="B1754" s="67"/>
      <c r="C1754" s="151"/>
      <c r="D1754" s="179"/>
      <c r="E1754" s="147"/>
      <c r="F1754" s="138"/>
      <c r="G1754" s="138"/>
      <c r="H1754" s="138"/>
      <c r="I1754" s="138"/>
      <c r="J1754" s="138"/>
      <c r="K1754" s="138"/>
      <c r="L1754" s="138"/>
      <c r="M1754" s="138"/>
      <c r="N1754" s="138"/>
      <c r="O1754" s="138"/>
      <c r="P1754" s="138"/>
      <c r="Q1754" s="138"/>
    </row>
    <row r="1755" spans="1:17">
      <c r="A1755" s="147"/>
      <c r="B1755" s="67"/>
      <c r="C1755" s="151"/>
      <c r="D1755" s="179"/>
      <c r="E1755" s="147"/>
      <c r="F1755" s="138"/>
      <c r="G1755" s="138"/>
      <c r="H1755" s="138"/>
      <c r="I1755" s="138"/>
      <c r="J1755" s="138"/>
      <c r="K1755" s="138"/>
      <c r="L1755" s="138"/>
      <c r="M1755" s="138"/>
      <c r="N1755" s="138"/>
      <c r="O1755" s="138"/>
      <c r="P1755" s="138"/>
      <c r="Q1755" s="138"/>
    </row>
    <row r="1756" spans="1:17">
      <c r="A1756" s="147"/>
      <c r="B1756" s="67"/>
      <c r="C1756" s="151"/>
      <c r="D1756" s="179"/>
      <c r="E1756" s="147"/>
      <c r="F1756" s="138"/>
      <c r="G1756" s="138"/>
      <c r="H1756" s="138"/>
      <c r="I1756" s="138"/>
      <c r="J1756" s="138"/>
      <c r="K1756" s="138"/>
      <c r="L1756" s="138"/>
      <c r="M1756" s="138"/>
      <c r="N1756" s="138"/>
      <c r="O1756" s="138"/>
      <c r="P1756" s="138"/>
      <c r="Q1756" s="138"/>
    </row>
    <row r="1757" spans="1:17">
      <c r="A1757" s="147"/>
      <c r="B1757" s="67"/>
      <c r="C1757" s="151"/>
      <c r="D1757" s="179"/>
      <c r="E1757" s="147"/>
      <c r="F1757" s="138"/>
      <c r="G1757" s="138"/>
      <c r="H1757" s="138"/>
      <c r="I1757" s="138"/>
      <c r="J1757" s="138"/>
      <c r="K1757" s="138"/>
      <c r="L1757" s="138"/>
      <c r="M1757" s="138"/>
      <c r="N1757" s="138"/>
      <c r="O1757" s="138"/>
      <c r="P1757" s="138"/>
      <c r="Q1757" s="138"/>
    </row>
    <row r="1758" spans="1:17">
      <c r="A1758" s="147"/>
      <c r="B1758" s="67"/>
      <c r="C1758" s="151"/>
      <c r="D1758" s="179"/>
      <c r="E1758" s="147"/>
      <c r="F1758" s="138"/>
      <c r="G1758" s="138"/>
      <c r="H1758" s="138"/>
      <c r="I1758" s="138"/>
      <c r="J1758" s="138"/>
      <c r="K1758" s="138"/>
      <c r="L1758" s="138"/>
      <c r="M1758" s="138"/>
      <c r="N1758" s="138"/>
      <c r="O1758" s="138"/>
      <c r="P1758" s="138"/>
      <c r="Q1758" s="138"/>
    </row>
    <row r="1759" spans="1:17">
      <c r="A1759" s="147"/>
      <c r="B1759" s="67"/>
      <c r="C1759" s="151"/>
      <c r="D1759" s="179"/>
      <c r="E1759" s="147"/>
      <c r="F1759" s="138"/>
      <c r="G1759" s="138"/>
      <c r="H1759" s="138"/>
      <c r="I1759" s="138"/>
      <c r="J1759" s="138"/>
      <c r="K1759" s="138"/>
      <c r="L1759" s="138"/>
      <c r="M1759" s="138"/>
      <c r="N1759" s="138"/>
      <c r="O1759" s="138"/>
      <c r="P1759" s="138"/>
      <c r="Q1759" s="138"/>
    </row>
    <row r="1760" spans="1:17">
      <c r="A1760" s="147"/>
      <c r="B1760" s="67"/>
      <c r="C1760" s="151"/>
      <c r="D1760" s="179"/>
      <c r="E1760" s="147"/>
      <c r="F1760" s="138"/>
      <c r="G1760" s="138"/>
      <c r="H1760" s="138"/>
      <c r="I1760" s="138"/>
      <c r="J1760" s="138"/>
      <c r="K1760" s="138"/>
      <c r="L1760" s="138"/>
      <c r="M1760" s="138"/>
      <c r="N1760" s="138"/>
      <c r="O1760" s="138"/>
      <c r="P1760" s="138"/>
      <c r="Q1760" s="138"/>
    </row>
    <row r="1761" spans="1:17">
      <c r="A1761" s="147"/>
      <c r="B1761" s="67"/>
      <c r="C1761" s="151"/>
      <c r="D1761" s="179"/>
      <c r="E1761" s="147"/>
      <c r="F1761" s="138"/>
      <c r="G1761" s="138"/>
      <c r="H1761" s="138"/>
      <c r="I1761" s="138"/>
      <c r="J1761" s="138"/>
      <c r="K1761" s="138"/>
      <c r="L1761" s="138"/>
      <c r="M1761" s="138"/>
      <c r="N1761" s="138"/>
      <c r="O1761" s="138"/>
      <c r="P1761" s="138"/>
      <c r="Q1761" s="138"/>
    </row>
    <row r="1762" spans="1:17">
      <c r="A1762" s="147"/>
      <c r="B1762" s="67"/>
      <c r="C1762" s="151"/>
      <c r="D1762" s="179"/>
      <c r="E1762" s="147"/>
      <c r="F1762" s="138"/>
      <c r="G1762" s="138"/>
      <c r="H1762" s="138"/>
      <c r="I1762" s="138"/>
      <c r="J1762" s="138"/>
      <c r="K1762" s="138"/>
      <c r="L1762" s="138"/>
      <c r="M1762" s="138"/>
      <c r="N1762" s="138"/>
      <c r="O1762" s="138"/>
      <c r="P1762" s="138"/>
      <c r="Q1762" s="138"/>
    </row>
    <row r="1763" spans="1:17">
      <c r="A1763" s="147"/>
      <c r="B1763" s="67"/>
      <c r="C1763" s="151"/>
      <c r="D1763" s="179"/>
      <c r="E1763" s="147"/>
      <c r="F1763" s="138"/>
      <c r="G1763" s="138"/>
      <c r="H1763" s="138"/>
      <c r="I1763" s="138"/>
      <c r="J1763" s="138"/>
      <c r="K1763" s="138"/>
      <c r="L1763" s="138"/>
      <c r="M1763" s="138"/>
      <c r="N1763" s="138"/>
      <c r="O1763" s="138"/>
      <c r="P1763" s="138"/>
      <c r="Q1763" s="138"/>
    </row>
    <row r="1764" spans="1:17">
      <c r="A1764" s="147"/>
      <c r="B1764" s="67"/>
      <c r="C1764" s="151"/>
      <c r="D1764" s="179"/>
      <c r="E1764" s="147"/>
      <c r="F1764" s="138"/>
      <c r="G1764" s="138"/>
      <c r="H1764" s="138"/>
      <c r="I1764" s="138"/>
      <c r="J1764" s="138"/>
      <c r="K1764" s="138"/>
      <c r="L1764" s="138"/>
      <c r="M1764" s="138"/>
      <c r="N1764" s="138"/>
      <c r="O1764" s="138"/>
      <c r="P1764" s="138"/>
      <c r="Q1764" s="138"/>
    </row>
    <row r="1765" spans="1:17">
      <c r="A1765" s="147"/>
      <c r="B1765" s="67"/>
      <c r="C1765" s="151"/>
      <c r="D1765" s="179"/>
      <c r="E1765" s="147"/>
      <c r="F1765" s="138"/>
      <c r="G1765" s="138"/>
      <c r="H1765" s="138"/>
      <c r="I1765" s="138"/>
      <c r="J1765" s="138"/>
      <c r="K1765" s="138"/>
      <c r="L1765" s="138"/>
      <c r="M1765" s="138"/>
      <c r="N1765" s="138"/>
      <c r="O1765" s="138"/>
      <c r="P1765" s="138"/>
      <c r="Q1765" s="138"/>
    </row>
    <row r="1766" spans="1:17">
      <c r="A1766" s="147"/>
      <c r="B1766" s="67"/>
      <c r="C1766" s="151"/>
      <c r="D1766" s="179"/>
      <c r="E1766" s="147"/>
      <c r="F1766" s="138"/>
      <c r="G1766" s="138"/>
      <c r="H1766" s="138"/>
      <c r="I1766" s="138"/>
      <c r="J1766" s="138"/>
      <c r="K1766" s="138"/>
      <c r="L1766" s="138"/>
      <c r="M1766" s="138"/>
      <c r="N1766" s="138"/>
      <c r="O1766" s="138"/>
      <c r="P1766" s="138"/>
      <c r="Q1766" s="138"/>
    </row>
    <row r="1767" spans="1:17">
      <c r="A1767" s="147"/>
      <c r="B1767" s="67"/>
      <c r="C1767" s="151"/>
      <c r="D1767" s="179"/>
      <c r="E1767" s="147"/>
      <c r="F1767" s="138"/>
      <c r="G1767" s="138"/>
      <c r="H1767" s="138"/>
      <c r="I1767" s="138"/>
      <c r="J1767" s="138"/>
      <c r="K1767" s="138"/>
      <c r="L1767" s="138"/>
      <c r="M1767" s="138"/>
      <c r="N1767" s="138"/>
      <c r="O1767" s="138"/>
      <c r="P1767" s="138"/>
      <c r="Q1767" s="138"/>
    </row>
    <row r="1768" spans="1:17">
      <c r="A1768" s="147"/>
      <c r="B1768" s="67"/>
      <c r="C1768" s="151"/>
      <c r="D1768" s="179"/>
      <c r="E1768" s="147"/>
      <c r="F1768" s="138"/>
      <c r="G1768" s="138"/>
      <c r="H1768" s="138"/>
      <c r="I1768" s="138"/>
      <c r="J1768" s="138"/>
      <c r="K1768" s="138"/>
      <c r="L1768" s="138"/>
      <c r="M1768" s="138"/>
      <c r="N1768" s="138"/>
      <c r="O1768" s="138"/>
      <c r="P1768" s="138"/>
      <c r="Q1768" s="138"/>
    </row>
    <row r="1769" spans="1:17">
      <c r="A1769" s="147"/>
      <c r="B1769" s="67"/>
      <c r="C1769" s="151"/>
      <c r="D1769" s="179"/>
      <c r="E1769" s="147"/>
      <c r="F1769" s="138"/>
      <c r="G1769" s="138"/>
      <c r="H1769" s="138"/>
      <c r="I1769" s="138"/>
      <c r="J1769" s="138"/>
      <c r="K1769" s="138"/>
      <c r="L1769" s="138"/>
      <c r="M1769" s="138"/>
      <c r="N1769" s="138"/>
      <c r="O1769" s="138"/>
      <c r="P1769" s="138"/>
      <c r="Q1769" s="138"/>
    </row>
    <row r="1770" spans="1:17">
      <c r="A1770" s="147"/>
      <c r="B1770" s="67"/>
      <c r="C1770" s="151"/>
      <c r="D1770" s="179"/>
      <c r="E1770" s="147"/>
      <c r="F1770" s="138"/>
      <c r="G1770" s="138"/>
      <c r="H1770" s="138"/>
      <c r="I1770" s="138"/>
      <c r="J1770" s="138"/>
      <c r="K1770" s="138"/>
      <c r="L1770" s="138"/>
      <c r="M1770" s="138"/>
      <c r="N1770" s="138"/>
      <c r="O1770" s="138"/>
      <c r="P1770" s="138"/>
      <c r="Q1770" s="138"/>
    </row>
    <row r="1771" spans="1:17">
      <c r="A1771" s="147"/>
      <c r="B1771" s="67"/>
      <c r="C1771" s="151"/>
      <c r="D1771" s="179"/>
      <c r="E1771" s="147"/>
      <c r="F1771" s="138"/>
      <c r="G1771" s="138"/>
      <c r="H1771" s="138"/>
      <c r="I1771" s="138"/>
      <c r="J1771" s="138"/>
      <c r="K1771" s="138"/>
      <c r="L1771" s="138"/>
      <c r="M1771" s="138"/>
      <c r="N1771" s="138"/>
      <c r="O1771" s="138"/>
      <c r="P1771" s="138"/>
      <c r="Q1771" s="138"/>
    </row>
    <row r="1772" spans="1:17">
      <c r="A1772" s="147"/>
      <c r="B1772" s="67"/>
      <c r="C1772" s="151"/>
      <c r="D1772" s="179"/>
      <c r="E1772" s="147"/>
      <c r="F1772" s="138"/>
      <c r="G1772" s="138"/>
      <c r="H1772" s="138"/>
      <c r="I1772" s="138"/>
      <c r="J1772" s="138"/>
      <c r="K1772" s="138"/>
      <c r="L1772" s="138"/>
      <c r="M1772" s="138"/>
      <c r="N1772" s="138"/>
      <c r="O1772" s="138"/>
      <c r="P1772" s="138"/>
      <c r="Q1772" s="138"/>
    </row>
    <row r="1773" spans="1:17">
      <c r="A1773" s="147"/>
      <c r="B1773" s="67"/>
      <c r="C1773" s="151"/>
      <c r="D1773" s="179"/>
      <c r="E1773" s="147"/>
      <c r="F1773" s="138"/>
      <c r="G1773" s="138"/>
      <c r="H1773" s="138"/>
      <c r="I1773" s="138"/>
      <c r="J1773" s="138"/>
      <c r="K1773" s="138"/>
      <c r="L1773" s="138"/>
      <c r="M1773" s="138"/>
      <c r="N1773" s="138"/>
      <c r="O1773" s="138"/>
      <c r="P1773" s="138"/>
      <c r="Q1773" s="138"/>
    </row>
    <row r="1774" spans="1:17">
      <c r="A1774" s="147"/>
      <c r="B1774" s="67"/>
      <c r="C1774" s="151"/>
      <c r="D1774" s="179"/>
      <c r="E1774" s="147"/>
      <c r="F1774" s="138"/>
      <c r="G1774" s="138"/>
      <c r="H1774" s="138"/>
      <c r="I1774" s="138"/>
      <c r="J1774" s="138"/>
      <c r="K1774" s="138"/>
      <c r="L1774" s="138"/>
      <c r="M1774" s="138"/>
      <c r="N1774" s="138"/>
      <c r="O1774" s="138"/>
      <c r="P1774" s="138"/>
      <c r="Q1774" s="138"/>
    </row>
    <row r="1775" spans="1:17">
      <c r="A1775" s="147"/>
      <c r="B1775" s="67"/>
      <c r="C1775" s="151"/>
      <c r="D1775" s="179"/>
      <c r="E1775" s="147"/>
      <c r="F1775" s="138"/>
      <c r="G1775" s="138"/>
      <c r="H1775" s="138"/>
      <c r="I1775" s="138"/>
      <c r="J1775" s="138"/>
      <c r="K1775" s="138"/>
      <c r="L1775" s="138"/>
      <c r="M1775" s="138"/>
      <c r="N1775" s="138"/>
      <c r="O1775" s="138"/>
      <c r="P1775" s="138"/>
      <c r="Q1775" s="138"/>
    </row>
    <row r="1776" spans="1:17">
      <c r="A1776" s="147"/>
      <c r="B1776" s="67"/>
      <c r="C1776" s="151"/>
      <c r="D1776" s="179"/>
      <c r="E1776" s="147"/>
      <c r="F1776" s="138"/>
      <c r="G1776" s="138"/>
      <c r="H1776" s="138"/>
      <c r="I1776" s="138"/>
      <c r="J1776" s="138"/>
      <c r="K1776" s="138"/>
      <c r="L1776" s="138"/>
      <c r="M1776" s="138"/>
      <c r="N1776" s="138"/>
      <c r="O1776" s="138"/>
      <c r="P1776" s="138"/>
      <c r="Q1776" s="138"/>
    </row>
    <row r="1777" spans="1:17">
      <c r="A1777" s="147"/>
      <c r="B1777" s="67"/>
      <c r="C1777" s="151"/>
      <c r="D1777" s="179"/>
      <c r="E1777" s="147"/>
      <c r="F1777" s="138"/>
      <c r="G1777" s="138"/>
      <c r="H1777" s="138"/>
      <c r="I1777" s="138"/>
      <c r="J1777" s="138"/>
      <c r="K1777" s="138"/>
      <c r="L1777" s="138"/>
      <c r="M1777" s="138"/>
      <c r="N1777" s="138"/>
      <c r="O1777" s="138"/>
      <c r="P1777" s="138"/>
      <c r="Q1777" s="138"/>
    </row>
    <row r="1778" spans="1:17">
      <c r="A1778" s="147"/>
      <c r="B1778" s="67"/>
      <c r="C1778" s="151"/>
      <c r="D1778" s="179"/>
      <c r="E1778" s="147"/>
      <c r="F1778" s="138"/>
      <c r="G1778" s="138"/>
      <c r="H1778" s="138"/>
      <c r="I1778" s="138"/>
      <c r="J1778" s="138"/>
      <c r="K1778" s="138"/>
      <c r="L1778" s="138"/>
      <c r="M1778" s="138"/>
      <c r="N1778" s="138"/>
      <c r="O1778" s="138"/>
      <c r="P1778" s="138"/>
      <c r="Q1778" s="138"/>
    </row>
    <row r="1779" spans="1:17">
      <c r="A1779" s="147"/>
      <c r="B1779" s="67"/>
      <c r="C1779" s="151"/>
      <c r="D1779" s="179"/>
      <c r="E1779" s="147"/>
      <c r="F1779" s="138"/>
      <c r="G1779" s="138"/>
      <c r="H1779" s="138"/>
      <c r="I1779" s="138"/>
      <c r="J1779" s="138"/>
      <c r="K1779" s="138"/>
      <c r="L1779" s="138"/>
      <c r="M1779" s="138"/>
      <c r="N1779" s="138"/>
      <c r="O1779" s="138"/>
      <c r="P1779" s="138"/>
      <c r="Q1779" s="138"/>
    </row>
    <row r="1780" spans="1:17">
      <c r="A1780" s="147"/>
      <c r="B1780" s="67"/>
      <c r="C1780" s="151"/>
      <c r="D1780" s="179"/>
      <c r="E1780" s="147"/>
      <c r="F1780" s="138"/>
      <c r="G1780" s="138"/>
      <c r="H1780" s="138"/>
      <c r="I1780" s="138"/>
      <c r="J1780" s="138"/>
      <c r="K1780" s="138"/>
      <c r="L1780" s="138"/>
      <c r="M1780" s="138"/>
      <c r="N1780" s="138"/>
      <c r="O1780" s="138"/>
      <c r="P1780" s="138"/>
      <c r="Q1780" s="138"/>
    </row>
    <row r="1781" spans="1:17">
      <c r="A1781" s="147"/>
      <c r="B1781" s="67"/>
      <c r="C1781" s="151"/>
      <c r="D1781" s="179"/>
      <c r="E1781" s="147"/>
      <c r="F1781" s="138"/>
      <c r="G1781" s="138"/>
      <c r="H1781" s="138"/>
      <c r="I1781" s="138"/>
      <c r="J1781" s="138"/>
      <c r="K1781" s="138"/>
      <c r="L1781" s="138"/>
      <c r="M1781" s="138"/>
      <c r="N1781" s="138"/>
      <c r="O1781" s="138"/>
      <c r="P1781" s="138"/>
      <c r="Q1781" s="138"/>
    </row>
    <row r="1782" spans="1:17">
      <c r="A1782" s="147"/>
      <c r="B1782" s="67"/>
      <c r="C1782" s="151"/>
      <c r="D1782" s="179"/>
      <c r="E1782" s="147"/>
      <c r="F1782" s="138"/>
      <c r="G1782" s="138"/>
      <c r="H1782" s="138"/>
      <c r="I1782" s="138"/>
      <c r="J1782" s="138"/>
      <c r="K1782" s="138"/>
      <c r="L1782" s="138"/>
      <c r="M1782" s="138"/>
      <c r="N1782" s="138"/>
      <c r="O1782" s="138"/>
      <c r="P1782" s="138"/>
      <c r="Q1782" s="138"/>
    </row>
    <row r="1783" spans="1:17">
      <c r="A1783" s="147"/>
      <c r="B1783" s="67"/>
      <c r="C1783" s="151"/>
      <c r="D1783" s="179"/>
      <c r="E1783" s="147"/>
      <c r="F1783" s="138"/>
      <c r="G1783" s="138"/>
      <c r="H1783" s="138"/>
      <c r="I1783" s="138"/>
      <c r="J1783" s="138"/>
      <c r="K1783" s="138"/>
      <c r="L1783" s="138"/>
      <c r="M1783" s="138"/>
      <c r="N1783" s="138"/>
      <c r="O1783" s="138"/>
      <c r="P1783" s="138"/>
      <c r="Q1783" s="138"/>
    </row>
    <row r="1784" spans="1:17">
      <c r="A1784" s="147"/>
      <c r="B1784" s="67"/>
      <c r="C1784" s="151"/>
      <c r="D1784" s="179"/>
      <c r="E1784" s="147"/>
      <c r="F1784" s="138"/>
      <c r="G1784" s="138"/>
      <c r="H1784" s="138"/>
      <c r="I1784" s="138"/>
      <c r="J1784" s="138"/>
      <c r="K1784" s="138"/>
      <c r="L1784" s="138"/>
      <c r="M1784" s="138"/>
      <c r="N1784" s="138"/>
      <c r="O1784" s="138"/>
      <c r="P1784" s="138"/>
      <c r="Q1784" s="138"/>
    </row>
    <row r="1785" spans="1:17">
      <c r="A1785" s="147"/>
      <c r="B1785" s="67"/>
      <c r="C1785" s="151"/>
      <c r="D1785" s="179"/>
      <c r="E1785" s="147"/>
      <c r="F1785" s="138"/>
      <c r="G1785" s="138"/>
      <c r="H1785" s="138"/>
      <c r="I1785" s="138"/>
      <c r="J1785" s="138"/>
      <c r="K1785" s="138"/>
      <c r="L1785" s="138"/>
      <c r="M1785" s="138"/>
      <c r="N1785" s="138"/>
      <c r="O1785" s="138"/>
      <c r="P1785" s="138"/>
      <c r="Q1785" s="138"/>
    </row>
    <row r="1786" spans="1:17">
      <c r="A1786" s="147"/>
      <c r="B1786" s="67"/>
      <c r="C1786" s="151"/>
      <c r="D1786" s="179"/>
      <c r="E1786" s="147"/>
      <c r="F1786" s="138"/>
      <c r="G1786" s="138"/>
      <c r="H1786" s="138"/>
      <c r="I1786" s="138"/>
      <c r="J1786" s="138"/>
      <c r="K1786" s="138"/>
      <c r="L1786" s="138"/>
      <c r="M1786" s="138"/>
      <c r="N1786" s="138"/>
      <c r="O1786" s="138"/>
      <c r="P1786" s="138"/>
      <c r="Q1786" s="138"/>
    </row>
    <row r="1787" spans="1:17">
      <c r="A1787" s="147"/>
      <c r="B1787" s="67"/>
      <c r="C1787" s="151"/>
      <c r="D1787" s="179"/>
      <c r="E1787" s="147"/>
      <c r="F1787" s="138"/>
      <c r="G1787" s="138"/>
      <c r="H1787" s="138"/>
      <c r="I1787" s="138"/>
      <c r="J1787" s="138"/>
      <c r="K1787" s="138"/>
      <c r="L1787" s="138"/>
      <c r="M1787" s="138"/>
      <c r="N1787" s="138"/>
      <c r="O1787" s="138"/>
      <c r="P1787" s="138"/>
      <c r="Q1787" s="138"/>
    </row>
    <row r="1788" spans="1:17">
      <c r="A1788" s="147"/>
      <c r="B1788" s="67"/>
      <c r="C1788" s="151"/>
      <c r="D1788" s="179"/>
      <c r="E1788" s="147"/>
      <c r="F1788" s="138"/>
      <c r="G1788" s="138"/>
      <c r="H1788" s="138"/>
      <c r="I1788" s="138"/>
      <c r="J1788" s="138"/>
      <c r="K1788" s="138"/>
      <c r="L1788" s="138"/>
      <c r="M1788" s="138"/>
      <c r="N1788" s="138"/>
      <c r="O1788" s="138"/>
      <c r="P1788" s="138"/>
      <c r="Q1788" s="138"/>
    </row>
    <row r="1789" spans="1:17">
      <c r="A1789" s="147"/>
      <c r="B1789" s="67"/>
      <c r="C1789" s="151"/>
      <c r="D1789" s="179"/>
      <c r="E1789" s="147"/>
      <c r="F1789" s="138"/>
      <c r="G1789" s="138"/>
      <c r="H1789" s="138"/>
      <c r="I1789" s="138"/>
      <c r="J1789" s="138"/>
      <c r="K1789" s="138"/>
      <c r="L1789" s="138"/>
      <c r="M1789" s="138"/>
      <c r="N1789" s="138"/>
      <c r="O1789" s="138"/>
      <c r="P1789" s="138"/>
      <c r="Q1789" s="138"/>
    </row>
    <row r="1790" spans="1:17">
      <c r="A1790" s="147"/>
      <c r="B1790" s="67"/>
      <c r="C1790" s="151"/>
      <c r="D1790" s="179"/>
      <c r="E1790" s="147"/>
      <c r="F1790" s="138"/>
      <c r="G1790" s="138"/>
      <c r="H1790" s="138"/>
      <c r="I1790" s="138"/>
      <c r="J1790" s="138"/>
      <c r="K1790" s="138"/>
      <c r="L1790" s="138"/>
      <c r="M1790" s="138"/>
      <c r="N1790" s="138"/>
      <c r="O1790" s="138"/>
      <c r="P1790" s="138"/>
      <c r="Q1790" s="138"/>
    </row>
    <row r="1791" spans="1:17">
      <c r="A1791" s="147"/>
      <c r="B1791" s="67"/>
      <c r="C1791" s="151"/>
      <c r="D1791" s="179"/>
      <c r="E1791" s="147"/>
      <c r="F1791" s="138"/>
      <c r="G1791" s="138"/>
      <c r="H1791" s="138"/>
      <c r="I1791" s="138"/>
      <c r="J1791" s="138"/>
      <c r="K1791" s="138"/>
      <c r="L1791" s="138"/>
      <c r="M1791" s="138"/>
      <c r="N1791" s="138"/>
      <c r="O1791" s="138"/>
      <c r="P1791" s="138"/>
      <c r="Q1791" s="138"/>
    </row>
    <row r="1792" spans="1:17">
      <c r="A1792" s="147"/>
      <c r="B1792" s="67"/>
      <c r="C1792" s="151"/>
      <c r="D1792" s="179"/>
      <c r="E1792" s="147"/>
      <c r="F1792" s="138"/>
      <c r="G1792" s="138"/>
      <c r="H1792" s="138"/>
      <c r="I1792" s="138"/>
      <c r="J1792" s="138"/>
      <c r="K1792" s="138"/>
      <c r="L1792" s="138"/>
      <c r="M1792" s="138"/>
      <c r="N1792" s="138"/>
      <c r="O1792" s="138"/>
      <c r="P1792" s="138"/>
      <c r="Q1792" s="138"/>
    </row>
    <row r="1793" spans="1:17">
      <c r="A1793" s="147"/>
      <c r="B1793" s="67"/>
      <c r="C1793" s="151"/>
      <c r="D1793" s="179"/>
      <c r="E1793" s="147"/>
      <c r="F1793" s="138"/>
      <c r="G1793" s="138"/>
      <c r="H1793" s="138"/>
      <c r="I1793" s="138"/>
      <c r="J1793" s="138"/>
      <c r="K1793" s="138"/>
      <c r="L1793" s="138"/>
      <c r="M1793" s="138"/>
      <c r="N1793" s="138"/>
      <c r="O1793" s="138"/>
      <c r="P1793" s="138"/>
      <c r="Q1793" s="138"/>
    </row>
    <row r="1794" spans="1:17">
      <c r="A1794" s="147"/>
      <c r="B1794" s="67"/>
      <c r="C1794" s="151"/>
      <c r="D1794" s="179"/>
      <c r="E1794" s="147"/>
      <c r="F1794" s="138"/>
      <c r="G1794" s="138"/>
      <c r="H1794" s="138"/>
      <c r="I1794" s="138"/>
      <c r="J1794" s="138"/>
      <c r="K1794" s="138"/>
      <c r="L1794" s="138"/>
      <c r="M1794" s="138"/>
      <c r="N1794" s="138"/>
      <c r="O1794" s="138"/>
      <c r="P1794" s="138"/>
      <c r="Q1794" s="138"/>
    </row>
    <row r="1795" spans="1:17">
      <c r="A1795" s="147"/>
      <c r="B1795" s="67"/>
      <c r="C1795" s="151"/>
      <c r="D1795" s="179"/>
      <c r="E1795" s="147"/>
      <c r="F1795" s="138"/>
      <c r="G1795" s="138"/>
      <c r="H1795" s="138"/>
      <c r="I1795" s="138"/>
      <c r="J1795" s="138"/>
      <c r="K1795" s="138"/>
      <c r="L1795" s="138"/>
      <c r="M1795" s="138"/>
      <c r="N1795" s="138"/>
      <c r="O1795" s="138"/>
      <c r="P1795" s="138"/>
      <c r="Q1795" s="138"/>
    </row>
    <row r="1796" spans="1:17">
      <c r="A1796" s="147"/>
      <c r="B1796" s="67"/>
      <c r="C1796" s="151"/>
      <c r="D1796" s="179"/>
      <c r="E1796" s="147"/>
      <c r="F1796" s="138"/>
      <c r="G1796" s="138"/>
      <c r="H1796" s="138"/>
      <c r="I1796" s="138"/>
      <c r="J1796" s="138"/>
      <c r="K1796" s="138"/>
      <c r="L1796" s="138"/>
      <c r="M1796" s="138"/>
      <c r="N1796" s="138"/>
      <c r="O1796" s="138"/>
      <c r="P1796" s="138"/>
      <c r="Q1796" s="138"/>
    </row>
    <row r="1797" spans="1:17">
      <c r="A1797" s="147"/>
      <c r="B1797" s="67"/>
      <c r="C1797" s="151"/>
      <c r="D1797" s="179"/>
      <c r="E1797" s="147"/>
      <c r="F1797" s="138"/>
      <c r="G1797" s="138"/>
      <c r="H1797" s="138"/>
      <c r="I1797" s="138"/>
      <c r="J1797" s="138"/>
      <c r="K1797" s="138"/>
      <c r="L1797" s="138"/>
      <c r="M1797" s="138"/>
      <c r="N1797" s="138"/>
      <c r="O1797" s="138"/>
      <c r="P1797" s="138"/>
      <c r="Q1797" s="138"/>
    </row>
    <row r="1798" spans="1:17">
      <c r="A1798" s="147"/>
      <c r="B1798" s="67"/>
      <c r="C1798" s="151"/>
      <c r="D1798" s="179"/>
      <c r="E1798" s="147"/>
      <c r="F1798" s="138"/>
      <c r="G1798" s="138"/>
      <c r="H1798" s="138"/>
      <c r="I1798" s="138"/>
      <c r="J1798" s="138"/>
      <c r="K1798" s="138"/>
      <c r="L1798" s="138"/>
      <c r="M1798" s="138"/>
      <c r="N1798" s="138"/>
      <c r="O1798" s="138"/>
      <c r="P1798" s="138"/>
      <c r="Q1798" s="138"/>
    </row>
    <row r="1799" spans="1:17">
      <c r="A1799" s="147"/>
      <c r="B1799" s="67"/>
      <c r="C1799" s="151"/>
      <c r="D1799" s="179"/>
      <c r="E1799" s="147"/>
      <c r="F1799" s="138"/>
      <c r="G1799" s="138"/>
      <c r="H1799" s="138"/>
      <c r="I1799" s="138"/>
      <c r="J1799" s="138"/>
      <c r="K1799" s="138"/>
      <c r="L1799" s="138"/>
      <c r="M1799" s="138"/>
      <c r="N1799" s="138"/>
      <c r="O1799" s="138"/>
      <c r="P1799" s="138"/>
      <c r="Q1799" s="138"/>
    </row>
    <row r="1800" spans="1:17">
      <c r="A1800" s="147"/>
      <c r="B1800" s="67"/>
      <c r="C1800" s="151"/>
      <c r="D1800" s="179"/>
      <c r="E1800" s="147"/>
      <c r="F1800" s="138"/>
      <c r="G1800" s="138"/>
      <c r="H1800" s="138"/>
      <c r="I1800" s="138"/>
      <c r="J1800" s="138"/>
      <c r="K1800" s="138"/>
      <c r="L1800" s="138"/>
      <c r="M1800" s="138"/>
      <c r="N1800" s="138"/>
      <c r="O1800" s="138"/>
      <c r="P1800" s="138"/>
      <c r="Q1800" s="138"/>
    </row>
    <row r="1801" spans="1:17">
      <c r="A1801" s="147"/>
      <c r="B1801" s="67"/>
      <c r="C1801" s="151"/>
      <c r="D1801" s="179"/>
      <c r="E1801" s="147"/>
      <c r="F1801" s="138"/>
      <c r="G1801" s="138"/>
      <c r="H1801" s="138"/>
      <c r="I1801" s="138"/>
      <c r="J1801" s="138"/>
      <c r="K1801" s="138"/>
      <c r="L1801" s="138"/>
      <c r="M1801" s="138"/>
      <c r="N1801" s="138"/>
      <c r="O1801" s="138"/>
      <c r="P1801" s="138"/>
      <c r="Q1801" s="138"/>
    </row>
    <row r="1802" spans="1:17">
      <c r="A1802" s="147"/>
      <c r="B1802" s="67"/>
      <c r="C1802" s="151"/>
      <c r="D1802" s="179"/>
      <c r="E1802" s="147"/>
      <c r="F1802" s="138"/>
      <c r="G1802" s="138"/>
      <c r="H1802" s="138"/>
      <c r="I1802" s="138"/>
      <c r="J1802" s="138"/>
      <c r="K1802" s="138"/>
      <c r="L1802" s="138"/>
      <c r="M1802" s="138"/>
      <c r="N1802" s="138"/>
      <c r="O1802" s="138"/>
      <c r="P1802" s="138"/>
      <c r="Q1802" s="138"/>
    </row>
    <row r="1803" spans="1:17">
      <c r="A1803" s="147"/>
      <c r="B1803" s="67"/>
      <c r="C1803" s="151"/>
      <c r="D1803" s="179"/>
      <c r="E1803" s="147"/>
      <c r="F1803" s="138"/>
      <c r="G1803" s="138"/>
      <c r="H1803" s="138"/>
      <c r="I1803" s="138"/>
      <c r="J1803" s="138"/>
      <c r="K1803" s="138"/>
      <c r="L1803" s="138"/>
      <c r="M1803" s="138"/>
      <c r="N1803" s="138"/>
      <c r="O1803" s="138"/>
      <c r="P1803" s="138"/>
      <c r="Q1803" s="138"/>
    </row>
    <row r="1804" spans="1:17">
      <c r="A1804" s="147"/>
      <c r="B1804" s="67"/>
      <c r="C1804" s="151"/>
      <c r="D1804" s="179"/>
      <c r="E1804" s="147"/>
      <c r="F1804" s="138"/>
      <c r="G1804" s="138"/>
      <c r="H1804" s="138"/>
      <c r="I1804" s="138"/>
      <c r="J1804" s="138"/>
      <c r="K1804" s="138"/>
      <c r="L1804" s="138"/>
      <c r="M1804" s="138"/>
      <c r="N1804" s="138"/>
      <c r="O1804" s="138"/>
      <c r="P1804" s="138"/>
      <c r="Q1804" s="138"/>
    </row>
    <row r="1805" spans="1:17">
      <c r="A1805" s="147"/>
      <c r="B1805" s="67"/>
      <c r="C1805" s="151"/>
      <c r="D1805" s="179"/>
      <c r="E1805" s="147"/>
      <c r="F1805" s="138"/>
      <c r="G1805" s="138"/>
      <c r="H1805" s="138"/>
      <c r="I1805" s="138"/>
      <c r="J1805" s="138"/>
      <c r="K1805" s="138"/>
      <c r="L1805" s="138"/>
      <c r="M1805" s="138"/>
      <c r="N1805" s="138"/>
      <c r="O1805" s="138"/>
      <c r="P1805" s="138"/>
      <c r="Q1805" s="138"/>
    </row>
    <row r="1806" spans="1:17">
      <c r="A1806" s="147"/>
      <c r="B1806" s="67"/>
      <c r="C1806" s="151"/>
      <c r="D1806" s="179"/>
      <c r="E1806" s="147"/>
      <c r="F1806" s="138"/>
      <c r="G1806" s="138"/>
      <c r="H1806" s="138"/>
      <c r="I1806" s="138"/>
      <c r="J1806" s="138"/>
      <c r="K1806" s="138"/>
      <c r="L1806" s="138"/>
      <c r="M1806" s="138"/>
      <c r="N1806" s="138"/>
      <c r="O1806" s="138"/>
      <c r="P1806" s="138"/>
      <c r="Q1806" s="138"/>
    </row>
    <row r="1807" spans="1:17">
      <c r="A1807" s="147"/>
      <c r="B1807" s="67"/>
      <c r="C1807" s="151"/>
      <c r="D1807" s="179"/>
      <c r="E1807" s="147"/>
      <c r="F1807" s="138"/>
      <c r="G1807" s="138"/>
      <c r="H1807" s="138"/>
      <c r="I1807" s="138"/>
      <c r="J1807" s="138"/>
      <c r="K1807" s="138"/>
      <c r="L1807" s="138"/>
      <c r="M1807" s="138"/>
      <c r="N1807" s="138"/>
      <c r="O1807" s="138"/>
      <c r="P1807" s="138"/>
      <c r="Q1807" s="138"/>
    </row>
    <row r="1808" spans="1:17">
      <c r="A1808" s="147"/>
      <c r="B1808" s="67"/>
      <c r="C1808" s="151"/>
      <c r="D1808" s="179"/>
      <c r="E1808" s="147"/>
      <c r="F1808" s="138"/>
      <c r="G1808" s="138"/>
      <c r="H1808" s="138"/>
      <c r="I1808" s="138"/>
      <c r="J1808" s="138"/>
      <c r="K1808" s="138"/>
      <c r="L1808" s="138"/>
      <c r="M1808" s="138"/>
      <c r="N1808" s="138"/>
      <c r="O1808" s="138"/>
      <c r="P1808" s="138"/>
      <c r="Q1808" s="138"/>
    </row>
    <row r="1809" spans="1:17">
      <c r="A1809" s="147"/>
      <c r="B1809" s="67"/>
      <c r="C1809" s="151"/>
      <c r="D1809" s="179"/>
      <c r="E1809" s="147"/>
      <c r="F1809" s="138"/>
      <c r="G1809" s="138"/>
      <c r="H1809" s="138"/>
      <c r="I1809" s="138"/>
      <c r="J1809" s="138"/>
      <c r="K1809" s="138"/>
      <c r="L1809" s="138"/>
      <c r="M1809" s="138"/>
      <c r="N1809" s="138"/>
      <c r="O1809" s="138"/>
      <c r="P1809" s="138"/>
      <c r="Q1809" s="138"/>
    </row>
    <row r="1810" spans="1:17">
      <c r="A1810" s="147"/>
      <c r="B1810" s="67"/>
      <c r="C1810" s="151"/>
      <c r="D1810" s="179"/>
      <c r="E1810" s="147"/>
      <c r="F1810" s="138"/>
      <c r="G1810" s="138"/>
      <c r="H1810" s="138"/>
      <c r="I1810" s="138"/>
      <c r="J1810" s="138"/>
      <c r="K1810" s="138"/>
      <c r="L1810" s="138"/>
      <c r="M1810" s="138"/>
      <c r="N1810" s="138"/>
      <c r="O1810" s="138"/>
      <c r="P1810" s="138"/>
      <c r="Q1810" s="138"/>
    </row>
    <row r="1811" spans="1:17">
      <c r="A1811" s="147"/>
      <c r="B1811" s="67"/>
      <c r="C1811" s="151"/>
      <c r="D1811" s="179"/>
      <c r="E1811" s="147"/>
      <c r="F1811" s="138"/>
      <c r="G1811" s="138"/>
      <c r="H1811" s="138"/>
      <c r="I1811" s="138"/>
      <c r="J1811" s="138"/>
      <c r="K1811" s="138"/>
      <c r="L1811" s="138"/>
      <c r="M1811" s="138"/>
      <c r="N1811" s="138"/>
      <c r="O1811" s="138"/>
      <c r="P1811" s="138"/>
      <c r="Q1811" s="138"/>
    </row>
    <row r="1812" spans="1:17">
      <c r="A1812" s="147"/>
      <c r="B1812" s="67"/>
      <c r="C1812" s="151"/>
      <c r="D1812" s="179"/>
      <c r="E1812" s="147"/>
      <c r="F1812" s="138"/>
      <c r="G1812" s="138"/>
      <c r="H1812" s="138"/>
      <c r="I1812" s="138"/>
      <c r="J1812" s="138"/>
      <c r="K1812" s="138"/>
      <c r="L1812" s="138"/>
      <c r="M1812" s="138"/>
      <c r="N1812" s="138"/>
      <c r="O1812" s="138"/>
      <c r="P1812" s="138"/>
      <c r="Q1812" s="138"/>
    </row>
    <row r="1813" spans="1:17">
      <c r="A1813" s="147"/>
      <c r="B1813" s="67"/>
      <c r="C1813" s="151"/>
      <c r="D1813" s="179"/>
      <c r="E1813" s="147"/>
      <c r="F1813" s="138"/>
      <c r="G1813" s="138"/>
      <c r="H1813" s="138"/>
      <c r="I1813" s="138"/>
      <c r="J1813" s="138"/>
      <c r="K1813" s="138"/>
      <c r="L1813" s="138"/>
      <c r="M1813" s="138"/>
      <c r="N1813" s="138"/>
      <c r="O1813" s="138"/>
      <c r="P1813" s="138"/>
      <c r="Q1813" s="138"/>
    </row>
    <row r="1814" spans="1:17">
      <c r="A1814" s="147"/>
      <c r="B1814" s="67"/>
      <c r="C1814" s="151"/>
      <c r="D1814" s="179"/>
      <c r="E1814" s="147"/>
      <c r="F1814" s="138"/>
      <c r="G1814" s="138"/>
      <c r="H1814" s="138"/>
      <c r="I1814" s="138"/>
      <c r="J1814" s="138"/>
      <c r="K1814" s="138"/>
      <c r="L1814" s="138"/>
      <c r="M1814" s="138"/>
      <c r="N1814" s="138"/>
      <c r="O1814" s="138"/>
      <c r="P1814" s="138"/>
      <c r="Q1814" s="138"/>
    </row>
    <row r="1815" spans="1:17">
      <c r="A1815" s="147"/>
      <c r="B1815" s="67"/>
      <c r="C1815" s="151"/>
      <c r="D1815" s="179"/>
      <c r="E1815" s="147"/>
      <c r="F1815" s="138"/>
      <c r="G1815" s="138"/>
      <c r="H1815" s="138"/>
      <c r="I1815" s="138"/>
      <c r="J1815" s="138"/>
      <c r="K1815" s="138"/>
      <c r="L1815" s="138"/>
      <c r="M1815" s="138"/>
      <c r="N1815" s="138"/>
      <c r="O1815" s="138"/>
      <c r="P1815" s="138"/>
      <c r="Q1815" s="138"/>
    </row>
    <row r="1816" spans="1:17">
      <c r="A1816" s="147"/>
      <c r="B1816" s="67"/>
      <c r="C1816" s="151"/>
      <c r="D1816" s="179"/>
      <c r="E1816" s="147"/>
      <c r="F1816" s="138"/>
      <c r="G1816" s="138"/>
      <c r="H1816" s="138"/>
      <c r="I1816" s="138"/>
      <c r="J1816" s="138"/>
      <c r="K1816" s="138"/>
      <c r="L1816" s="138"/>
      <c r="M1816" s="138"/>
      <c r="N1816" s="138"/>
      <c r="O1816" s="138"/>
      <c r="P1816" s="138"/>
      <c r="Q1816" s="138"/>
    </row>
    <row r="1817" spans="1:17">
      <c r="A1817" s="147"/>
      <c r="B1817" s="67"/>
      <c r="C1817" s="151"/>
      <c r="D1817" s="179"/>
      <c r="E1817" s="147"/>
      <c r="F1817" s="138"/>
      <c r="G1817" s="138"/>
      <c r="H1817" s="138"/>
      <c r="I1817" s="138"/>
      <c r="J1817" s="138"/>
      <c r="K1817" s="138"/>
      <c r="L1817" s="138"/>
      <c r="M1817" s="138"/>
      <c r="N1817" s="138"/>
      <c r="O1817" s="138"/>
      <c r="P1817" s="138"/>
      <c r="Q1817" s="138"/>
    </row>
    <row r="1818" spans="1:17">
      <c r="A1818" s="147"/>
      <c r="B1818" s="67"/>
      <c r="C1818" s="151"/>
      <c r="D1818" s="179"/>
      <c r="E1818" s="147"/>
      <c r="F1818" s="138"/>
      <c r="G1818" s="138"/>
      <c r="H1818" s="138"/>
      <c r="I1818" s="138"/>
      <c r="J1818" s="138"/>
      <c r="K1818" s="138"/>
      <c r="L1818" s="138"/>
      <c r="M1818" s="138"/>
      <c r="N1818" s="138"/>
      <c r="O1818" s="138"/>
      <c r="P1818" s="138"/>
      <c r="Q1818" s="138"/>
    </row>
    <row r="1819" spans="1:17">
      <c r="A1819" s="147"/>
      <c r="B1819" s="67"/>
      <c r="C1819" s="151"/>
      <c r="D1819" s="179"/>
      <c r="E1819" s="147"/>
      <c r="F1819" s="138"/>
      <c r="G1819" s="138"/>
      <c r="H1819" s="138"/>
      <c r="I1819" s="138"/>
      <c r="J1819" s="138"/>
      <c r="K1819" s="138"/>
      <c r="L1819" s="138"/>
      <c r="M1819" s="138"/>
      <c r="N1819" s="138"/>
      <c r="O1819" s="138"/>
      <c r="P1819" s="138"/>
      <c r="Q1819" s="138"/>
    </row>
    <row r="1820" spans="1:17">
      <c r="A1820" s="147"/>
      <c r="B1820" s="67"/>
      <c r="C1820" s="151"/>
      <c r="D1820" s="179"/>
      <c r="E1820" s="147"/>
      <c r="F1820" s="138"/>
      <c r="G1820" s="138"/>
      <c r="H1820" s="138"/>
      <c r="I1820" s="138"/>
      <c r="J1820" s="138"/>
      <c r="K1820" s="138"/>
      <c r="L1820" s="138"/>
      <c r="M1820" s="138"/>
      <c r="N1820" s="138"/>
      <c r="O1820" s="138"/>
      <c r="P1820" s="138"/>
      <c r="Q1820" s="138"/>
    </row>
    <row r="1821" spans="1:17">
      <c r="A1821" s="147"/>
      <c r="B1821" s="67"/>
      <c r="C1821" s="151"/>
      <c r="D1821" s="179"/>
      <c r="E1821" s="147"/>
      <c r="F1821" s="138"/>
      <c r="G1821" s="138"/>
      <c r="H1821" s="138"/>
      <c r="I1821" s="138"/>
      <c r="J1821" s="138"/>
      <c r="K1821" s="138"/>
      <c r="L1821" s="138"/>
      <c r="M1821" s="138"/>
      <c r="N1821" s="138"/>
      <c r="O1821" s="138"/>
      <c r="P1821" s="138"/>
      <c r="Q1821" s="138"/>
    </row>
    <row r="1822" spans="1:17">
      <c r="A1822" s="147"/>
      <c r="B1822" s="67"/>
      <c r="C1822" s="151"/>
      <c r="D1822" s="179"/>
      <c r="E1822" s="147"/>
      <c r="F1822" s="138"/>
      <c r="G1822" s="138"/>
      <c r="H1822" s="138"/>
      <c r="I1822" s="138"/>
      <c r="J1822" s="138"/>
      <c r="K1822" s="138"/>
      <c r="L1822" s="138"/>
      <c r="M1822" s="138"/>
      <c r="N1822" s="138"/>
      <c r="O1822" s="138"/>
      <c r="P1822" s="138"/>
      <c r="Q1822" s="138"/>
    </row>
    <row r="1823" spans="1:17">
      <c r="A1823" s="147"/>
      <c r="B1823" s="67"/>
      <c r="C1823" s="151"/>
      <c r="D1823" s="179"/>
      <c r="E1823" s="147"/>
      <c r="F1823" s="138"/>
      <c r="G1823" s="138"/>
      <c r="H1823" s="138"/>
      <c r="I1823" s="138"/>
      <c r="J1823" s="138"/>
      <c r="K1823" s="138"/>
      <c r="L1823" s="138"/>
      <c r="M1823" s="138"/>
      <c r="N1823" s="138"/>
      <c r="O1823" s="138"/>
      <c r="P1823" s="138"/>
      <c r="Q1823" s="138"/>
    </row>
    <row r="1824" spans="1:17">
      <c r="A1824" s="147"/>
      <c r="B1824" s="67"/>
      <c r="C1824" s="151"/>
      <c r="D1824" s="179"/>
      <c r="E1824" s="147"/>
      <c r="F1824" s="138"/>
      <c r="G1824" s="138"/>
      <c r="H1824" s="138"/>
      <c r="I1824" s="138"/>
      <c r="J1824" s="138"/>
      <c r="K1824" s="138"/>
      <c r="L1824" s="138"/>
      <c r="M1824" s="138"/>
      <c r="N1824" s="138"/>
      <c r="O1824" s="138"/>
      <c r="P1824" s="138"/>
      <c r="Q1824" s="138"/>
    </row>
    <row r="1825" spans="1:17">
      <c r="A1825" s="147"/>
      <c r="B1825" s="67"/>
      <c r="C1825" s="151"/>
      <c r="D1825" s="179"/>
      <c r="E1825" s="147"/>
      <c r="F1825" s="138"/>
      <c r="G1825" s="138"/>
      <c r="H1825" s="138"/>
      <c r="I1825" s="138"/>
      <c r="J1825" s="138"/>
      <c r="K1825" s="138"/>
      <c r="L1825" s="138"/>
      <c r="M1825" s="138"/>
      <c r="N1825" s="138"/>
      <c r="O1825" s="138"/>
      <c r="P1825" s="138"/>
      <c r="Q1825" s="138"/>
    </row>
    <row r="1826" spans="1:17">
      <c r="A1826" s="147"/>
      <c r="B1826" s="67"/>
      <c r="C1826" s="151"/>
      <c r="D1826" s="179"/>
      <c r="E1826" s="147"/>
      <c r="F1826" s="138"/>
      <c r="G1826" s="138"/>
      <c r="H1826" s="138"/>
      <c r="I1826" s="138"/>
      <c r="J1826" s="138"/>
      <c r="K1826" s="138"/>
      <c r="L1826" s="138"/>
      <c r="M1826" s="138"/>
      <c r="N1826" s="138"/>
      <c r="O1826" s="138"/>
      <c r="P1826" s="138"/>
      <c r="Q1826" s="138"/>
    </row>
    <row r="1827" spans="1:17">
      <c r="A1827" s="147"/>
      <c r="B1827" s="67"/>
      <c r="C1827" s="151"/>
      <c r="D1827" s="179"/>
      <c r="E1827" s="147"/>
      <c r="F1827" s="138"/>
      <c r="G1827" s="138"/>
      <c r="H1827" s="138"/>
      <c r="I1827" s="138"/>
      <c r="J1827" s="138"/>
      <c r="K1827" s="138"/>
      <c r="L1827" s="138"/>
      <c r="M1827" s="138"/>
      <c r="N1827" s="138"/>
      <c r="O1827" s="138"/>
      <c r="P1827" s="138"/>
      <c r="Q1827" s="138"/>
    </row>
    <row r="1828" spans="1:17">
      <c r="A1828" s="147"/>
      <c r="B1828" s="67"/>
      <c r="C1828" s="151"/>
      <c r="D1828" s="179"/>
      <c r="E1828" s="147"/>
      <c r="F1828" s="138"/>
      <c r="G1828" s="138"/>
      <c r="H1828" s="138"/>
      <c r="I1828" s="138"/>
      <c r="J1828" s="138"/>
      <c r="K1828" s="138"/>
      <c r="L1828" s="138"/>
      <c r="M1828" s="138"/>
      <c r="N1828" s="138"/>
      <c r="O1828" s="138"/>
      <c r="P1828" s="138"/>
      <c r="Q1828" s="138"/>
    </row>
    <row r="1829" spans="1:17">
      <c r="A1829" s="147"/>
      <c r="B1829" s="67"/>
      <c r="C1829" s="151"/>
      <c r="D1829" s="179"/>
      <c r="E1829" s="147"/>
      <c r="F1829" s="138"/>
      <c r="G1829" s="138"/>
      <c r="H1829" s="138"/>
      <c r="I1829" s="138"/>
      <c r="J1829" s="138"/>
      <c r="K1829" s="138"/>
      <c r="L1829" s="138"/>
      <c r="M1829" s="138"/>
      <c r="N1829" s="138"/>
      <c r="O1829" s="138"/>
      <c r="P1829" s="138"/>
      <c r="Q1829" s="138"/>
    </row>
    <row r="1830" spans="1:17">
      <c r="A1830" s="147"/>
      <c r="B1830" s="67"/>
      <c r="C1830" s="151"/>
      <c r="D1830" s="179"/>
      <c r="E1830" s="147"/>
      <c r="F1830" s="138"/>
      <c r="G1830" s="138"/>
      <c r="H1830" s="138"/>
      <c r="I1830" s="138"/>
      <c r="J1830" s="138"/>
      <c r="K1830" s="138"/>
      <c r="L1830" s="138"/>
      <c r="M1830" s="138"/>
      <c r="N1830" s="138"/>
      <c r="O1830" s="138"/>
      <c r="P1830" s="138"/>
      <c r="Q1830" s="138"/>
    </row>
    <row r="1831" spans="1:17">
      <c r="A1831" s="147"/>
      <c r="B1831" s="67"/>
      <c r="C1831" s="151"/>
      <c r="D1831" s="179"/>
      <c r="E1831" s="147"/>
      <c r="F1831" s="138"/>
      <c r="G1831" s="138"/>
      <c r="H1831" s="138"/>
      <c r="I1831" s="138"/>
      <c r="J1831" s="138"/>
      <c r="K1831" s="138"/>
      <c r="L1831" s="138"/>
      <c r="M1831" s="138"/>
      <c r="N1831" s="138"/>
      <c r="O1831" s="138"/>
      <c r="P1831" s="138"/>
      <c r="Q1831" s="138"/>
    </row>
    <row r="1832" spans="1:17">
      <c r="A1832" s="147"/>
      <c r="B1832" s="67"/>
      <c r="C1832" s="151"/>
      <c r="D1832" s="179"/>
      <c r="E1832" s="147"/>
      <c r="F1832" s="138"/>
      <c r="G1832" s="138"/>
      <c r="H1832" s="138"/>
      <c r="I1832" s="138"/>
      <c r="J1832" s="138"/>
      <c r="K1832" s="138"/>
      <c r="L1832" s="138"/>
      <c r="M1832" s="138"/>
      <c r="N1832" s="138"/>
      <c r="O1832" s="138"/>
      <c r="P1832" s="138"/>
      <c r="Q1832" s="138"/>
    </row>
    <row r="1833" spans="1:17">
      <c r="A1833" s="147"/>
      <c r="B1833" s="67"/>
      <c r="C1833" s="151"/>
      <c r="D1833" s="179"/>
      <c r="E1833" s="147"/>
      <c r="F1833" s="138"/>
      <c r="G1833" s="138"/>
      <c r="H1833" s="138"/>
      <c r="I1833" s="138"/>
      <c r="J1833" s="138"/>
      <c r="K1833" s="138"/>
      <c r="L1833" s="138"/>
      <c r="M1833" s="138"/>
      <c r="N1833" s="138"/>
      <c r="O1833" s="138"/>
      <c r="P1833" s="138"/>
      <c r="Q1833" s="138"/>
    </row>
    <row r="1834" spans="1:17">
      <c r="A1834" s="147"/>
      <c r="B1834" s="67"/>
      <c r="C1834" s="151"/>
      <c r="D1834" s="179"/>
      <c r="E1834" s="147"/>
      <c r="F1834" s="138"/>
      <c r="G1834" s="138"/>
      <c r="H1834" s="138"/>
      <c r="I1834" s="138"/>
      <c r="J1834" s="138"/>
      <c r="K1834" s="138"/>
      <c r="L1834" s="138"/>
      <c r="M1834" s="138"/>
      <c r="N1834" s="138"/>
      <c r="O1834" s="138"/>
      <c r="P1834" s="138"/>
      <c r="Q1834" s="138"/>
    </row>
    <row r="1835" spans="1:17">
      <c r="A1835" s="147"/>
      <c r="B1835" s="67"/>
      <c r="C1835" s="151"/>
      <c r="D1835" s="179"/>
      <c r="E1835" s="147"/>
      <c r="F1835" s="138"/>
      <c r="G1835" s="138"/>
      <c r="H1835" s="138"/>
      <c r="I1835" s="138"/>
      <c r="J1835" s="138"/>
      <c r="K1835" s="138"/>
      <c r="L1835" s="138"/>
      <c r="M1835" s="138"/>
      <c r="N1835" s="138"/>
      <c r="O1835" s="138"/>
      <c r="P1835" s="138"/>
      <c r="Q1835" s="138"/>
    </row>
    <row r="1836" spans="1:17">
      <c r="A1836" s="147"/>
      <c r="B1836" s="67"/>
      <c r="C1836" s="151"/>
      <c r="D1836" s="179"/>
      <c r="E1836" s="147"/>
      <c r="F1836" s="138"/>
      <c r="G1836" s="138"/>
      <c r="H1836" s="138"/>
      <c r="I1836" s="138"/>
      <c r="J1836" s="138"/>
      <c r="K1836" s="138"/>
      <c r="L1836" s="138"/>
      <c r="M1836" s="138"/>
      <c r="N1836" s="138"/>
      <c r="O1836" s="138"/>
      <c r="P1836" s="138"/>
      <c r="Q1836" s="138"/>
    </row>
    <row r="1837" spans="1:17">
      <c r="A1837" s="147"/>
      <c r="B1837" s="67"/>
      <c r="C1837" s="151"/>
      <c r="D1837" s="179"/>
      <c r="E1837" s="147"/>
      <c r="F1837" s="138"/>
      <c r="G1837" s="138"/>
      <c r="H1837" s="138"/>
      <c r="I1837" s="138"/>
      <c r="J1837" s="138"/>
      <c r="K1837" s="138"/>
      <c r="L1837" s="138"/>
      <c r="M1837" s="138"/>
      <c r="N1837" s="138"/>
      <c r="O1837" s="138"/>
      <c r="P1837" s="138"/>
      <c r="Q1837" s="138"/>
    </row>
    <row r="1838" spans="1:17">
      <c r="A1838" s="147"/>
      <c r="B1838" s="67"/>
      <c r="C1838" s="151"/>
      <c r="D1838" s="179"/>
      <c r="E1838" s="147"/>
      <c r="F1838" s="138"/>
      <c r="G1838" s="138"/>
      <c r="H1838" s="138"/>
      <c r="I1838" s="138"/>
      <c r="J1838" s="138"/>
      <c r="K1838" s="138"/>
      <c r="L1838" s="138"/>
      <c r="M1838" s="138"/>
      <c r="N1838" s="138"/>
      <c r="O1838" s="138"/>
      <c r="P1838" s="138"/>
      <c r="Q1838" s="138"/>
    </row>
    <row r="1839" spans="1:17">
      <c r="A1839" s="147"/>
      <c r="B1839" s="67"/>
      <c r="C1839" s="151"/>
      <c r="D1839" s="179"/>
      <c r="E1839" s="147"/>
      <c r="F1839" s="138"/>
      <c r="G1839" s="138"/>
      <c r="H1839" s="138"/>
      <c r="I1839" s="138"/>
      <c r="J1839" s="138"/>
      <c r="K1839" s="138"/>
      <c r="L1839" s="138"/>
      <c r="M1839" s="138"/>
      <c r="N1839" s="138"/>
      <c r="O1839" s="138"/>
      <c r="P1839" s="138"/>
      <c r="Q1839" s="138"/>
    </row>
    <row r="1840" spans="1:17">
      <c r="A1840" s="147"/>
      <c r="B1840" s="67"/>
      <c r="C1840" s="151"/>
      <c r="D1840" s="179"/>
      <c r="E1840" s="147"/>
      <c r="F1840" s="138"/>
      <c r="G1840" s="138"/>
      <c r="H1840" s="138"/>
      <c r="I1840" s="138"/>
      <c r="J1840" s="138"/>
      <c r="K1840" s="138"/>
      <c r="L1840" s="138"/>
      <c r="M1840" s="138"/>
      <c r="N1840" s="138"/>
      <c r="O1840" s="138"/>
      <c r="P1840" s="138"/>
      <c r="Q1840" s="138"/>
    </row>
    <row r="1841" spans="1:17">
      <c r="A1841" s="147"/>
      <c r="B1841" s="67"/>
      <c r="C1841" s="151"/>
      <c r="D1841" s="179"/>
      <c r="E1841" s="147"/>
      <c r="F1841" s="138"/>
      <c r="G1841" s="138"/>
      <c r="H1841" s="138"/>
      <c r="I1841" s="138"/>
      <c r="J1841" s="138"/>
      <c r="K1841" s="138"/>
      <c r="L1841" s="138"/>
      <c r="M1841" s="138"/>
      <c r="N1841" s="138"/>
      <c r="O1841" s="138"/>
      <c r="P1841" s="138"/>
      <c r="Q1841" s="138"/>
    </row>
    <row r="1842" spans="1:17">
      <c r="A1842" s="147"/>
      <c r="B1842" s="67"/>
      <c r="C1842" s="151"/>
      <c r="D1842" s="179"/>
      <c r="E1842" s="147"/>
      <c r="F1842" s="138"/>
      <c r="G1842" s="138"/>
      <c r="H1842" s="138"/>
      <c r="I1842" s="138"/>
      <c r="J1842" s="138"/>
      <c r="K1842" s="138"/>
      <c r="L1842" s="138"/>
      <c r="M1842" s="138"/>
      <c r="N1842" s="138"/>
      <c r="O1842" s="138"/>
      <c r="P1842" s="138"/>
      <c r="Q1842" s="138"/>
    </row>
    <row r="1843" spans="1:17">
      <c r="A1843" s="147"/>
      <c r="B1843" s="67"/>
      <c r="C1843" s="151"/>
      <c r="D1843" s="179"/>
      <c r="E1843" s="147"/>
      <c r="F1843" s="138"/>
      <c r="G1843" s="138"/>
      <c r="H1843" s="138"/>
      <c r="I1843" s="138"/>
      <c r="J1843" s="138"/>
      <c r="K1843" s="138"/>
      <c r="L1843" s="138"/>
      <c r="M1843" s="138"/>
      <c r="N1843" s="138"/>
      <c r="O1843" s="138"/>
      <c r="P1843" s="138"/>
      <c r="Q1843" s="138"/>
    </row>
    <row r="1844" spans="1:17">
      <c r="A1844" s="147"/>
      <c r="B1844" s="67"/>
      <c r="C1844" s="151"/>
      <c r="D1844" s="179"/>
      <c r="E1844" s="147"/>
      <c r="F1844" s="138"/>
      <c r="G1844" s="138"/>
      <c r="H1844" s="138"/>
      <c r="I1844" s="138"/>
      <c r="J1844" s="138"/>
      <c r="K1844" s="138"/>
      <c r="L1844" s="138"/>
      <c r="M1844" s="138"/>
      <c r="N1844" s="138"/>
      <c r="O1844" s="138"/>
      <c r="P1844" s="138"/>
      <c r="Q1844" s="138"/>
    </row>
    <row r="1845" spans="1:17">
      <c r="A1845" s="147"/>
      <c r="B1845" s="67"/>
      <c r="C1845" s="151"/>
      <c r="D1845" s="179"/>
      <c r="E1845" s="147"/>
      <c r="F1845" s="138"/>
      <c r="G1845" s="138"/>
      <c r="H1845" s="138"/>
      <c r="I1845" s="138"/>
      <c r="J1845" s="138"/>
      <c r="K1845" s="138"/>
      <c r="L1845" s="138"/>
      <c r="M1845" s="138"/>
      <c r="N1845" s="138"/>
      <c r="O1845" s="138"/>
      <c r="P1845" s="138"/>
      <c r="Q1845" s="138"/>
    </row>
    <row r="1846" spans="1:17">
      <c r="A1846" s="147"/>
      <c r="B1846" s="67"/>
      <c r="C1846" s="151"/>
      <c r="D1846" s="179"/>
      <c r="E1846" s="147"/>
      <c r="F1846" s="138"/>
      <c r="G1846" s="138"/>
      <c r="H1846" s="138"/>
      <c r="I1846" s="138"/>
      <c r="J1846" s="138"/>
      <c r="K1846" s="138"/>
      <c r="L1846" s="138"/>
      <c r="M1846" s="138"/>
      <c r="N1846" s="138"/>
      <c r="O1846" s="138"/>
      <c r="P1846" s="138"/>
      <c r="Q1846" s="138"/>
    </row>
    <row r="1847" spans="1:17">
      <c r="A1847" s="147"/>
      <c r="B1847" s="67"/>
      <c r="C1847" s="151"/>
      <c r="D1847" s="179"/>
      <c r="E1847" s="147"/>
      <c r="F1847" s="138"/>
      <c r="G1847" s="138"/>
      <c r="H1847" s="138"/>
      <c r="I1847" s="138"/>
      <c r="J1847" s="138"/>
      <c r="K1847" s="138"/>
      <c r="L1847" s="138"/>
      <c r="M1847" s="138"/>
      <c r="N1847" s="138"/>
      <c r="O1847" s="138"/>
      <c r="P1847" s="138"/>
      <c r="Q1847" s="138"/>
    </row>
    <row r="1848" spans="1:17">
      <c r="A1848" s="147"/>
      <c r="B1848" s="67"/>
      <c r="C1848" s="151"/>
      <c r="D1848" s="179"/>
      <c r="E1848" s="147"/>
      <c r="F1848" s="138"/>
      <c r="G1848" s="138"/>
      <c r="H1848" s="138"/>
      <c r="I1848" s="138"/>
      <c r="J1848" s="138"/>
      <c r="K1848" s="138"/>
      <c r="L1848" s="138"/>
      <c r="M1848" s="138"/>
      <c r="N1848" s="138"/>
      <c r="O1848" s="138"/>
      <c r="P1848" s="138"/>
      <c r="Q1848" s="138"/>
    </row>
    <row r="1849" spans="1:17">
      <c r="A1849" s="147"/>
      <c r="B1849" s="67"/>
      <c r="C1849" s="151"/>
      <c r="D1849" s="179"/>
      <c r="E1849" s="147"/>
      <c r="F1849" s="138"/>
      <c r="G1849" s="138"/>
      <c r="H1849" s="138"/>
      <c r="I1849" s="138"/>
      <c r="J1849" s="138"/>
      <c r="K1849" s="138"/>
      <c r="L1849" s="138"/>
      <c r="M1849" s="138"/>
      <c r="N1849" s="138"/>
      <c r="O1849" s="138"/>
      <c r="P1849" s="138"/>
      <c r="Q1849" s="138"/>
    </row>
    <row r="1850" spans="1:17">
      <c r="A1850" s="147"/>
      <c r="B1850" s="67"/>
      <c r="C1850" s="151"/>
      <c r="D1850" s="179"/>
      <c r="E1850" s="147"/>
      <c r="F1850" s="138"/>
      <c r="G1850" s="138"/>
      <c r="H1850" s="138"/>
      <c r="I1850" s="138"/>
      <c r="J1850" s="138"/>
      <c r="K1850" s="138"/>
      <c r="L1850" s="138"/>
      <c r="M1850" s="138"/>
      <c r="N1850" s="138"/>
      <c r="O1850" s="138"/>
      <c r="P1850" s="138"/>
      <c r="Q1850" s="138"/>
    </row>
    <row r="1851" spans="1:17">
      <c r="A1851" s="147"/>
      <c r="B1851" s="67"/>
      <c r="C1851" s="151"/>
      <c r="D1851" s="179"/>
      <c r="E1851" s="147"/>
      <c r="F1851" s="138"/>
      <c r="G1851" s="138"/>
      <c r="H1851" s="138"/>
      <c r="I1851" s="138"/>
      <c r="J1851" s="138"/>
      <c r="K1851" s="138"/>
      <c r="L1851" s="138"/>
      <c r="M1851" s="138"/>
      <c r="N1851" s="138"/>
      <c r="O1851" s="138"/>
      <c r="P1851" s="138"/>
      <c r="Q1851" s="138"/>
    </row>
    <row r="1852" spans="1:17">
      <c r="A1852" s="147"/>
      <c r="B1852" s="67"/>
      <c r="C1852" s="151"/>
      <c r="D1852" s="179"/>
      <c r="E1852" s="147"/>
      <c r="F1852" s="138"/>
      <c r="G1852" s="138"/>
      <c r="H1852" s="138"/>
      <c r="I1852" s="138"/>
      <c r="J1852" s="138"/>
      <c r="K1852" s="138"/>
      <c r="L1852" s="138"/>
      <c r="M1852" s="138"/>
      <c r="N1852" s="138"/>
      <c r="O1852" s="138"/>
      <c r="P1852" s="138"/>
      <c r="Q1852" s="138"/>
    </row>
    <row r="1853" spans="1:17">
      <c r="A1853" s="147"/>
      <c r="B1853" s="67"/>
      <c r="C1853" s="151"/>
      <c r="D1853" s="179"/>
      <c r="E1853" s="147"/>
      <c r="F1853" s="138"/>
      <c r="G1853" s="138"/>
      <c r="H1853" s="138"/>
      <c r="I1853" s="138"/>
      <c r="J1853" s="138"/>
      <c r="K1853" s="138"/>
      <c r="L1853" s="138"/>
      <c r="M1853" s="138"/>
      <c r="N1853" s="138"/>
      <c r="O1853" s="138"/>
      <c r="P1853" s="138"/>
      <c r="Q1853" s="138"/>
    </row>
    <row r="1854" spans="1:17">
      <c r="A1854" s="147"/>
      <c r="B1854" s="67"/>
      <c r="C1854" s="151"/>
      <c r="D1854" s="179"/>
      <c r="E1854" s="147"/>
      <c r="F1854" s="138"/>
      <c r="G1854" s="138"/>
      <c r="H1854" s="138"/>
      <c r="I1854" s="138"/>
      <c r="J1854" s="138"/>
      <c r="K1854" s="138"/>
      <c r="L1854" s="138"/>
      <c r="M1854" s="138"/>
      <c r="N1854" s="138"/>
      <c r="O1854" s="138"/>
      <c r="P1854" s="138"/>
      <c r="Q1854" s="138"/>
    </row>
    <row r="1855" spans="1:17">
      <c r="A1855" s="147"/>
      <c r="B1855" s="67"/>
      <c r="C1855" s="151"/>
      <c r="D1855" s="179"/>
      <c r="E1855" s="147"/>
      <c r="F1855" s="138"/>
      <c r="G1855" s="138"/>
      <c r="H1855" s="138"/>
      <c r="I1855" s="138"/>
      <c r="J1855" s="138"/>
      <c r="K1855" s="138"/>
      <c r="L1855" s="138"/>
      <c r="M1855" s="138"/>
      <c r="N1855" s="138"/>
      <c r="O1855" s="138"/>
      <c r="P1855" s="138"/>
      <c r="Q1855" s="138"/>
    </row>
    <row r="1856" spans="1:17">
      <c r="A1856" s="147"/>
      <c r="B1856" s="67"/>
      <c r="C1856" s="151"/>
      <c r="D1856" s="179"/>
      <c r="E1856" s="147"/>
      <c r="F1856" s="138"/>
      <c r="G1856" s="138"/>
      <c r="H1856" s="138"/>
      <c r="I1856" s="138"/>
      <c r="J1856" s="138"/>
      <c r="K1856" s="138"/>
      <c r="L1856" s="138"/>
      <c r="M1856" s="138"/>
      <c r="N1856" s="138"/>
      <c r="O1856" s="138"/>
      <c r="P1856" s="138"/>
      <c r="Q1856" s="138"/>
    </row>
    <row r="1857" spans="1:17">
      <c r="A1857" s="147"/>
      <c r="B1857" s="67"/>
      <c r="C1857" s="151"/>
      <c r="D1857" s="179"/>
      <c r="E1857" s="147"/>
      <c r="F1857" s="138"/>
      <c r="G1857" s="138"/>
      <c r="H1857" s="138"/>
      <c r="I1857" s="138"/>
      <c r="J1857" s="138"/>
      <c r="K1857" s="138"/>
      <c r="L1857" s="138"/>
      <c r="M1857" s="138"/>
      <c r="N1857" s="138"/>
      <c r="O1857" s="138"/>
      <c r="P1857" s="138"/>
      <c r="Q1857" s="138"/>
    </row>
    <row r="1858" spans="1:17">
      <c r="A1858" s="147"/>
      <c r="B1858" s="67"/>
      <c r="C1858" s="151"/>
      <c r="D1858" s="179"/>
      <c r="E1858" s="147"/>
      <c r="F1858" s="138"/>
      <c r="G1858" s="138"/>
      <c r="H1858" s="138"/>
      <c r="I1858" s="138"/>
      <c r="J1858" s="138"/>
      <c r="K1858" s="138"/>
      <c r="L1858" s="138"/>
      <c r="M1858" s="138"/>
      <c r="N1858" s="138"/>
      <c r="O1858" s="138"/>
      <c r="P1858" s="138"/>
      <c r="Q1858" s="138"/>
    </row>
    <row r="1859" spans="1:17">
      <c r="A1859" s="147"/>
      <c r="B1859" s="67"/>
      <c r="C1859" s="151"/>
      <c r="D1859" s="179"/>
      <c r="E1859" s="147"/>
      <c r="F1859" s="138"/>
      <c r="G1859" s="138"/>
      <c r="H1859" s="138"/>
      <c r="I1859" s="138"/>
      <c r="J1859" s="138"/>
      <c r="K1859" s="138"/>
      <c r="L1859" s="138"/>
      <c r="M1859" s="138"/>
      <c r="N1859" s="138"/>
      <c r="O1859" s="138"/>
      <c r="P1859" s="138"/>
      <c r="Q1859" s="138"/>
    </row>
    <row r="1860" spans="1:17">
      <c r="A1860" s="147"/>
      <c r="B1860" s="67"/>
      <c r="C1860" s="151"/>
      <c r="D1860" s="179"/>
      <c r="E1860" s="147"/>
      <c r="F1860" s="138"/>
      <c r="G1860" s="138"/>
      <c r="H1860" s="138"/>
      <c r="I1860" s="138"/>
      <c r="J1860" s="138"/>
      <c r="K1860" s="138"/>
      <c r="L1860" s="138"/>
      <c r="M1860" s="138"/>
      <c r="N1860" s="138"/>
      <c r="O1860" s="138"/>
      <c r="P1860" s="138"/>
      <c r="Q1860" s="138"/>
    </row>
    <row r="1861" spans="1:17">
      <c r="A1861" s="147"/>
      <c r="B1861" s="67"/>
      <c r="C1861" s="151"/>
      <c r="D1861" s="179"/>
      <c r="E1861" s="147"/>
      <c r="F1861" s="138"/>
      <c r="G1861" s="138"/>
      <c r="H1861" s="138"/>
      <c r="I1861" s="138"/>
      <c r="J1861" s="138"/>
      <c r="K1861" s="138"/>
      <c r="L1861" s="138"/>
      <c r="M1861" s="138"/>
      <c r="N1861" s="138"/>
      <c r="O1861" s="138"/>
      <c r="P1861" s="138"/>
      <c r="Q1861" s="138"/>
    </row>
    <row r="1862" spans="1:17">
      <c r="A1862" s="147"/>
      <c r="B1862" s="67"/>
      <c r="C1862" s="151"/>
      <c r="D1862" s="179"/>
      <c r="E1862" s="147"/>
      <c r="F1862" s="138"/>
      <c r="G1862" s="138"/>
      <c r="H1862" s="138"/>
      <c r="I1862" s="138"/>
      <c r="J1862" s="138"/>
      <c r="K1862" s="138"/>
      <c r="L1862" s="138"/>
      <c r="M1862" s="138"/>
      <c r="N1862" s="138"/>
      <c r="O1862" s="138"/>
      <c r="P1862" s="138"/>
      <c r="Q1862" s="138"/>
    </row>
    <row r="1863" spans="1:17">
      <c r="A1863" s="147"/>
      <c r="B1863" s="67"/>
      <c r="C1863" s="151"/>
      <c r="D1863" s="179"/>
      <c r="E1863" s="147"/>
      <c r="F1863" s="138"/>
      <c r="G1863" s="138"/>
      <c r="H1863" s="138"/>
      <c r="I1863" s="138"/>
      <c r="J1863" s="138"/>
      <c r="K1863" s="138"/>
      <c r="L1863" s="138"/>
      <c r="M1863" s="138"/>
      <c r="N1863" s="138"/>
      <c r="O1863" s="138"/>
      <c r="P1863" s="138"/>
      <c r="Q1863" s="138"/>
    </row>
    <row r="1864" spans="1:17">
      <c r="A1864" s="147"/>
      <c r="B1864" s="67"/>
      <c r="C1864" s="151"/>
      <c r="D1864" s="179"/>
      <c r="E1864" s="147"/>
      <c r="F1864" s="138"/>
      <c r="G1864" s="138"/>
      <c r="H1864" s="138"/>
      <c r="I1864" s="138"/>
      <c r="J1864" s="138"/>
      <c r="K1864" s="138"/>
      <c r="L1864" s="138"/>
      <c r="M1864" s="138"/>
      <c r="N1864" s="138"/>
      <c r="O1864" s="138"/>
      <c r="P1864" s="138"/>
      <c r="Q1864" s="138"/>
    </row>
    <row r="1865" spans="1:17">
      <c r="A1865" s="147"/>
      <c r="B1865" s="67"/>
      <c r="C1865" s="151"/>
      <c r="D1865" s="179"/>
      <c r="E1865" s="147"/>
      <c r="F1865" s="138"/>
      <c r="G1865" s="138"/>
      <c r="H1865" s="138"/>
      <c r="I1865" s="138"/>
      <c r="J1865" s="138"/>
      <c r="K1865" s="138"/>
      <c r="L1865" s="138"/>
      <c r="M1865" s="138"/>
      <c r="N1865" s="138"/>
      <c r="O1865" s="138"/>
      <c r="P1865" s="138"/>
      <c r="Q1865" s="138"/>
    </row>
    <row r="1866" spans="1:17">
      <c r="A1866" s="147"/>
      <c r="B1866" s="67"/>
      <c r="C1866" s="151"/>
      <c r="D1866" s="179"/>
      <c r="E1866" s="147"/>
      <c r="F1866" s="138"/>
      <c r="G1866" s="138"/>
      <c r="H1866" s="138"/>
      <c r="I1866" s="138"/>
      <c r="J1866" s="138"/>
      <c r="K1866" s="138"/>
      <c r="L1866" s="138"/>
      <c r="M1866" s="138"/>
      <c r="N1866" s="138"/>
      <c r="O1866" s="138"/>
      <c r="P1866" s="138"/>
      <c r="Q1866" s="138"/>
    </row>
    <row r="1867" spans="1:17">
      <c r="A1867" s="147"/>
      <c r="B1867" s="67"/>
      <c r="C1867" s="151"/>
      <c r="D1867" s="179"/>
      <c r="E1867" s="147"/>
      <c r="F1867" s="138"/>
      <c r="G1867" s="138"/>
      <c r="H1867" s="138"/>
      <c r="I1867" s="138"/>
      <c r="J1867" s="138"/>
      <c r="K1867" s="138"/>
      <c r="L1867" s="138"/>
      <c r="M1867" s="138"/>
      <c r="N1867" s="138"/>
      <c r="O1867" s="138"/>
      <c r="P1867" s="138"/>
      <c r="Q1867" s="138"/>
    </row>
    <row r="1868" spans="1:17">
      <c r="A1868" s="147"/>
      <c r="B1868" s="67"/>
      <c r="C1868" s="151"/>
      <c r="D1868" s="179"/>
      <c r="E1868" s="147"/>
      <c r="F1868" s="138"/>
      <c r="G1868" s="138"/>
      <c r="H1868" s="138"/>
      <c r="I1868" s="138"/>
      <c r="J1868" s="138"/>
      <c r="K1868" s="138"/>
      <c r="L1868" s="138"/>
      <c r="M1868" s="138"/>
      <c r="N1868" s="138"/>
      <c r="O1868" s="138"/>
      <c r="P1868" s="138"/>
      <c r="Q1868" s="138"/>
    </row>
    <row r="1869" spans="1:17">
      <c r="A1869" s="147"/>
      <c r="B1869" s="67"/>
      <c r="C1869" s="151"/>
      <c r="D1869" s="179"/>
      <c r="E1869" s="147"/>
      <c r="F1869" s="138"/>
      <c r="G1869" s="138"/>
      <c r="H1869" s="138"/>
      <c r="I1869" s="138"/>
      <c r="J1869" s="138"/>
      <c r="K1869" s="138"/>
      <c r="L1869" s="138"/>
      <c r="M1869" s="138"/>
      <c r="N1869" s="138"/>
      <c r="O1869" s="138"/>
      <c r="P1869" s="138"/>
      <c r="Q1869" s="138"/>
    </row>
    <row r="1870" spans="1:17">
      <c r="A1870" s="147"/>
      <c r="B1870" s="67"/>
      <c r="C1870" s="151"/>
      <c r="D1870" s="179"/>
      <c r="E1870" s="147"/>
      <c r="F1870" s="138"/>
      <c r="G1870" s="138"/>
      <c r="H1870" s="138"/>
      <c r="I1870" s="138"/>
      <c r="J1870" s="138"/>
      <c r="K1870" s="138"/>
      <c r="L1870" s="138"/>
      <c r="M1870" s="138"/>
      <c r="N1870" s="138"/>
      <c r="O1870" s="138"/>
      <c r="P1870" s="138"/>
      <c r="Q1870" s="138"/>
    </row>
    <row r="1871" spans="1:17">
      <c r="A1871" s="147"/>
      <c r="B1871" s="67"/>
      <c r="C1871" s="151"/>
      <c r="D1871" s="179"/>
      <c r="E1871" s="147"/>
      <c r="F1871" s="138"/>
      <c r="G1871" s="138"/>
      <c r="H1871" s="138"/>
      <c r="I1871" s="138"/>
      <c r="J1871" s="138"/>
      <c r="K1871" s="138"/>
      <c r="L1871" s="138"/>
      <c r="M1871" s="138"/>
      <c r="N1871" s="138"/>
      <c r="O1871" s="138"/>
      <c r="P1871" s="138"/>
      <c r="Q1871" s="138"/>
    </row>
    <row r="1872" spans="1:17">
      <c r="A1872" s="147"/>
      <c r="B1872" s="67"/>
      <c r="C1872" s="151"/>
      <c r="D1872" s="179"/>
      <c r="E1872" s="147"/>
      <c r="F1872" s="138"/>
      <c r="G1872" s="138"/>
      <c r="H1872" s="138"/>
      <c r="I1872" s="138"/>
      <c r="J1872" s="138"/>
      <c r="K1872" s="138"/>
      <c r="L1872" s="138"/>
      <c r="M1872" s="138"/>
      <c r="N1872" s="138"/>
      <c r="O1872" s="138"/>
      <c r="P1872" s="138"/>
      <c r="Q1872" s="138"/>
    </row>
    <row r="1873" spans="1:17">
      <c r="A1873" s="147"/>
      <c r="B1873" s="67"/>
      <c r="C1873" s="151"/>
      <c r="D1873" s="179"/>
      <c r="E1873" s="147"/>
      <c r="F1873" s="138"/>
      <c r="G1873" s="138"/>
      <c r="H1873" s="138"/>
      <c r="I1873" s="138"/>
      <c r="J1873" s="138"/>
      <c r="K1873" s="138"/>
      <c r="L1873" s="138"/>
      <c r="M1873" s="138"/>
      <c r="N1873" s="138"/>
      <c r="O1873" s="138"/>
      <c r="P1873" s="138"/>
      <c r="Q1873" s="138"/>
    </row>
    <row r="1874" spans="1:17">
      <c r="A1874" s="147"/>
      <c r="B1874" s="67"/>
      <c r="C1874" s="151"/>
      <c r="D1874" s="179"/>
      <c r="E1874" s="147"/>
      <c r="F1874" s="138"/>
      <c r="G1874" s="138"/>
      <c r="H1874" s="138"/>
      <c r="I1874" s="138"/>
      <c r="J1874" s="138"/>
      <c r="K1874" s="138"/>
      <c r="L1874" s="138"/>
      <c r="M1874" s="138"/>
      <c r="N1874" s="138"/>
      <c r="O1874" s="138"/>
      <c r="P1874" s="138"/>
      <c r="Q1874" s="138"/>
    </row>
    <row r="1875" spans="1:17">
      <c r="A1875" s="147"/>
      <c r="B1875" s="67"/>
      <c r="C1875" s="151"/>
      <c r="D1875" s="179"/>
      <c r="E1875" s="147"/>
      <c r="F1875" s="138"/>
      <c r="G1875" s="138"/>
      <c r="H1875" s="138"/>
      <c r="I1875" s="138"/>
      <c r="J1875" s="138"/>
      <c r="K1875" s="138"/>
      <c r="L1875" s="138"/>
      <c r="M1875" s="138"/>
      <c r="N1875" s="138"/>
      <c r="O1875" s="138"/>
      <c r="P1875" s="138"/>
      <c r="Q1875" s="138"/>
    </row>
    <row r="1876" spans="1:17">
      <c r="A1876" s="147"/>
      <c r="B1876" s="67"/>
      <c r="C1876" s="151"/>
      <c r="D1876" s="179"/>
      <c r="E1876" s="147"/>
      <c r="F1876" s="138"/>
      <c r="G1876" s="138"/>
      <c r="H1876" s="138"/>
      <c r="I1876" s="138"/>
      <c r="J1876" s="138"/>
      <c r="K1876" s="138"/>
      <c r="L1876" s="138"/>
      <c r="M1876" s="138"/>
      <c r="N1876" s="138"/>
      <c r="O1876" s="138"/>
      <c r="P1876" s="138"/>
      <c r="Q1876" s="138"/>
    </row>
    <row r="1877" spans="1:17">
      <c r="A1877" s="147"/>
      <c r="B1877" s="67"/>
      <c r="C1877" s="151"/>
      <c r="D1877" s="179"/>
      <c r="E1877" s="147"/>
      <c r="F1877" s="138"/>
      <c r="G1877" s="138"/>
      <c r="H1877" s="138"/>
      <c r="I1877" s="138"/>
      <c r="J1877" s="138"/>
      <c r="K1877" s="138"/>
      <c r="L1877" s="138"/>
      <c r="M1877" s="138"/>
      <c r="N1877" s="138"/>
      <c r="O1877" s="138"/>
      <c r="P1877" s="138"/>
      <c r="Q1877" s="138"/>
    </row>
    <row r="1878" spans="1:17">
      <c r="A1878" s="147"/>
      <c r="B1878" s="67"/>
      <c r="C1878" s="151"/>
      <c r="D1878" s="179"/>
      <c r="E1878" s="147"/>
      <c r="F1878" s="138"/>
      <c r="G1878" s="138"/>
      <c r="H1878" s="138"/>
      <c r="I1878" s="138"/>
      <c r="J1878" s="138"/>
      <c r="K1878" s="138"/>
      <c r="L1878" s="138"/>
      <c r="M1878" s="138"/>
      <c r="N1878" s="138"/>
      <c r="O1878" s="138"/>
      <c r="P1878" s="138"/>
      <c r="Q1878" s="138"/>
    </row>
    <row r="1879" spans="1:17">
      <c r="A1879" s="147"/>
      <c r="B1879" s="67"/>
      <c r="C1879" s="151"/>
      <c r="D1879" s="179"/>
      <c r="E1879" s="147"/>
      <c r="F1879" s="138"/>
      <c r="G1879" s="138"/>
      <c r="H1879" s="138"/>
      <c r="I1879" s="138"/>
      <c r="J1879" s="138"/>
      <c r="K1879" s="138"/>
      <c r="L1879" s="138"/>
      <c r="M1879" s="138"/>
      <c r="N1879" s="138"/>
      <c r="O1879" s="138"/>
      <c r="P1879" s="138"/>
      <c r="Q1879" s="138"/>
    </row>
    <row r="1880" spans="1:17">
      <c r="A1880" s="147"/>
      <c r="B1880" s="67"/>
      <c r="C1880" s="151"/>
      <c r="D1880" s="179"/>
      <c r="E1880" s="147"/>
      <c r="F1880" s="138"/>
      <c r="G1880" s="138"/>
      <c r="H1880" s="138"/>
      <c r="I1880" s="138"/>
      <c r="J1880" s="138"/>
      <c r="K1880" s="138"/>
      <c r="L1880" s="138"/>
      <c r="M1880" s="138"/>
      <c r="N1880" s="138"/>
      <c r="O1880" s="138"/>
      <c r="P1880" s="138"/>
      <c r="Q1880" s="138"/>
    </row>
    <row r="1881" spans="1:17">
      <c r="A1881" s="147"/>
      <c r="B1881" s="67"/>
      <c r="C1881" s="151"/>
      <c r="D1881" s="179"/>
      <c r="E1881" s="147"/>
      <c r="F1881" s="138"/>
      <c r="G1881" s="138"/>
      <c r="H1881" s="138"/>
      <c r="I1881" s="138"/>
      <c r="J1881" s="138"/>
      <c r="K1881" s="138"/>
      <c r="L1881" s="138"/>
      <c r="M1881" s="138"/>
      <c r="N1881" s="138"/>
      <c r="O1881" s="138"/>
      <c r="P1881" s="138"/>
      <c r="Q1881" s="138"/>
    </row>
    <row r="1882" spans="1:17">
      <c r="A1882" s="147"/>
      <c r="B1882" s="67"/>
      <c r="C1882" s="151"/>
      <c r="D1882" s="179"/>
      <c r="E1882" s="147"/>
      <c r="F1882" s="138"/>
      <c r="G1882" s="138"/>
      <c r="H1882" s="138"/>
      <c r="I1882" s="138"/>
      <c r="J1882" s="138"/>
      <c r="K1882" s="138"/>
      <c r="L1882" s="138"/>
      <c r="M1882" s="138"/>
      <c r="N1882" s="138"/>
      <c r="O1882" s="138"/>
      <c r="P1882" s="138"/>
      <c r="Q1882" s="138"/>
    </row>
    <row r="1883" spans="1:17">
      <c r="A1883" s="147"/>
      <c r="B1883" s="67"/>
      <c r="C1883" s="151"/>
      <c r="D1883" s="179"/>
      <c r="E1883" s="147"/>
      <c r="F1883" s="138"/>
      <c r="G1883" s="138"/>
      <c r="H1883" s="138"/>
      <c r="I1883" s="138"/>
      <c r="J1883" s="138"/>
      <c r="K1883" s="138"/>
      <c r="L1883" s="138"/>
      <c r="M1883" s="138"/>
      <c r="N1883" s="138"/>
      <c r="O1883" s="138"/>
      <c r="P1883" s="138"/>
      <c r="Q1883" s="138"/>
    </row>
    <row r="1884" spans="1:17">
      <c r="A1884" s="147"/>
      <c r="B1884" s="67"/>
      <c r="C1884" s="151"/>
      <c r="D1884" s="179"/>
      <c r="E1884" s="147"/>
      <c r="F1884" s="138"/>
      <c r="G1884" s="138"/>
      <c r="H1884" s="138"/>
      <c r="I1884" s="138"/>
      <c r="J1884" s="138"/>
      <c r="K1884" s="138"/>
      <c r="L1884" s="138"/>
      <c r="M1884" s="138"/>
      <c r="N1884" s="138"/>
      <c r="O1884" s="138"/>
      <c r="P1884" s="138"/>
      <c r="Q1884" s="138"/>
    </row>
    <row r="1885" spans="1:17">
      <c r="A1885" s="147"/>
      <c r="B1885" s="67"/>
      <c r="C1885" s="151"/>
      <c r="D1885" s="179"/>
      <c r="E1885" s="147"/>
      <c r="F1885" s="138"/>
      <c r="G1885" s="138"/>
      <c r="H1885" s="138"/>
      <c r="I1885" s="138"/>
      <c r="J1885" s="138"/>
      <c r="K1885" s="138"/>
      <c r="L1885" s="138"/>
      <c r="M1885" s="138"/>
      <c r="N1885" s="138"/>
      <c r="O1885" s="138"/>
      <c r="P1885" s="138"/>
      <c r="Q1885" s="138"/>
    </row>
    <row r="1886" spans="1:17">
      <c r="A1886" s="147"/>
      <c r="B1886" s="67"/>
      <c r="C1886" s="151"/>
      <c r="D1886" s="179"/>
      <c r="E1886" s="147"/>
      <c r="F1886" s="138"/>
      <c r="G1886" s="138"/>
      <c r="H1886" s="138"/>
      <c r="I1886" s="138"/>
      <c r="J1886" s="138"/>
      <c r="K1886" s="138"/>
      <c r="L1886" s="138"/>
      <c r="M1886" s="138"/>
      <c r="N1886" s="138"/>
      <c r="O1886" s="138"/>
      <c r="P1886" s="138"/>
      <c r="Q1886" s="138"/>
    </row>
    <row r="1887" spans="1:17">
      <c r="A1887" s="147"/>
      <c r="B1887" s="67"/>
      <c r="C1887" s="151"/>
      <c r="D1887" s="179"/>
      <c r="E1887" s="147"/>
      <c r="F1887" s="138"/>
      <c r="G1887" s="138"/>
      <c r="H1887" s="138"/>
      <c r="I1887" s="138"/>
      <c r="J1887" s="138"/>
      <c r="K1887" s="138"/>
      <c r="L1887" s="138"/>
      <c r="M1887" s="138"/>
      <c r="N1887" s="138"/>
      <c r="O1887" s="138"/>
      <c r="P1887" s="138"/>
      <c r="Q1887" s="138"/>
    </row>
    <row r="1888" spans="1:17">
      <c r="A1888" s="147"/>
      <c r="B1888" s="67"/>
      <c r="C1888" s="151"/>
      <c r="D1888" s="179"/>
      <c r="E1888" s="147"/>
      <c r="F1888" s="138"/>
      <c r="G1888" s="138"/>
      <c r="H1888" s="138"/>
      <c r="I1888" s="138"/>
      <c r="J1888" s="138"/>
      <c r="K1888" s="138"/>
      <c r="L1888" s="138"/>
      <c r="M1888" s="138"/>
      <c r="N1888" s="138"/>
      <c r="O1888" s="138"/>
      <c r="P1888" s="138"/>
      <c r="Q1888" s="138"/>
    </row>
    <row r="1889" spans="1:17">
      <c r="A1889" s="147"/>
      <c r="B1889" s="67"/>
      <c r="C1889" s="151"/>
      <c r="D1889" s="179"/>
      <c r="E1889" s="147"/>
      <c r="F1889" s="138"/>
      <c r="G1889" s="138"/>
      <c r="H1889" s="138"/>
      <c r="I1889" s="138"/>
      <c r="J1889" s="138"/>
      <c r="K1889" s="138"/>
      <c r="L1889" s="138"/>
      <c r="M1889" s="138"/>
      <c r="N1889" s="138"/>
      <c r="O1889" s="138"/>
      <c r="P1889" s="138"/>
      <c r="Q1889" s="138"/>
    </row>
    <row r="1890" spans="1:17">
      <c r="A1890" s="147"/>
      <c r="B1890" s="67"/>
      <c r="C1890" s="151"/>
      <c r="D1890" s="179"/>
      <c r="E1890" s="147"/>
      <c r="F1890" s="138"/>
      <c r="G1890" s="138"/>
      <c r="H1890" s="138"/>
      <c r="I1890" s="138"/>
      <c r="J1890" s="138"/>
      <c r="K1890" s="138"/>
      <c r="L1890" s="138"/>
      <c r="M1890" s="138"/>
      <c r="N1890" s="138"/>
      <c r="O1890" s="138"/>
      <c r="P1890" s="138"/>
      <c r="Q1890" s="138"/>
    </row>
    <row r="1891" spans="1:17">
      <c r="A1891" s="147"/>
      <c r="B1891" s="67"/>
      <c r="C1891" s="151"/>
      <c r="D1891" s="179"/>
      <c r="E1891" s="147"/>
      <c r="F1891" s="138"/>
      <c r="G1891" s="138"/>
      <c r="H1891" s="138"/>
      <c r="I1891" s="138"/>
      <c r="J1891" s="138"/>
      <c r="K1891" s="138"/>
      <c r="L1891" s="138"/>
      <c r="M1891" s="138"/>
      <c r="N1891" s="138"/>
      <c r="O1891" s="138"/>
      <c r="P1891" s="138"/>
      <c r="Q1891" s="138"/>
    </row>
    <row r="1892" spans="1:17">
      <c r="A1892" s="147"/>
      <c r="B1892" s="67"/>
      <c r="C1892" s="151"/>
      <c r="D1892" s="179"/>
      <c r="E1892" s="147"/>
      <c r="F1892" s="138"/>
      <c r="G1892" s="138"/>
      <c r="H1892" s="138"/>
      <c r="I1892" s="138"/>
      <c r="J1892" s="138"/>
      <c r="K1892" s="138"/>
      <c r="L1892" s="138"/>
      <c r="M1892" s="138"/>
      <c r="N1892" s="138"/>
      <c r="O1892" s="138"/>
      <c r="P1892" s="138"/>
      <c r="Q1892" s="138"/>
    </row>
    <row r="1893" spans="1:17">
      <c r="A1893" s="147"/>
      <c r="B1893" s="67"/>
      <c r="C1893" s="151"/>
      <c r="D1893" s="179"/>
      <c r="E1893" s="147"/>
      <c r="F1893" s="138"/>
      <c r="G1893" s="138"/>
      <c r="H1893" s="138"/>
      <c r="I1893" s="138"/>
      <c r="J1893" s="138"/>
      <c r="K1893" s="138"/>
      <c r="L1893" s="138"/>
      <c r="M1893" s="138"/>
      <c r="N1893" s="138"/>
      <c r="O1893" s="138"/>
      <c r="P1893" s="138"/>
      <c r="Q1893" s="138"/>
    </row>
    <row r="1894" spans="1:17">
      <c r="A1894" s="147"/>
      <c r="B1894" s="67"/>
      <c r="C1894" s="151"/>
      <c r="D1894" s="179"/>
      <c r="E1894" s="147"/>
      <c r="F1894" s="138"/>
      <c r="G1894" s="138"/>
      <c r="H1894" s="138"/>
      <c r="I1894" s="138"/>
      <c r="J1894" s="138"/>
      <c r="K1894" s="138"/>
      <c r="L1894" s="138"/>
      <c r="M1894" s="138"/>
      <c r="N1894" s="138"/>
      <c r="O1894" s="138"/>
      <c r="P1894" s="138"/>
      <c r="Q1894" s="138"/>
    </row>
    <row r="1895" spans="1:17">
      <c r="A1895" s="147"/>
      <c r="B1895" s="67"/>
      <c r="C1895" s="151"/>
      <c r="D1895" s="179"/>
      <c r="E1895" s="147"/>
      <c r="F1895" s="138"/>
      <c r="G1895" s="138"/>
      <c r="H1895" s="138"/>
      <c r="I1895" s="138"/>
      <c r="J1895" s="138"/>
      <c r="K1895" s="138"/>
      <c r="L1895" s="138"/>
      <c r="M1895" s="138"/>
      <c r="N1895" s="138"/>
      <c r="O1895" s="138"/>
      <c r="P1895" s="138"/>
      <c r="Q1895" s="138"/>
    </row>
    <row r="1896" spans="1:17">
      <c r="A1896" s="147"/>
      <c r="B1896" s="67"/>
      <c r="C1896" s="151"/>
      <c r="D1896" s="179"/>
      <c r="E1896" s="147"/>
      <c r="F1896" s="138"/>
      <c r="G1896" s="138"/>
      <c r="H1896" s="138"/>
      <c r="I1896" s="138"/>
      <c r="J1896" s="138"/>
      <c r="K1896" s="138"/>
      <c r="L1896" s="138"/>
      <c r="M1896" s="138"/>
      <c r="N1896" s="138"/>
      <c r="O1896" s="138"/>
      <c r="P1896" s="138"/>
      <c r="Q1896" s="138"/>
    </row>
    <row r="1897" spans="1:17">
      <c r="A1897" s="147"/>
      <c r="B1897" s="67"/>
      <c r="C1897" s="151"/>
      <c r="D1897" s="179"/>
      <c r="E1897" s="147"/>
      <c r="F1897" s="138"/>
      <c r="G1897" s="138"/>
      <c r="H1897" s="138"/>
      <c r="I1897" s="138"/>
      <c r="J1897" s="138"/>
      <c r="K1897" s="138"/>
      <c r="L1897" s="138"/>
      <c r="M1897" s="138"/>
      <c r="N1897" s="138"/>
      <c r="O1897" s="138"/>
      <c r="P1897" s="138"/>
      <c r="Q1897" s="138"/>
    </row>
    <row r="1898" spans="1:17">
      <c r="A1898" s="147"/>
      <c r="B1898" s="67"/>
      <c r="C1898" s="151"/>
      <c r="D1898" s="179"/>
      <c r="E1898" s="147"/>
      <c r="F1898" s="138"/>
      <c r="G1898" s="138"/>
      <c r="H1898" s="138"/>
      <c r="I1898" s="138"/>
      <c r="J1898" s="138"/>
      <c r="K1898" s="138"/>
      <c r="L1898" s="138"/>
      <c r="M1898" s="138"/>
      <c r="N1898" s="138"/>
      <c r="O1898" s="138"/>
      <c r="P1898" s="138"/>
      <c r="Q1898" s="138"/>
    </row>
    <row r="1899" spans="1:17">
      <c r="A1899" s="147"/>
      <c r="B1899" s="67"/>
      <c r="C1899" s="151"/>
      <c r="D1899" s="179"/>
      <c r="E1899" s="147"/>
      <c r="F1899" s="138"/>
      <c r="G1899" s="138"/>
      <c r="H1899" s="138"/>
      <c r="I1899" s="138"/>
      <c r="J1899" s="138"/>
      <c r="K1899" s="138"/>
      <c r="L1899" s="138"/>
      <c r="M1899" s="138"/>
      <c r="N1899" s="138"/>
      <c r="O1899" s="138"/>
      <c r="P1899" s="138"/>
      <c r="Q1899" s="138"/>
    </row>
    <row r="1900" spans="1:17">
      <c r="A1900" s="147"/>
      <c r="B1900" s="67"/>
      <c r="C1900" s="151"/>
      <c r="D1900" s="179"/>
      <c r="E1900" s="147"/>
      <c r="F1900" s="138"/>
      <c r="G1900" s="138"/>
      <c r="H1900" s="138"/>
      <c r="I1900" s="138"/>
      <c r="J1900" s="138"/>
      <c r="K1900" s="138"/>
      <c r="L1900" s="138"/>
      <c r="M1900" s="138"/>
      <c r="N1900" s="138"/>
      <c r="O1900" s="138"/>
      <c r="P1900" s="138"/>
      <c r="Q1900" s="138"/>
    </row>
    <row r="1901" spans="1:17">
      <c r="A1901" s="147"/>
      <c r="B1901" s="67"/>
      <c r="C1901" s="151"/>
      <c r="D1901" s="179"/>
      <c r="E1901" s="147"/>
      <c r="F1901" s="138"/>
      <c r="G1901" s="138"/>
      <c r="H1901" s="138"/>
      <c r="I1901" s="138"/>
      <c r="J1901" s="138"/>
      <c r="K1901" s="138"/>
      <c r="L1901" s="138"/>
      <c r="M1901" s="138"/>
      <c r="N1901" s="138"/>
      <c r="O1901" s="138"/>
      <c r="P1901" s="138"/>
      <c r="Q1901" s="138"/>
    </row>
    <row r="1902" spans="1:17">
      <c r="A1902" s="147"/>
      <c r="B1902" s="67"/>
      <c r="C1902" s="151"/>
      <c r="D1902" s="179"/>
      <c r="E1902" s="147"/>
      <c r="F1902" s="138"/>
      <c r="G1902" s="138"/>
      <c r="H1902" s="138"/>
      <c r="I1902" s="138"/>
      <c r="J1902" s="138"/>
      <c r="K1902" s="138"/>
      <c r="L1902" s="138"/>
      <c r="M1902" s="138"/>
      <c r="N1902" s="138"/>
      <c r="O1902" s="138"/>
      <c r="P1902" s="138"/>
      <c r="Q1902" s="138"/>
    </row>
    <row r="1903" spans="1:17">
      <c r="A1903" s="147"/>
      <c r="B1903" s="67"/>
      <c r="C1903" s="151"/>
      <c r="D1903" s="179"/>
      <c r="E1903" s="147"/>
      <c r="F1903" s="138"/>
      <c r="G1903" s="138"/>
      <c r="H1903" s="138"/>
      <c r="I1903" s="138"/>
      <c r="J1903" s="138"/>
      <c r="K1903" s="138"/>
      <c r="L1903" s="138"/>
      <c r="M1903" s="138"/>
      <c r="N1903" s="138"/>
      <c r="O1903" s="138"/>
      <c r="P1903" s="138"/>
      <c r="Q1903" s="138"/>
    </row>
    <row r="1904" spans="1:17">
      <c r="A1904" s="147"/>
      <c r="B1904" s="67"/>
      <c r="C1904" s="151"/>
      <c r="D1904" s="179"/>
      <c r="E1904" s="147"/>
      <c r="F1904" s="138"/>
      <c r="G1904" s="138"/>
      <c r="H1904" s="138"/>
      <c r="I1904" s="138"/>
      <c r="J1904" s="138"/>
      <c r="K1904" s="138"/>
      <c r="L1904" s="138"/>
      <c r="M1904" s="138"/>
      <c r="N1904" s="138"/>
      <c r="O1904" s="138"/>
      <c r="P1904" s="138"/>
      <c r="Q1904" s="138"/>
    </row>
    <row r="1905" spans="1:17">
      <c r="A1905" s="147"/>
      <c r="B1905" s="67"/>
      <c r="C1905" s="151"/>
      <c r="D1905" s="179"/>
      <c r="E1905" s="147"/>
      <c r="F1905" s="138"/>
      <c r="G1905" s="138"/>
      <c r="H1905" s="138"/>
      <c r="I1905" s="138"/>
      <c r="J1905" s="138"/>
      <c r="K1905" s="138"/>
      <c r="L1905" s="138"/>
      <c r="M1905" s="138"/>
      <c r="N1905" s="138"/>
      <c r="O1905" s="138"/>
      <c r="P1905" s="138"/>
      <c r="Q1905" s="138"/>
    </row>
    <row r="1906" spans="1:17">
      <c r="A1906" s="147"/>
      <c r="B1906" s="67"/>
      <c r="C1906" s="151"/>
      <c r="D1906" s="179"/>
      <c r="E1906" s="147"/>
      <c r="F1906" s="138"/>
      <c r="G1906" s="138"/>
      <c r="H1906" s="138"/>
      <c r="I1906" s="138"/>
      <c r="J1906" s="138"/>
      <c r="K1906" s="138"/>
      <c r="L1906" s="138"/>
      <c r="M1906" s="138"/>
      <c r="N1906" s="138"/>
      <c r="O1906" s="138"/>
      <c r="P1906" s="138"/>
      <c r="Q1906" s="138"/>
    </row>
    <row r="1907" spans="1:17">
      <c r="A1907" s="147"/>
      <c r="B1907" s="67"/>
      <c r="C1907" s="151"/>
      <c r="D1907" s="179"/>
      <c r="E1907" s="147"/>
      <c r="F1907" s="138"/>
      <c r="G1907" s="138"/>
      <c r="H1907" s="138"/>
      <c r="I1907" s="138"/>
      <c r="J1907" s="138"/>
      <c r="K1907" s="138"/>
      <c r="L1907" s="138"/>
      <c r="M1907" s="138"/>
      <c r="N1907" s="138"/>
      <c r="O1907" s="138"/>
      <c r="P1907" s="138"/>
      <c r="Q1907" s="138"/>
    </row>
    <row r="1908" spans="1:17">
      <c r="A1908" s="147"/>
      <c r="B1908" s="67"/>
      <c r="C1908" s="151"/>
      <c r="D1908" s="179"/>
      <c r="E1908" s="147"/>
      <c r="F1908" s="138"/>
      <c r="G1908" s="138"/>
      <c r="H1908" s="138"/>
      <c r="I1908" s="138"/>
      <c r="J1908" s="138"/>
      <c r="K1908" s="138"/>
      <c r="L1908" s="138"/>
      <c r="M1908" s="138"/>
      <c r="N1908" s="138"/>
      <c r="O1908" s="138"/>
      <c r="P1908" s="138"/>
      <c r="Q1908" s="138"/>
    </row>
    <row r="1909" spans="1:17">
      <c r="A1909" s="147"/>
      <c r="B1909" s="67"/>
      <c r="C1909" s="151"/>
      <c r="D1909" s="179"/>
      <c r="E1909" s="147"/>
      <c r="F1909" s="138"/>
      <c r="G1909" s="138"/>
      <c r="H1909" s="138"/>
      <c r="I1909" s="138"/>
      <c r="J1909" s="138"/>
      <c r="K1909" s="138"/>
      <c r="L1909" s="138"/>
      <c r="M1909" s="138"/>
      <c r="N1909" s="138"/>
      <c r="O1909" s="138"/>
      <c r="P1909" s="138"/>
      <c r="Q1909" s="138"/>
    </row>
    <row r="1910" spans="1:17">
      <c r="A1910" s="147"/>
      <c r="B1910" s="67"/>
      <c r="C1910" s="151"/>
      <c r="D1910" s="179"/>
      <c r="E1910" s="147"/>
      <c r="F1910" s="138"/>
      <c r="G1910" s="138"/>
      <c r="H1910" s="138"/>
      <c r="I1910" s="138"/>
      <c r="J1910" s="138"/>
      <c r="K1910" s="138"/>
      <c r="L1910" s="138"/>
      <c r="M1910" s="138"/>
      <c r="N1910" s="138"/>
      <c r="O1910" s="138"/>
      <c r="P1910" s="138"/>
      <c r="Q1910" s="138"/>
    </row>
    <row r="1911" spans="1:17">
      <c r="A1911" s="147"/>
      <c r="B1911" s="67"/>
      <c r="C1911" s="151"/>
      <c r="D1911" s="179"/>
      <c r="E1911" s="147"/>
      <c r="F1911" s="138"/>
      <c r="G1911" s="138"/>
      <c r="H1911" s="138"/>
      <c r="I1911" s="138"/>
      <c r="J1911" s="138"/>
      <c r="K1911" s="138"/>
      <c r="L1911" s="138"/>
      <c r="M1911" s="138"/>
      <c r="N1911" s="138"/>
      <c r="O1911" s="138"/>
      <c r="P1911" s="138"/>
      <c r="Q1911" s="138"/>
    </row>
    <row r="1912" spans="1:17">
      <c r="A1912" s="147"/>
      <c r="B1912" s="67"/>
      <c r="C1912" s="151"/>
      <c r="D1912" s="179"/>
      <c r="E1912" s="147"/>
      <c r="F1912" s="138"/>
      <c r="G1912" s="138"/>
      <c r="H1912" s="138"/>
      <c r="I1912" s="138"/>
      <c r="J1912" s="138"/>
      <c r="K1912" s="138"/>
      <c r="L1912" s="138"/>
      <c r="M1912" s="138"/>
      <c r="N1912" s="138"/>
      <c r="O1912" s="138"/>
      <c r="P1912" s="138"/>
      <c r="Q1912" s="138"/>
    </row>
    <row r="1913" spans="1:17">
      <c r="A1913" s="147"/>
      <c r="B1913" s="67"/>
      <c r="C1913" s="151"/>
      <c r="D1913" s="179"/>
      <c r="E1913" s="147"/>
      <c r="F1913" s="138"/>
      <c r="G1913" s="138"/>
      <c r="H1913" s="138"/>
      <c r="I1913" s="138"/>
      <c r="J1913" s="138"/>
      <c r="K1913" s="138"/>
      <c r="L1913" s="138"/>
      <c r="M1913" s="138"/>
      <c r="N1913" s="138"/>
      <c r="O1913" s="138"/>
      <c r="P1913" s="138"/>
      <c r="Q1913" s="138"/>
    </row>
    <row r="1914" spans="1:17">
      <c r="A1914" s="147"/>
      <c r="B1914" s="67"/>
      <c r="C1914" s="151"/>
      <c r="D1914" s="179"/>
      <c r="E1914" s="147"/>
      <c r="F1914" s="138"/>
      <c r="G1914" s="138"/>
      <c r="H1914" s="138"/>
      <c r="I1914" s="138"/>
      <c r="J1914" s="138"/>
      <c r="K1914" s="138"/>
      <c r="L1914" s="138"/>
      <c r="M1914" s="138"/>
      <c r="N1914" s="138"/>
      <c r="O1914" s="138"/>
      <c r="P1914" s="138"/>
      <c r="Q1914" s="138"/>
    </row>
    <row r="1915" spans="1:17">
      <c r="A1915" s="147"/>
      <c r="B1915" s="67"/>
      <c r="C1915" s="151"/>
      <c r="D1915" s="179"/>
      <c r="E1915" s="147"/>
      <c r="F1915" s="138"/>
      <c r="G1915" s="138"/>
      <c r="H1915" s="138"/>
      <c r="I1915" s="138"/>
      <c r="J1915" s="138"/>
      <c r="K1915" s="138"/>
      <c r="L1915" s="138"/>
      <c r="M1915" s="138"/>
      <c r="N1915" s="138"/>
      <c r="O1915" s="138"/>
      <c r="P1915" s="138"/>
      <c r="Q1915" s="138"/>
    </row>
    <row r="1916" spans="1:17">
      <c r="A1916" s="147"/>
      <c r="B1916" s="67"/>
      <c r="C1916" s="151"/>
      <c r="D1916" s="179"/>
      <c r="E1916" s="147"/>
      <c r="F1916" s="138"/>
      <c r="G1916" s="138"/>
      <c r="H1916" s="138"/>
      <c r="I1916" s="138"/>
      <c r="J1916" s="138"/>
      <c r="K1916" s="138"/>
      <c r="L1916" s="138"/>
      <c r="M1916" s="138"/>
      <c r="N1916" s="138"/>
      <c r="O1916" s="138"/>
      <c r="P1916" s="138"/>
      <c r="Q1916" s="138"/>
    </row>
    <row r="1917" spans="1:17">
      <c r="A1917" s="147"/>
      <c r="B1917" s="67"/>
      <c r="C1917" s="151"/>
      <c r="D1917" s="179"/>
      <c r="E1917" s="147"/>
      <c r="F1917" s="138"/>
      <c r="G1917" s="138"/>
      <c r="H1917" s="138"/>
      <c r="I1917" s="138"/>
      <c r="J1917" s="138"/>
      <c r="K1917" s="138"/>
      <c r="L1917" s="138"/>
      <c r="M1917" s="138"/>
      <c r="N1917" s="138"/>
      <c r="O1917" s="138"/>
      <c r="P1917" s="138"/>
      <c r="Q1917" s="138"/>
    </row>
    <row r="1918" spans="1:17">
      <c r="A1918" s="147"/>
      <c r="B1918" s="67"/>
      <c r="C1918" s="151"/>
      <c r="D1918" s="179"/>
      <c r="E1918" s="147"/>
      <c r="F1918" s="138"/>
      <c r="G1918" s="138"/>
      <c r="H1918" s="138"/>
      <c r="I1918" s="138"/>
      <c r="J1918" s="138"/>
      <c r="K1918" s="138"/>
      <c r="L1918" s="138"/>
      <c r="M1918" s="138"/>
      <c r="N1918" s="138"/>
      <c r="O1918" s="138"/>
      <c r="P1918" s="138"/>
      <c r="Q1918" s="138"/>
    </row>
    <row r="1919" spans="1:17">
      <c r="A1919" s="147"/>
      <c r="B1919" s="67"/>
      <c r="C1919" s="151"/>
      <c r="D1919" s="179"/>
      <c r="E1919" s="147"/>
      <c r="F1919" s="138"/>
      <c r="G1919" s="138"/>
      <c r="H1919" s="138"/>
      <c r="I1919" s="138"/>
      <c r="J1919" s="138"/>
      <c r="K1919" s="138"/>
      <c r="L1919" s="138"/>
      <c r="M1919" s="138"/>
      <c r="N1919" s="138"/>
      <c r="O1919" s="138"/>
      <c r="P1919" s="138"/>
      <c r="Q1919" s="138"/>
    </row>
    <row r="1920" spans="1:17">
      <c r="A1920" s="147"/>
      <c r="B1920" s="67"/>
      <c r="C1920" s="151"/>
      <c r="D1920" s="179"/>
      <c r="E1920" s="147"/>
      <c r="F1920" s="138"/>
      <c r="G1920" s="138"/>
      <c r="H1920" s="138"/>
      <c r="I1920" s="138"/>
      <c r="J1920" s="138"/>
      <c r="K1920" s="138"/>
      <c r="L1920" s="138"/>
      <c r="M1920" s="138"/>
      <c r="N1920" s="138"/>
      <c r="O1920" s="138"/>
      <c r="P1920" s="138"/>
      <c r="Q1920" s="138"/>
    </row>
    <row r="1921" spans="1:17">
      <c r="A1921" s="147"/>
      <c r="B1921" s="67"/>
      <c r="C1921" s="151"/>
      <c r="D1921" s="179"/>
      <c r="E1921" s="147"/>
      <c r="F1921" s="138"/>
      <c r="G1921" s="138"/>
      <c r="H1921" s="138"/>
      <c r="I1921" s="138"/>
      <c r="J1921" s="138"/>
      <c r="K1921" s="138"/>
      <c r="L1921" s="138"/>
      <c r="M1921" s="138"/>
      <c r="N1921" s="138"/>
      <c r="O1921" s="138"/>
      <c r="P1921" s="138"/>
      <c r="Q1921" s="138"/>
    </row>
    <row r="1922" spans="1:17">
      <c r="A1922" s="147"/>
      <c r="B1922" s="67"/>
      <c r="C1922" s="151"/>
      <c r="D1922" s="179"/>
      <c r="E1922" s="147"/>
      <c r="F1922" s="138"/>
      <c r="G1922" s="138"/>
      <c r="H1922" s="138"/>
      <c r="I1922" s="138"/>
      <c r="J1922" s="138"/>
      <c r="K1922" s="138"/>
      <c r="L1922" s="138"/>
      <c r="M1922" s="138"/>
      <c r="N1922" s="138"/>
      <c r="O1922" s="138"/>
      <c r="P1922" s="138"/>
      <c r="Q1922" s="138"/>
    </row>
    <row r="1923" spans="1:17">
      <c r="A1923" s="147"/>
      <c r="B1923" s="67"/>
      <c r="C1923" s="151"/>
      <c r="D1923" s="179"/>
      <c r="E1923" s="147"/>
      <c r="F1923" s="138"/>
      <c r="G1923" s="138"/>
      <c r="H1923" s="138"/>
      <c r="I1923" s="138"/>
      <c r="J1923" s="138"/>
      <c r="K1923" s="138"/>
      <c r="L1923" s="138"/>
      <c r="M1923" s="138"/>
      <c r="N1923" s="138"/>
      <c r="O1923" s="138"/>
      <c r="P1923" s="138"/>
      <c r="Q1923" s="138"/>
    </row>
    <row r="1924" spans="1:17">
      <c r="A1924" s="147"/>
      <c r="B1924" s="67"/>
      <c r="C1924" s="151"/>
      <c r="D1924" s="179"/>
      <c r="E1924" s="147"/>
      <c r="F1924" s="138"/>
      <c r="G1924" s="138"/>
      <c r="H1924" s="138"/>
      <c r="I1924" s="138"/>
      <c r="J1924" s="138"/>
      <c r="K1924" s="138"/>
      <c r="L1924" s="138"/>
      <c r="M1924" s="138"/>
      <c r="N1924" s="138"/>
      <c r="O1924" s="138"/>
      <c r="P1924" s="138"/>
      <c r="Q1924" s="138"/>
    </row>
    <row r="1925" spans="1:17">
      <c r="A1925" s="147"/>
      <c r="B1925" s="67"/>
      <c r="C1925" s="151"/>
      <c r="D1925" s="179"/>
      <c r="E1925" s="147"/>
      <c r="F1925" s="138"/>
      <c r="G1925" s="138"/>
      <c r="H1925" s="138"/>
      <c r="I1925" s="138"/>
      <c r="J1925" s="138"/>
      <c r="K1925" s="138"/>
      <c r="L1925" s="138"/>
      <c r="M1925" s="138"/>
      <c r="N1925" s="138"/>
      <c r="O1925" s="138"/>
      <c r="P1925" s="138"/>
      <c r="Q1925" s="138"/>
    </row>
    <row r="1926" spans="1:17">
      <c r="A1926" s="147"/>
      <c r="B1926" s="67"/>
      <c r="C1926" s="151"/>
      <c r="D1926" s="179"/>
      <c r="E1926" s="147"/>
      <c r="F1926" s="138"/>
      <c r="G1926" s="138"/>
      <c r="H1926" s="138"/>
      <c r="I1926" s="138"/>
      <c r="J1926" s="138"/>
      <c r="K1926" s="138"/>
      <c r="L1926" s="138"/>
      <c r="M1926" s="138"/>
      <c r="N1926" s="138"/>
      <c r="O1926" s="138"/>
      <c r="P1926" s="138"/>
      <c r="Q1926" s="138"/>
    </row>
    <row r="1927" spans="1:17">
      <c r="A1927" s="147"/>
      <c r="B1927" s="67"/>
      <c r="C1927" s="151"/>
      <c r="D1927" s="179"/>
      <c r="E1927" s="147"/>
      <c r="F1927" s="138"/>
      <c r="G1927" s="138"/>
      <c r="H1927" s="138"/>
      <c r="I1927" s="138"/>
      <c r="J1927" s="138"/>
      <c r="K1927" s="138"/>
      <c r="L1927" s="138"/>
      <c r="M1927" s="138"/>
      <c r="N1927" s="138"/>
      <c r="O1927" s="138"/>
      <c r="P1927" s="138"/>
      <c r="Q1927" s="138"/>
    </row>
    <row r="1928" spans="1:17">
      <c r="A1928" s="147"/>
      <c r="B1928" s="67"/>
      <c r="C1928" s="151"/>
      <c r="D1928" s="179"/>
      <c r="E1928" s="147"/>
      <c r="F1928" s="138"/>
      <c r="G1928" s="138"/>
      <c r="H1928" s="138"/>
      <c r="I1928" s="138"/>
      <c r="J1928" s="138"/>
      <c r="K1928" s="138"/>
      <c r="L1928" s="138"/>
      <c r="M1928" s="138"/>
      <c r="N1928" s="138"/>
      <c r="O1928" s="138"/>
      <c r="P1928" s="138"/>
      <c r="Q1928" s="138"/>
    </row>
    <row r="1929" spans="1:17">
      <c r="A1929" s="147"/>
      <c r="B1929" s="67"/>
      <c r="C1929" s="151"/>
      <c r="D1929" s="179"/>
      <c r="E1929" s="147"/>
      <c r="F1929" s="138"/>
      <c r="G1929" s="138"/>
      <c r="H1929" s="138"/>
      <c r="I1929" s="138"/>
      <c r="J1929" s="138"/>
      <c r="K1929" s="138"/>
      <c r="L1929" s="138"/>
      <c r="M1929" s="138"/>
      <c r="N1929" s="138"/>
      <c r="O1929" s="138"/>
      <c r="P1929" s="138"/>
      <c r="Q1929" s="138"/>
    </row>
    <row r="1930" spans="1:17">
      <c r="A1930" s="147"/>
      <c r="B1930" s="67"/>
      <c r="C1930" s="151"/>
      <c r="D1930" s="179"/>
      <c r="E1930" s="147"/>
      <c r="F1930" s="138"/>
      <c r="G1930" s="138"/>
      <c r="H1930" s="138"/>
      <c r="I1930" s="138"/>
      <c r="J1930" s="138"/>
      <c r="K1930" s="138"/>
      <c r="L1930" s="138"/>
      <c r="M1930" s="138"/>
      <c r="N1930" s="138"/>
      <c r="O1930" s="138"/>
      <c r="P1930" s="138"/>
      <c r="Q1930" s="138"/>
    </row>
    <row r="1931" spans="1:17">
      <c r="A1931" s="147"/>
      <c r="B1931" s="67"/>
      <c r="C1931" s="151"/>
      <c r="D1931" s="179"/>
      <c r="E1931" s="147"/>
      <c r="F1931" s="138"/>
      <c r="G1931" s="138"/>
      <c r="H1931" s="138"/>
      <c r="I1931" s="138"/>
      <c r="J1931" s="138"/>
      <c r="K1931" s="138"/>
      <c r="L1931" s="138"/>
      <c r="M1931" s="138"/>
      <c r="N1931" s="138"/>
      <c r="O1931" s="138"/>
      <c r="P1931" s="138"/>
      <c r="Q1931" s="138"/>
    </row>
    <row r="1932" spans="1:17">
      <c r="A1932" s="147"/>
      <c r="B1932" s="67"/>
      <c r="C1932" s="151"/>
      <c r="D1932" s="179"/>
      <c r="E1932" s="147"/>
      <c r="F1932" s="138"/>
      <c r="G1932" s="138"/>
      <c r="H1932" s="138"/>
      <c r="I1932" s="138"/>
      <c r="J1932" s="138"/>
      <c r="K1932" s="138"/>
      <c r="L1932" s="138"/>
      <c r="M1932" s="138"/>
      <c r="N1932" s="138"/>
      <c r="O1932" s="138"/>
      <c r="P1932" s="138"/>
      <c r="Q1932" s="138"/>
    </row>
    <row r="1933" spans="1:17">
      <c r="A1933" s="147"/>
      <c r="B1933" s="67"/>
      <c r="C1933" s="151"/>
      <c r="D1933" s="179"/>
      <c r="E1933" s="147"/>
      <c r="F1933" s="138"/>
      <c r="G1933" s="138"/>
      <c r="H1933" s="138"/>
      <c r="I1933" s="138"/>
      <c r="J1933" s="138"/>
      <c r="K1933" s="138"/>
      <c r="L1933" s="138"/>
      <c r="M1933" s="138"/>
      <c r="N1933" s="138"/>
      <c r="O1933" s="138"/>
      <c r="P1933" s="138"/>
      <c r="Q1933" s="138"/>
    </row>
    <row r="1934" spans="1:17">
      <c r="A1934" s="147"/>
      <c r="B1934" s="67"/>
      <c r="C1934" s="151"/>
      <c r="D1934" s="179"/>
      <c r="E1934" s="147"/>
      <c r="F1934" s="138"/>
      <c r="G1934" s="138"/>
      <c r="H1934" s="138"/>
      <c r="I1934" s="138"/>
      <c r="J1934" s="138"/>
      <c r="K1934" s="138"/>
      <c r="L1934" s="138"/>
      <c r="M1934" s="138"/>
      <c r="N1934" s="138"/>
      <c r="O1934" s="138"/>
      <c r="P1934" s="138"/>
      <c r="Q1934" s="138"/>
    </row>
    <row r="1935" spans="1:17">
      <c r="A1935" s="147"/>
      <c r="B1935" s="67"/>
      <c r="C1935" s="151"/>
      <c r="D1935" s="179"/>
      <c r="E1935" s="147"/>
      <c r="F1935" s="138"/>
      <c r="G1935" s="138"/>
      <c r="H1935" s="138"/>
      <c r="I1935" s="138"/>
      <c r="J1935" s="138"/>
      <c r="K1935" s="138"/>
      <c r="L1935" s="138"/>
      <c r="M1935" s="138"/>
      <c r="N1935" s="138"/>
      <c r="O1935" s="138"/>
      <c r="P1935" s="138"/>
      <c r="Q1935" s="138"/>
    </row>
    <row r="1936" spans="1:17">
      <c r="A1936" s="147"/>
      <c r="B1936" s="67"/>
      <c r="C1936" s="151"/>
      <c r="D1936" s="179"/>
      <c r="E1936" s="147"/>
      <c r="F1936" s="138"/>
      <c r="G1936" s="138"/>
      <c r="H1936" s="138"/>
      <c r="I1936" s="138"/>
      <c r="J1936" s="138"/>
      <c r="K1936" s="138"/>
      <c r="L1936" s="138"/>
      <c r="M1936" s="138"/>
      <c r="N1936" s="138"/>
      <c r="O1936" s="138"/>
      <c r="P1936" s="138"/>
      <c r="Q1936" s="138"/>
    </row>
    <row r="1937" spans="1:17">
      <c r="A1937" s="147"/>
      <c r="B1937" s="67"/>
      <c r="C1937" s="151"/>
      <c r="D1937" s="179"/>
      <c r="E1937" s="147"/>
      <c r="F1937" s="138"/>
      <c r="G1937" s="138"/>
      <c r="H1937" s="138"/>
      <c r="I1937" s="138"/>
      <c r="J1937" s="138"/>
      <c r="K1937" s="138"/>
      <c r="L1937" s="138"/>
      <c r="M1937" s="138"/>
      <c r="N1937" s="138"/>
      <c r="O1937" s="138"/>
      <c r="P1937" s="138"/>
      <c r="Q1937" s="138"/>
    </row>
    <row r="1938" spans="1:17">
      <c r="A1938" s="147"/>
      <c r="B1938" s="67"/>
      <c r="C1938" s="151"/>
      <c r="D1938" s="179"/>
      <c r="E1938" s="147"/>
      <c r="F1938" s="138"/>
      <c r="G1938" s="138"/>
      <c r="H1938" s="138"/>
      <c r="I1938" s="138"/>
      <c r="J1938" s="138"/>
      <c r="K1938" s="138"/>
      <c r="L1938" s="138"/>
      <c r="M1938" s="138"/>
      <c r="N1938" s="138"/>
      <c r="O1938" s="138"/>
      <c r="P1938" s="138"/>
      <c r="Q1938" s="138"/>
    </row>
    <row r="1939" spans="1:17">
      <c r="A1939" s="147"/>
      <c r="B1939" s="67"/>
      <c r="C1939" s="151"/>
      <c r="D1939" s="179"/>
      <c r="E1939" s="147"/>
      <c r="F1939" s="138"/>
      <c r="G1939" s="138"/>
      <c r="H1939" s="138"/>
      <c r="I1939" s="138"/>
      <c r="J1939" s="138"/>
      <c r="K1939" s="138"/>
      <c r="L1939" s="138"/>
      <c r="M1939" s="138"/>
      <c r="N1939" s="138"/>
      <c r="O1939" s="138"/>
      <c r="P1939" s="138"/>
      <c r="Q1939" s="138"/>
    </row>
    <row r="1940" spans="1:17">
      <c r="A1940" s="147"/>
      <c r="B1940" s="67"/>
      <c r="C1940" s="151"/>
      <c r="D1940" s="179"/>
      <c r="E1940" s="147"/>
      <c r="F1940" s="138"/>
      <c r="G1940" s="138"/>
      <c r="H1940" s="138"/>
      <c r="I1940" s="138"/>
      <c r="J1940" s="138"/>
      <c r="K1940" s="138"/>
      <c r="L1940" s="138"/>
      <c r="M1940" s="138"/>
      <c r="N1940" s="138"/>
      <c r="O1940" s="138"/>
      <c r="P1940" s="138"/>
      <c r="Q1940" s="138"/>
    </row>
    <row r="1941" spans="1:17">
      <c r="A1941" s="147"/>
      <c r="B1941" s="67"/>
      <c r="C1941" s="151"/>
      <c r="D1941" s="179"/>
      <c r="E1941" s="147"/>
      <c r="F1941" s="138"/>
      <c r="G1941" s="138"/>
      <c r="H1941" s="138"/>
      <c r="I1941" s="138"/>
      <c r="J1941" s="138"/>
      <c r="K1941" s="138"/>
      <c r="L1941" s="138"/>
      <c r="M1941" s="138"/>
      <c r="N1941" s="138"/>
      <c r="O1941" s="138"/>
      <c r="P1941" s="138"/>
      <c r="Q1941" s="138"/>
    </row>
    <row r="1942" spans="1:17">
      <c r="A1942" s="147"/>
      <c r="B1942" s="67"/>
      <c r="C1942" s="151"/>
      <c r="D1942" s="179"/>
      <c r="E1942" s="147"/>
      <c r="F1942" s="138"/>
      <c r="G1942" s="138"/>
      <c r="H1942" s="138"/>
      <c r="I1942" s="138"/>
      <c r="J1942" s="138"/>
      <c r="K1942" s="138"/>
      <c r="L1942" s="138"/>
      <c r="M1942" s="138"/>
      <c r="N1942" s="138"/>
      <c r="O1942" s="138"/>
      <c r="P1942" s="138"/>
      <c r="Q1942" s="138"/>
    </row>
    <row r="1943" spans="1:17">
      <c r="A1943" s="147"/>
      <c r="B1943" s="67"/>
      <c r="C1943" s="151"/>
      <c r="D1943" s="179"/>
      <c r="E1943" s="147"/>
      <c r="F1943" s="138"/>
      <c r="G1943" s="138"/>
      <c r="H1943" s="138"/>
      <c r="I1943" s="138"/>
      <c r="J1943" s="138"/>
      <c r="K1943" s="138"/>
      <c r="L1943" s="138"/>
      <c r="M1943" s="138"/>
      <c r="N1943" s="138"/>
      <c r="O1943" s="138"/>
      <c r="P1943" s="138"/>
      <c r="Q1943" s="138"/>
    </row>
    <row r="1944" spans="1:17">
      <c r="A1944" s="147"/>
      <c r="B1944" s="67"/>
      <c r="C1944" s="151"/>
      <c r="D1944" s="179"/>
      <c r="E1944" s="147"/>
      <c r="F1944" s="138"/>
      <c r="G1944" s="138"/>
      <c r="H1944" s="138"/>
      <c r="I1944" s="138"/>
      <c r="J1944" s="138"/>
      <c r="K1944" s="138"/>
      <c r="L1944" s="138"/>
      <c r="M1944" s="138"/>
      <c r="N1944" s="138"/>
      <c r="O1944" s="138"/>
      <c r="P1944" s="138"/>
      <c r="Q1944" s="138"/>
    </row>
    <row r="1945" spans="1:17">
      <c r="A1945" s="147"/>
      <c r="B1945" s="67"/>
      <c r="C1945" s="151"/>
      <c r="D1945" s="179"/>
      <c r="E1945" s="147"/>
      <c r="F1945" s="138"/>
      <c r="G1945" s="138"/>
      <c r="H1945" s="138"/>
      <c r="I1945" s="138"/>
      <c r="J1945" s="138"/>
      <c r="K1945" s="138"/>
      <c r="L1945" s="138"/>
      <c r="M1945" s="138"/>
      <c r="N1945" s="138"/>
      <c r="O1945" s="138"/>
      <c r="P1945" s="138"/>
      <c r="Q1945" s="138"/>
    </row>
    <row r="1946" spans="1:17">
      <c r="A1946" s="147"/>
      <c r="B1946" s="67"/>
      <c r="C1946" s="151"/>
      <c r="D1946" s="179"/>
      <c r="E1946" s="147"/>
      <c r="F1946" s="138"/>
      <c r="G1946" s="138"/>
      <c r="H1946" s="138"/>
      <c r="I1946" s="138"/>
      <c r="J1946" s="138"/>
      <c r="K1946" s="138"/>
      <c r="L1946" s="138"/>
      <c r="M1946" s="138"/>
      <c r="N1946" s="138"/>
      <c r="O1946" s="138"/>
      <c r="P1946" s="138"/>
      <c r="Q1946" s="138"/>
    </row>
    <row r="1947" spans="1:17">
      <c r="A1947" s="147"/>
      <c r="B1947" s="67"/>
      <c r="C1947" s="151"/>
      <c r="D1947" s="179"/>
      <c r="E1947" s="147"/>
      <c r="F1947" s="138"/>
      <c r="G1947" s="138"/>
      <c r="H1947" s="138"/>
      <c r="I1947" s="138"/>
      <c r="J1947" s="138"/>
      <c r="K1947" s="138"/>
      <c r="L1947" s="138"/>
      <c r="M1947" s="138"/>
      <c r="N1947" s="138"/>
      <c r="O1947" s="138"/>
      <c r="P1947" s="138"/>
      <c r="Q1947" s="138"/>
    </row>
    <row r="1948" spans="1:17">
      <c r="A1948" s="147"/>
      <c r="B1948" s="67"/>
      <c r="C1948" s="151"/>
      <c r="D1948" s="179"/>
      <c r="E1948" s="147"/>
      <c r="F1948" s="138"/>
      <c r="G1948" s="138"/>
      <c r="H1948" s="138"/>
      <c r="I1948" s="138"/>
      <c r="J1948" s="138"/>
      <c r="K1948" s="138"/>
      <c r="L1948" s="138"/>
      <c r="M1948" s="138"/>
      <c r="N1948" s="138"/>
      <c r="O1948" s="138"/>
      <c r="P1948" s="138"/>
      <c r="Q1948" s="138"/>
    </row>
    <row r="1949" spans="1:17">
      <c r="A1949" s="147"/>
      <c r="B1949" s="67"/>
      <c r="C1949" s="151"/>
      <c r="D1949" s="179"/>
      <c r="E1949" s="147"/>
      <c r="F1949" s="138"/>
      <c r="G1949" s="138"/>
      <c r="H1949" s="138"/>
      <c r="I1949" s="138"/>
      <c r="J1949" s="138"/>
      <c r="K1949" s="138"/>
      <c r="L1949" s="138"/>
      <c r="M1949" s="138"/>
      <c r="N1949" s="138"/>
      <c r="O1949" s="138"/>
      <c r="P1949" s="138"/>
      <c r="Q1949" s="138"/>
    </row>
    <row r="1950" spans="1:17">
      <c r="A1950" s="147"/>
      <c r="B1950" s="67"/>
      <c r="C1950" s="151"/>
      <c r="D1950" s="179"/>
      <c r="E1950" s="147"/>
      <c r="F1950" s="138"/>
      <c r="G1950" s="138"/>
      <c r="H1950" s="138"/>
      <c r="I1950" s="138"/>
      <c r="J1950" s="138"/>
      <c r="K1950" s="138"/>
      <c r="L1950" s="138"/>
      <c r="M1950" s="138"/>
      <c r="N1950" s="138"/>
      <c r="O1950" s="138"/>
      <c r="P1950" s="138"/>
      <c r="Q1950" s="138"/>
    </row>
    <row r="1951" spans="1:17">
      <c r="A1951" s="147"/>
      <c r="B1951" s="67"/>
      <c r="C1951" s="151"/>
      <c r="D1951" s="179"/>
      <c r="E1951" s="147"/>
      <c r="F1951" s="138"/>
      <c r="G1951" s="138"/>
      <c r="H1951" s="138"/>
      <c r="I1951" s="138"/>
      <c r="J1951" s="138"/>
      <c r="K1951" s="138"/>
      <c r="L1951" s="138"/>
      <c r="M1951" s="138"/>
      <c r="N1951" s="138"/>
      <c r="O1951" s="138"/>
      <c r="P1951" s="138"/>
      <c r="Q1951" s="138"/>
    </row>
    <row r="1952" spans="1:17">
      <c r="A1952" s="147"/>
      <c r="B1952" s="67"/>
      <c r="C1952" s="151"/>
      <c r="D1952" s="179"/>
      <c r="E1952" s="147"/>
      <c r="F1952" s="138"/>
      <c r="G1952" s="138"/>
      <c r="H1952" s="138"/>
      <c r="I1952" s="138"/>
      <c r="J1952" s="138"/>
      <c r="K1952" s="138"/>
      <c r="L1952" s="138"/>
      <c r="M1952" s="138"/>
      <c r="N1952" s="138"/>
      <c r="O1952" s="138"/>
      <c r="P1952" s="138"/>
      <c r="Q1952" s="138"/>
    </row>
    <row r="1953" spans="1:17">
      <c r="A1953" s="147"/>
      <c r="B1953" s="67"/>
      <c r="C1953" s="151"/>
      <c r="D1953" s="179"/>
      <c r="E1953" s="147"/>
      <c r="F1953" s="138"/>
      <c r="G1953" s="138"/>
      <c r="H1953" s="138"/>
      <c r="I1953" s="138"/>
      <c r="J1953" s="138"/>
      <c r="K1953" s="138"/>
      <c r="L1953" s="138"/>
      <c r="M1953" s="138"/>
      <c r="N1953" s="138"/>
      <c r="O1953" s="138"/>
      <c r="P1953" s="138"/>
      <c r="Q1953" s="138"/>
    </row>
    <row r="1954" spans="1:17">
      <c r="A1954" s="147"/>
      <c r="B1954" s="67"/>
      <c r="C1954" s="151"/>
      <c r="D1954" s="179"/>
      <c r="E1954" s="147"/>
      <c r="F1954" s="138"/>
      <c r="G1954" s="138"/>
      <c r="H1954" s="138"/>
      <c r="I1954" s="138"/>
      <c r="J1954" s="138"/>
      <c r="K1954" s="138"/>
      <c r="L1954" s="138"/>
      <c r="M1954" s="138"/>
      <c r="N1954" s="138"/>
      <c r="O1954" s="138"/>
      <c r="P1954" s="138"/>
      <c r="Q1954" s="138"/>
    </row>
    <row r="1955" spans="1:17">
      <c r="A1955" s="147"/>
      <c r="B1955" s="67"/>
      <c r="C1955" s="151"/>
      <c r="D1955" s="179"/>
      <c r="E1955" s="147"/>
      <c r="F1955" s="138"/>
      <c r="G1955" s="138"/>
      <c r="H1955" s="138"/>
      <c r="I1955" s="138"/>
      <c r="J1955" s="138"/>
      <c r="K1955" s="138"/>
      <c r="L1955" s="138"/>
      <c r="M1955" s="138"/>
      <c r="N1955" s="138"/>
      <c r="O1955" s="138"/>
      <c r="P1955" s="138"/>
      <c r="Q1955" s="138"/>
    </row>
    <row r="1956" spans="1:17">
      <c r="A1956" s="147"/>
      <c r="B1956" s="67"/>
      <c r="C1956" s="151"/>
      <c r="D1956" s="179"/>
      <c r="E1956" s="147"/>
      <c r="F1956" s="138"/>
      <c r="G1956" s="138"/>
      <c r="H1956" s="138"/>
      <c r="I1956" s="138"/>
      <c r="J1956" s="138"/>
      <c r="K1956" s="138"/>
      <c r="L1956" s="138"/>
      <c r="M1956" s="138"/>
      <c r="N1956" s="138"/>
      <c r="O1956" s="138"/>
      <c r="P1956" s="138"/>
      <c r="Q1956" s="138"/>
    </row>
    <row r="1957" spans="1:17">
      <c r="A1957" s="147"/>
      <c r="B1957" s="67"/>
      <c r="C1957" s="151"/>
      <c r="D1957" s="179"/>
      <c r="E1957" s="147"/>
      <c r="F1957" s="138"/>
      <c r="G1957" s="138"/>
      <c r="H1957" s="138"/>
      <c r="I1957" s="138"/>
      <c r="J1957" s="138"/>
      <c r="K1957" s="138"/>
      <c r="L1957" s="138"/>
      <c r="M1957" s="138"/>
      <c r="N1957" s="138"/>
      <c r="O1957" s="138"/>
      <c r="P1957" s="138"/>
      <c r="Q1957" s="138"/>
    </row>
    <row r="1958" spans="1:17">
      <c r="A1958" s="147"/>
      <c r="B1958" s="67"/>
      <c r="C1958" s="151"/>
      <c r="D1958" s="179"/>
      <c r="E1958" s="147"/>
      <c r="F1958" s="138"/>
      <c r="G1958" s="138"/>
      <c r="H1958" s="138"/>
      <c r="I1958" s="138"/>
      <c r="J1958" s="138"/>
      <c r="K1958" s="138"/>
      <c r="L1958" s="138"/>
      <c r="M1958" s="138"/>
      <c r="N1958" s="138"/>
      <c r="O1958" s="138"/>
      <c r="P1958" s="138"/>
      <c r="Q1958" s="138"/>
    </row>
    <row r="1959" spans="1:17">
      <c r="A1959" s="147"/>
      <c r="B1959" s="67"/>
      <c r="C1959" s="151"/>
      <c r="D1959" s="179"/>
      <c r="E1959" s="147"/>
      <c r="F1959" s="138"/>
      <c r="G1959" s="138"/>
      <c r="H1959" s="138"/>
      <c r="I1959" s="138"/>
      <c r="J1959" s="138"/>
      <c r="K1959" s="138"/>
      <c r="L1959" s="138"/>
      <c r="M1959" s="138"/>
      <c r="N1959" s="138"/>
      <c r="O1959" s="138"/>
      <c r="P1959" s="138"/>
      <c r="Q1959" s="138"/>
    </row>
    <row r="1960" spans="1:17">
      <c r="A1960" s="147"/>
      <c r="B1960" s="67"/>
      <c r="C1960" s="151"/>
      <c r="D1960" s="179"/>
      <c r="E1960" s="147"/>
      <c r="F1960" s="138"/>
      <c r="G1960" s="138"/>
      <c r="H1960" s="138"/>
      <c r="I1960" s="138"/>
      <c r="J1960" s="138"/>
      <c r="K1960" s="138"/>
      <c r="L1960" s="138"/>
      <c r="M1960" s="138"/>
      <c r="N1960" s="138"/>
      <c r="O1960" s="138"/>
      <c r="P1960" s="138"/>
      <c r="Q1960" s="138"/>
    </row>
    <row r="1961" spans="1:17">
      <c r="A1961" s="147"/>
      <c r="B1961" s="67"/>
      <c r="C1961" s="151"/>
      <c r="D1961" s="179"/>
      <c r="E1961" s="147"/>
      <c r="F1961" s="138"/>
      <c r="G1961" s="138"/>
      <c r="H1961" s="138"/>
      <c r="I1961" s="138"/>
      <c r="J1961" s="138"/>
      <c r="K1961" s="138"/>
      <c r="L1961" s="138"/>
      <c r="M1961" s="138"/>
      <c r="N1961" s="138"/>
      <c r="O1961" s="138"/>
      <c r="P1961" s="138"/>
      <c r="Q1961" s="138"/>
    </row>
    <row r="1962" spans="1:17">
      <c r="A1962" s="147"/>
      <c r="B1962" s="67"/>
      <c r="C1962" s="151"/>
      <c r="D1962" s="179"/>
      <c r="E1962" s="147"/>
      <c r="F1962" s="138"/>
      <c r="G1962" s="138"/>
      <c r="H1962" s="138"/>
      <c r="I1962" s="138"/>
      <c r="J1962" s="138"/>
      <c r="K1962" s="138"/>
      <c r="L1962" s="138"/>
      <c r="M1962" s="138"/>
      <c r="N1962" s="138"/>
      <c r="O1962" s="138"/>
      <c r="P1962" s="138"/>
      <c r="Q1962" s="138"/>
    </row>
    <row r="1963" spans="1:17">
      <c r="A1963" s="147"/>
      <c r="B1963" s="67"/>
      <c r="C1963" s="151"/>
      <c r="D1963" s="179"/>
      <c r="E1963" s="147"/>
      <c r="F1963" s="138"/>
      <c r="G1963" s="138"/>
      <c r="H1963" s="138"/>
      <c r="I1963" s="138"/>
      <c r="J1963" s="138"/>
      <c r="K1963" s="138"/>
      <c r="L1963" s="138"/>
      <c r="M1963" s="138"/>
      <c r="N1963" s="138"/>
      <c r="O1963" s="138"/>
      <c r="P1963" s="138"/>
      <c r="Q1963" s="138"/>
    </row>
    <row r="1964" spans="1:17">
      <c r="A1964" s="147"/>
      <c r="B1964" s="67"/>
      <c r="C1964" s="151"/>
      <c r="D1964" s="179"/>
      <c r="E1964" s="147"/>
      <c r="F1964" s="138"/>
      <c r="G1964" s="138"/>
      <c r="H1964" s="138"/>
      <c r="I1964" s="138"/>
      <c r="J1964" s="138"/>
      <c r="K1964" s="138"/>
      <c r="L1964" s="138"/>
      <c r="M1964" s="138"/>
      <c r="N1964" s="138"/>
      <c r="O1964" s="138"/>
      <c r="P1964" s="138"/>
      <c r="Q1964" s="138"/>
    </row>
    <row r="1965" spans="1:17">
      <c r="A1965" s="147"/>
      <c r="B1965" s="67"/>
      <c r="C1965" s="151"/>
      <c r="D1965" s="179"/>
      <c r="E1965" s="147"/>
      <c r="F1965" s="138"/>
      <c r="G1965" s="138"/>
      <c r="H1965" s="138"/>
      <c r="I1965" s="138"/>
      <c r="J1965" s="138"/>
      <c r="K1965" s="138"/>
      <c r="L1965" s="138"/>
      <c r="M1965" s="138"/>
      <c r="N1965" s="138"/>
      <c r="O1965" s="138"/>
      <c r="P1965" s="138"/>
      <c r="Q1965" s="138"/>
    </row>
    <row r="1966" spans="1:17">
      <c r="A1966" s="147"/>
      <c r="B1966" s="67"/>
      <c r="C1966" s="151"/>
      <c r="D1966" s="179"/>
      <c r="E1966" s="147"/>
      <c r="F1966" s="138"/>
      <c r="G1966" s="138"/>
      <c r="H1966" s="138"/>
      <c r="I1966" s="138"/>
      <c r="J1966" s="138"/>
      <c r="K1966" s="138"/>
      <c r="L1966" s="138"/>
      <c r="M1966" s="138"/>
      <c r="N1966" s="138"/>
      <c r="O1966" s="138"/>
      <c r="P1966" s="138"/>
      <c r="Q1966" s="138"/>
    </row>
    <row r="1967" spans="1:17">
      <c r="A1967" s="147"/>
      <c r="B1967" s="67"/>
      <c r="C1967" s="151"/>
      <c r="D1967" s="179"/>
      <c r="E1967" s="147"/>
      <c r="F1967" s="138"/>
      <c r="G1967" s="138"/>
      <c r="H1967" s="138"/>
      <c r="I1967" s="138"/>
      <c r="J1967" s="138"/>
      <c r="K1967" s="138"/>
      <c r="L1967" s="138"/>
      <c r="M1967" s="138"/>
      <c r="N1967" s="138"/>
      <c r="O1967" s="138"/>
      <c r="P1967" s="138"/>
      <c r="Q1967" s="138"/>
    </row>
    <row r="1968" spans="1:17">
      <c r="A1968" s="147"/>
      <c r="B1968" s="67"/>
      <c r="C1968" s="151"/>
      <c r="D1968" s="179"/>
      <c r="E1968" s="147"/>
      <c r="F1968" s="138"/>
      <c r="G1968" s="138"/>
      <c r="H1968" s="138"/>
      <c r="I1968" s="138"/>
      <c r="J1968" s="138"/>
      <c r="K1968" s="138"/>
      <c r="L1968" s="138"/>
      <c r="M1968" s="138"/>
      <c r="N1968" s="138"/>
      <c r="O1968" s="138"/>
      <c r="P1968" s="138"/>
      <c r="Q1968" s="138"/>
    </row>
    <row r="1969" spans="1:17">
      <c r="A1969" s="147"/>
      <c r="B1969" s="67"/>
      <c r="C1969" s="151"/>
      <c r="D1969" s="179"/>
      <c r="E1969" s="147"/>
      <c r="F1969" s="138"/>
      <c r="G1969" s="138"/>
      <c r="H1969" s="138"/>
      <c r="I1969" s="138"/>
      <c r="J1969" s="138"/>
      <c r="K1969" s="138"/>
      <c r="L1969" s="138"/>
      <c r="M1969" s="138"/>
      <c r="N1969" s="138"/>
      <c r="O1969" s="138"/>
      <c r="P1969" s="138"/>
      <c r="Q1969" s="138"/>
    </row>
    <row r="1970" spans="1:17">
      <c r="A1970" s="147"/>
      <c r="B1970" s="67"/>
      <c r="C1970" s="151"/>
      <c r="D1970" s="179"/>
      <c r="E1970" s="147"/>
      <c r="F1970" s="138"/>
      <c r="G1970" s="138"/>
      <c r="H1970" s="138"/>
      <c r="I1970" s="138"/>
      <c r="J1970" s="138"/>
      <c r="K1970" s="138"/>
      <c r="L1970" s="138"/>
      <c r="M1970" s="138"/>
      <c r="N1970" s="138"/>
      <c r="O1970" s="138"/>
      <c r="P1970" s="138"/>
      <c r="Q1970" s="138"/>
    </row>
    <row r="1971" spans="1:17">
      <c r="A1971" s="147"/>
      <c r="B1971" s="67"/>
      <c r="C1971" s="151"/>
      <c r="D1971" s="179"/>
      <c r="E1971" s="147"/>
      <c r="F1971" s="138"/>
      <c r="G1971" s="138"/>
      <c r="H1971" s="138"/>
      <c r="I1971" s="138"/>
      <c r="J1971" s="138"/>
      <c r="K1971" s="138"/>
      <c r="L1971" s="138"/>
      <c r="M1971" s="138"/>
      <c r="N1971" s="138"/>
      <c r="O1971" s="138"/>
      <c r="P1971" s="138"/>
      <c r="Q1971" s="138"/>
    </row>
    <row r="1972" spans="1:17">
      <c r="A1972" s="147"/>
      <c r="B1972" s="67"/>
      <c r="C1972" s="151"/>
      <c r="D1972" s="179"/>
      <c r="E1972" s="147"/>
      <c r="F1972" s="138"/>
      <c r="G1972" s="138"/>
      <c r="H1972" s="138"/>
      <c r="I1972" s="138"/>
      <c r="J1972" s="138"/>
      <c r="K1972" s="138"/>
      <c r="L1972" s="138"/>
      <c r="M1972" s="138"/>
      <c r="N1972" s="138"/>
      <c r="O1972" s="138"/>
      <c r="P1972" s="138"/>
      <c r="Q1972" s="138"/>
    </row>
    <row r="1973" spans="1:17">
      <c r="A1973" s="147"/>
      <c r="B1973" s="67"/>
      <c r="C1973" s="151"/>
      <c r="D1973" s="179"/>
      <c r="E1973" s="147"/>
      <c r="F1973" s="138"/>
      <c r="G1973" s="138"/>
      <c r="H1973" s="138"/>
      <c r="I1973" s="138"/>
      <c r="J1973" s="138"/>
      <c r="K1973" s="138"/>
      <c r="L1973" s="138"/>
      <c r="M1973" s="138"/>
      <c r="N1973" s="138"/>
      <c r="O1973" s="138"/>
      <c r="P1973" s="138"/>
      <c r="Q1973" s="138"/>
    </row>
    <row r="1974" spans="1:17">
      <c r="A1974" s="147"/>
      <c r="B1974" s="67"/>
      <c r="C1974" s="151"/>
      <c r="D1974" s="179"/>
      <c r="E1974" s="147"/>
      <c r="F1974" s="138"/>
      <c r="G1974" s="138"/>
      <c r="H1974" s="138"/>
      <c r="I1974" s="138"/>
      <c r="J1974" s="138"/>
      <c r="K1974" s="138"/>
      <c r="L1974" s="138"/>
      <c r="M1974" s="138"/>
      <c r="N1974" s="138"/>
      <c r="O1974" s="138"/>
      <c r="P1974" s="138"/>
      <c r="Q1974" s="138"/>
    </row>
    <row r="1975" spans="1:17">
      <c r="A1975" s="147"/>
      <c r="B1975" s="67"/>
      <c r="C1975" s="151"/>
      <c r="D1975" s="179"/>
      <c r="E1975" s="147"/>
      <c r="F1975" s="138"/>
      <c r="G1975" s="138"/>
      <c r="H1975" s="138"/>
      <c r="I1975" s="138"/>
      <c r="J1975" s="138"/>
      <c r="K1975" s="138"/>
      <c r="L1975" s="138"/>
      <c r="M1975" s="138"/>
      <c r="N1975" s="138"/>
      <c r="O1975" s="138"/>
      <c r="P1975" s="138"/>
      <c r="Q1975" s="138"/>
    </row>
    <row r="1976" spans="1:17">
      <c r="A1976" s="147"/>
      <c r="B1976" s="67"/>
      <c r="C1976" s="151"/>
      <c r="D1976" s="179"/>
      <c r="E1976" s="147"/>
      <c r="F1976" s="138"/>
      <c r="G1976" s="138"/>
      <c r="H1976" s="138"/>
      <c r="I1976" s="138"/>
      <c r="J1976" s="138"/>
      <c r="K1976" s="138"/>
      <c r="L1976" s="138"/>
      <c r="M1976" s="138"/>
      <c r="N1976" s="138"/>
      <c r="O1976" s="138"/>
      <c r="P1976" s="138"/>
      <c r="Q1976" s="138"/>
    </row>
    <row r="1977" spans="1:17">
      <c r="A1977" s="147"/>
      <c r="B1977" s="67"/>
      <c r="C1977" s="151"/>
      <c r="D1977" s="179"/>
      <c r="E1977" s="147"/>
      <c r="F1977" s="138"/>
      <c r="G1977" s="138"/>
      <c r="H1977" s="138"/>
      <c r="I1977" s="138"/>
      <c r="J1977" s="138"/>
      <c r="K1977" s="138"/>
      <c r="L1977" s="138"/>
      <c r="M1977" s="138"/>
      <c r="N1977" s="138"/>
      <c r="O1977" s="138"/>
      <c r="P1977" s="138"/>
      <c r="Q1977" s="138"/>
    </row>
    <row r="1978" spans="1:17">
      <c r="A1978" s="147"/>
      <c r="B1978" s="67"/>
      <c r="C1978" s="151"/>
      <c r="D1978" s="179"/>
      <c r="E1978" s="147"/>
      <c r="F1978" s="138"/>
      <c r="G1978" s="138"/>
      <c r="H1978" s="138"/>
      <c r="I1978" s="138"/>
      <c r="J1978" s="138"/>
      <c r="K1978" s="138"/>
      <c r="L1978" s="138"/>
      <c r="M1978" s="138"/>
      <c r="N1978" s="138"/>
      <c r="O1978" s="138"/>
      <c r="P1978" s="138"/>
      <c r="Q1978" s="138"/>
    </row>
    <row r="1979" spans="1:17">
      <c r="A1979" s="147"/>
      <c r="B1979" s="67"/>
      <c r="C1979" s="151"/>
      <c r="D1979" s="179"/>
      <c r="E1979" s="147"/>
      <c r="F1979" s="138"/>
      <c r="G1979" s="138"/>
      <c r="H1979" s="138"/>
      <c r="I1979" s="138"/>
      <c r="J1979" s="138"/>
      <c r="K1979" s="138"/>
      <c r="L1979" s="138"/>
      <c r="M1979" s="138"/>
      <c r="N1979" s="138"/>
      <c r="O1979" s="138"/>
      <c r="P1979" s="138"/>
      <c r="Q1979" s="138"/>
    </row>
    <row r="1980" spans="1:17">
      <c r="A1980" s="147"/>
      <c r="B1980" s="67"/>
      <c r="C1980" s="151"/>
      <c r="D1980" s="179"/>
      <c r="E1980" s="147"/>
      <c r="F1980" s="138"/>
      <c r="G1980" s="138"/>
      <c r="H1980" s="138"/>
      <c r="I1980" s="138"/>
      <c r="J1980" s="138"/>
      <c r="K1980" s="138"/>
      <c r="L1980" s="138"/>
      <c r="M1980" s="138"/>
      <c r="N1980" s="138"/>
      <c r="O1980" s="138"/>
      <c r="P1980" s="138"/>
      <c r="Q1980" s="138"/>
    </row>
    <row r="1981" spans="1:17">
      <c r="A1981" s="147"/>
      <c r="B1981" s="67"/>
      <c r="C1981" s="151"/>
      <c r="D1981" s="179"/>
      <c r="E1981" s="147"/>
      <c r="F1981" s="138"/>
      <c r="G1981" s="138"/>
      <c r="H1981" s="138"/>
      <c r="I1981" s="138"/>
      <c r="J1981" s="138"/>
      <c r="K1981" s="138"/>
      <c r="L1981" s="138"/>
      <c r="M1981" s="138"/>
      <c r="N1981" s="138"/>
      <c r="O1981" s="138"/>
      <c r="P1981" s="138"/>
      <c r="Q1981" s="138"/>
    </row>
    <row r="1982" spans="1:17">
      <c r="A1982" s="147"/>
      <c r="B1982" s="67"/>
      <c r="C1982" s="151"/>
      <c r="D1982" s="179"/>
      <c r="E1982" s="147"/>
      <c r="F1982" s="138"/>
      <c r="G1982" s="138"/>
      <c r="H1982" s="138"/>
      <c r="I1982" s="138"/>
      <c r="J1982" s="138"/>
      <c r="K1982" s="138"/>
      <c r="L1982" s="138"/>
      <c r="M1982" s="138"/>
      <c r="N1982" s="138"/>
      <c r="O1982" s="138"/>
      <c r="P1982" s="138"/>
      <c r="Q1982" s="138"/>
    </row>
    <row r="1983" spans="1:17">
      <c r="A1983" s="147"/>
      <c r="B1983" s="67"/>
      <c r="C1983" s="151"/>
      <c r="D1983" s="179"/>
      <c r="E1983" s="147"/>
      <c r="F1983" s="138"/>
      <c r="G1983" s="138"/>
      <c r="H1983" s="138"/>
      <c r="I1983" s="138"/>
      <c r="J1983" s="138"/>
      <c r="K1983" s="138"/>
      <c r="L1983" s="138"/>
      <c r="M1983" s="138"/>
      <c r="N1983" s="138"/>
      <c r="O1983" s="138"/>
      <c r="P1983" s="138"/>
      <c r="Q1983" s="138"/>
    </row>
    <row r="1984" spans="1:17">
      <c r="A1984" s="147"/>
      <c r="B1984" s="67"/>
      <c r="C1984" s="151"/>
      <c r="D1984" s="179"/>
      <c r="E1984" s="147"/>
      <c r="F1984" s="138"/>
      <c r="G1984" s="138"/>
      <c r="H1984" s="138"/>
      <c r="I1984" s="138"/>
      <c r="J1984" s="138"/>
      <c r="K1984" s="138"/>
      <c r="L1984" s="138"/>
      <c r="M1984" s="138"/>
      <c r="N1984" s="138"/>
      <c r="O1984" s="138"/>
      <c r="P1984" s="138"/>
      <c r="Q1984" s="138"/>
    </row>
    <row r="1985" spans="1:17">
      <c r="A1985" s="147"/>
      <c r="B1985" s="67"/>
      <c r="C1985" s="151"/>
      <c r="D1985" s="179"/>
      <c r="E1985" s="147"/>
      <c r="F1985" s="138"/>
      <c r="G1985" s="138"/>
      <c r="H1985" s="138"/>
      <c r="I1985" s="138"/>
      <c r="J1985" s="138"/>
      <c r="K1985" s="138"/>
      <c r="L1985" s="138"/>
      <c r="M1985" s="138"/>
      <c r="N1985" s="138"/>
      <c r="O1985" s="138"/>
      <c r="P1985" s="138"/>
      <c r="Q1985" s="138"/>
    </row>
    <row r="1986" spans="1:17">
      <c r="A1986" s="147"/>
      <c r="B1986" s="67"/>
      <c r="C1986" s="151"/>
      <c r="D1986" s="179"/>
      <c r="E1986" s="147"/>
      <c r="F1986" s="138"/>
      <c r="G1986" s="138"/>
      <c r="H1986" s="138"/>
      <c r="I1986" s="138"/>
      <c r="J1986" s="138"/>
      <c r="K1986" s="138"/>
      <c r="L1986" s="138"/>
      <c r="M1986" s="138"/>
      <c r="N1986" s="138"/>
      <c r="O1986" s="138"/>
      <c r="P1986" s="138"/>
      <c r="Q1986" s="138"/>
    </row>
    <row r="1987" spans="1:17">
      <c r="A1987" s="147"/>
      <c r="B1987" s="67"/>
      <c r="C1987" s="151"/>
      <c r="D1987" s="179"/>
      <c r="E1987" s="147"/>
      <c r="F1987" s="138"/>
      <c r="G1987" s="138"/>
      <c r="H1987" s="138"/>
      <c r="I1987" s="138"/>
      <c r="J1987" s="138"/>
      <c r="K1987" s="138"/>
      <c r="L1987" s="138"/>
      <c r="M1987" s="138"/>
      <c r="N1987" s="138"/>
      <c r="O1987" s="138"/>
      <c r="P1987" s="138"/>
      <c r="Q1987" s="138"/>
    </row>
    <row r="1988" spans="1:17">
      <c r="A1988" s="147"/>
      <c r="B1988" s="67"/>
      <c r="C1988" s="151"/>
      <c r="D1988" s="179"/>
      <c r="E1988" s="147"/>
      <c r="F1988" s="138"/>
      <c r="G1988" s="138"/>
      <c r="H1988" s="138"/>
      <c r="I1988" s="138"/>
      <c r="J1988" s="138"/>
      <c r="K1988" s="138"/>
      <c r="L1988" s="138"/>
      <c r="M1988" s="138"/>
      <c r="N1988" s="138"/>
      <c r="O1988" s="138"/>
      <c r="P1988" s="138"/>
      <c r="Q1988" s="138"/>
    </row>
    <row r="1989" spans="1:17">
      <c r="A1989" s="147"/>
      <c r="B1989" s="67"/>
      <c r="C1989" s="151"/>
      <c r="D1989" s="179"/>
      <c r="E1989" s="147"/>
      <c r="F1989" s="138"/>
      <c r="G1989" s="138"/>
      <c r="H1989" s="138"/>
      <c r="I1989" s="138"/>
      <c r="J1989" s="138"/>
      <c r="K1989" s="138"/>
      <c r="L1989" s="138"/>
      <c r="M1989" s="138"/>
      <c r="N1989" s="138"/>
      <c r="O1989" s="138"/>
      <c r="P1989" s="138"/>
      <c r="Q1989" s="138"/>
    </row>
    <row r="1990" spans="1:17">
      <c r="A1990" s="147"/>
      <c r="B1990" s="67"/>
      <c r="C1990" s="151"/>
      <c r="D1990" s="179"/>
      <c r="E1990" s="147"/>
      <c r="F1990" s="138"/>
      <c r="G1990" s="138"/>
      <c r="H1990" s="138"/>
      <c r="I1990" s="138"/>
      <c r="J1990" s="138"/>
      <c r="K1990" s="138"/>
      <c r="L1990" s="138"/>
      <c r="M1990" s="138"/>
      <c r="N1990" s="138"/>
      <c r="O1990" s="138"/>
      <c r="P1990" s="138"/>
      <c r="Q1990" s="138"/>
    </row>
    <row r="1991" spans="1:17">
      <c r="A1991" s="147"/>
      <c r="B1991" s="67"/>
      <c r="C1991" s="151"/>
      <c r="D1991" s="179"/>
      <c r="E1991" s="147"/>
      <c r="F1991" s="138"/>
      <c r="G1991" s="138"/>
      <c r="H1991" s="138"/>
      <c r="I1991" s="138"/>
      <c r="J1991" s="138"/>
      <c r="K1991" s="138"/>
      <c r="L1991" s="138"/>
      <c r="M1991" s="138"/>
      <c r="N1991" s="138"/>
      <c r="O1991" s="138"/>
      <c r="P1991" s="138"/>
      <c r="Q1991" s="138"/>
    </row>
    <row r="1992" spans="1:17">
      <c r="A1992" s="147"/>
      <c r="B1992" s="67"/>
      <c r="C1992" s="151"/>
      <c r="D1992" s="179"/>
      <c r="E1992" s="147"/>
      <c r="F1992" s="138"/>
      <c r="G1992" s="138"/>
      <c r="H1992" s="138"/>
      <c r="I1992" s="138"/>
      <c r="J1992" s="138"/>
      <c r="K1992" s="138"/>
      <c r="L1992" s="138"/>
      <c r="M1992" s="138"/>
      <c r="N1992" s="138"/>
      <c r="O1992" s="138"/>
      <c r="P1992" s="138"/>
      <c r="Q1992" s="138"/>
    </row>
    <row r="1993" spans="1:17">
      <c r="A1993" s="147"/>
      <c r="B1993" s="67"/>
      <c r="C1993" s="151"/>
      <c r="D1993" s="179"/>
      <c r="E1993" s="147"/>
      <c r="F1993" s="138"/>
      <c r="G1993" s="138"/>
      <c r="H1993" s="138"/>
      <c r="I1993" s="138"/>
      <c r="J1993" s="138"/>
      <c r="K1993" s="138"/>
      <c r="L1993" s="138"/>
      <c r="M1993" s="138"/>
      <c r="N1993" s="138"/>
      <c r="O1993" s="138"/>
      <c r="P1993" s="138"/>
      <c r="Q1993" s="138"/>
    </row>
    <row r="1994" spans="1:17">
      <c r="A1994" s="147"/>
      <c r="B1994" s="67"/>
      <c r="C1994" s="151"/>
      <c r="D1994" s="179"/>
      <c r="E1994" s="147"/>
      <c r="F1994" s="138"/>
      <c r="G1994" s="138"/>
      <c r="H1994" s="138"/>
      <c r="I1994" s="138"/>
      <c r="J1994" s="138"/>
      <c r="K1994" s="138"/>
      <c r="L1994" s="138"/>
      <c r="M1994" s="138"/>
      <c r="N1994" s="138"/>
      <c r="O1994" s="138"/>
      <c r="P1994" s="138"/>
      <c r="Q1994" s="138"/>
    </row>
    <row r="1995" spans="1:17">
      <c r="A1995" s="147"/>
      <c r="B1995" s="67"/>
      <c r="C1995" s="151"/>
      <c r="D1995" s="179"/>
      <c r="E1995" s="147"/>
      <c r="F1995" s="138"/>
      <c r="G1995" s="138"/>
      <c r="H1995" s="138"/>
      <c r="I1995" s="138"/>
      <c r="J1995" s="138"/>
      <c r="K1995" s="138"/>
      <c r="L1995" s="138"/>
      <c r="M1995" s="138"/>
      <c r="N1995" s="138"/>
      <c r="O1995" s="138"/>
      <c r="P1995" s="138"/>
      <c r="Q1995" s="138"/>
    </row>
    <row r="1996" spans="1:17">
      <c r="A1996" s="147"/>
      <c r="B1996" s="67"/>
      <c r="C1996" s="151"/>
      <c r="D1996" s="179"/>
      <c r="E1996" s="147"/>
      <c r="F1996" s="138"/>
      <c r="G1996" s="138"/>
      <c r="H1996" s="138"/>
      <c r="I1996" s="138"/>
      <c r="J1996" s="138"/>
      <c r="K1996" s="138"/>
      <c r="L1996" s="138"/>
      <c r="M1996" s="138"/>
      <c r="N1996" s="138"/>
      <c r="O1996" s="138"/>
      <c r="P1996" s="138"/>
      <c r="Q1996" s="138"/>
    </row>
    <row r="1997" spans="1:17">
      <c r="A1997" s="147"/>
      <c r="B1997" s="67"/>
      <c r="C1997" s="151"/>
      <c r="D1997" s="179"/>
      <c r="E1997" s="147"/>
      <c r="F1997" s="138"/>
      <c r="G1997" s="138"/>
      <c r="H1997" s="138"/>
      <c r="I1997" s="138"/>
      <c r="J1997" s="138"/>
      <c r="K1997" s="138"/>
      <c r="L1997" s="138"/>
      <c r="M1997" s="138"/>
      <c r="N1997" s="138"/>
      <c r="O1997" s="138"/>
      <c r="P1997" s="138"/>
      <c r="Q1997" s="138"/>
    </row>
    <row r="1998" spans="1:17">
      <c r="A1998" s="147"/>
      <c r="B1998" s="67"/>
      <c r="C1998" s="151"/>
      <c r="D1998" s="179"/>
      <c r="E1998" s="147"/>
      <c r="F1998" s="138"/>
      <c r="G1998" s="138"/>
      <c r="H1998" s="138"/>
      <c r="I1998" s="138"/>
      <c r="J1998" s="138"/>
      <c r="K1998" s="138"/>
      <c r="L1998" s="138"/>
      <c r="M1998" s="138"/>
      <c r="N1998" s="138"/>
      <c r="O1998" s="138"/>
      <c r="P1998" s="138"/>
      <c r="Q1998" s="138"/>
    </row>
    <row r="1999" spans="1:17">
      <c r="A1999" s="147"/>
      <c r="B1999" s="67"/>
      <c r="C1999" s="151"/>
      <c r="D1999" s="179"/>
      <c r="E1999" s="147"/>
      <c r="F1999" s="138"/>
      <c r="G1999" s="138"/>
      <c r="H1999" s="138"/>
      <c r="I1999" s="138"/>
      <c r="J1999" s="138"/>
      <c r="K1999" s="138"/>
      <c r="L1999" s="138"/>
      <c r="M1999" s="138"/>
      <c r="N1999" s="138"/>
      <c r="O1999" s="138"/>
      <c r="P1999" s="138"/>
      <c r="Q1999" s="138"/>
    </row>
    <row r="2000" spans="1:17">
      <c r="A2000" s="147"/>
      <c r="B2000" s="67"/>
      <c r="C2000" s="151"/>
      <c r="D2000" s="179"/>
      <c r="E2000" s="147"/>
      <c r="F2000" s="138"/>
      <c r="G2000" s="138"/>
      <c r="H2000" s="138"/>
      <c r="I2000" s="138"/>
      <c r="J2000" s="138"/>
      <c r="K2000" s="138"/>
      <c r="L2000" s="138"/>
      <c r="M2000" s="138"/>
      <c r="N2000" s="138"/>
      <c r="O2000" s="138"/>
      <c r="P2000" s="138"/>
      <c r="Q2000" s="138"/>
    </row>
    <row r="2001" spans="1:17">
      <c r="A2001" s="147"/>
      <c r="B2001" s="67"/>
      <c r="C2001" s="151"/>
      <c r="D2001" s="179"/>
      <c r="E2001" s="147"/>
      <c r="F2001" s="138"/>
      <c r="G2001" s="138"/>
      <c r="H2001" s="138"/>
      <c r="I2001" s="138"/>
      <c r="J2001" s="138"/>
      <c r="K2001" s="138"/>
      <c r="L2001" s="138"/>
      <c r="M2001" s="138"/>
      <c r="N2001" s="138"/>
      <c r="O2001" s="138"/>
      <c r="P2001" s="138"/>
      <c r="Q2001" s="138"/>
    </row>
    <row r="2002" spans="1:17">
      <c r="A2002" s="147"/>
      <c r="B2002" s="67"/>
      <c r="C2002" s="151"/>
      <c r="D2002" s="179"/>
      <c r="E2002" s="147"/>
      <c r="F2002" s="138"/>
      <c r="G2002" s="138"/>
      <c r="H2002" s="138"/>
      <c r="I2002" s="138"/>
      <c r="J2002" s="138"/>
      <c r="K2002" s="138"/>
      <c r="L2002" s="138"/>
      <c r="M2002" s="138"/>
      <c r="N2002" s="138"/>
      <c r="O2002" s="138"/>
      <c r="P2002" s="138"/>
      <c r="Q2002" s="138"/>
    </row>
    <row r="2003" spans="1:17">
      <c r="A2003" s="147"/>
      <c r="B2003" s="67"/>
      <c r="C2003" s="151"/>
      <c r="D2003" s="179"/>
      <c r="E2003" s="147"/>
      <c r="F2003" s="138"/>
      <c r="G2003" s="138"/>
      <c r="H2003" s="138"/>
      <c r="I2003" s="138"/>
      <c r="J2003" s="138"/>
      <c r="K2003" s="138"/>
      <c r="L2003" s="138"/>
      <c r="M2003" s="138"/>
      <c r="N2003" s="138"/>
      <c r="O2003" s="138"/>
      <c r="P2003" s="138"/>
      <c r="Q2003" s="138"/>
    </row>
    <row r="2004" spans="1:17">
      <c r="A2004" s="147"/>
      <c r="B2004" s="67"/>
      <c r="C2004" s="151"/>
      <c r="D2004" s="179"/>
      <c r="E2004" s="147"/>
      <c r="F2004" s="138"/>
      <c r="G2004" s="138"/>
      <c r="H2004" s="138"/>
      <c r="I2004" s="138"/>
      <c r="J2004" s="138"/>
      <c r="K2004" s="138"/>
      <c r="L2004" s="138"/>
      <c r="M2004" s="138"/>
      <c r="N2004" s="138"/>
      <c r="O2004" s="138"/>
      <c r="P2004" s="138"/>
      <c r="Q2004" s="138"/>
    </row>
    <row r="2005" spans="1:17">
      <c r="A2005" s="147"/>
      <c r="B2005" s="67"/>
      <c r="C2005" s="151"/>
      <c r="D2005" s="179"/>
      <c r="E2005" s="147"/>
      <c r="F2005" s="138"/>
      <c r="G2005" s="138"/>
      <c r="H2005" s="138"/>
      <c r="I2005" s="138"/>
      <c r="J2005" s="138"/>
      <c r="K2005" s="138"/>
      <c r="L2005" s="138"/>
      <c r="M2005" s="138"/>
      <c r="N2005" s="138"/>
      <c r="O2005" s="138"/>
      <c r="P2005" s="138"/>
      <c r="Q2005" s="138"/>
    </row>
    <row r="2006" spans="1:17">
      <c r="A2006" s="147"/>
      <c r="B2006" s="67"/>
      <c r="C2006" s="151"/>
      <c r="D2006" s="179"/>
      <c r="E2006" s="147"/>
      <c r="F2006" s="138"/>
      <c r="G2006" s="138"/>
      <c r="H2006" s="138"/>
      <c r="I2006" s="138"/>
      <c r="J2006" s="138"/>
      <c r="K2006" s="138"/>
      <c r="L2006" s="138"/>
      <c r="M2006" s="138"/>
      <c r="N2006" s="138"/>
      <c r="O2006" s="138"/>
      <c r="P2006" s="138"/>
      <c r="Q2006" s="138"/>
    </row>
    <row r="2007" spans="1:17">
      <c r="A2007" s="147"/>
      <c r="B2007" s="67"/>
      <c r="C2007" s="151"/>
      <c r="D2007" s="179"/>
      <c r="E2007" s="147"/>
      <c r="F2007" s="138"/>
      <c r="G2007" s="138"/>
      <c r="H2007" s="138"/>
      <c r="I2007" s="138"/>
      <c r="J2007" s="138"/>
      <c r="K2007" s="138"/>
      <c r="L2007" s="138"/>
      <c r="M2007" s="138"/>
      <c r="N2007" s="138"/>
      <c r="O2007" s="138"/>
      <c r="P2007" s="138"/>
      <c r="Q2007" s="138"/>
    </row>
    <row r="2008" spans="1:17">
      <c r="A2008" s="147"/>
      <c r="B2008" s="67"/>
      <c r="C2008" s="151"/>
      <c r="D2008" s="179"/>
      <c r="E2008" s="147"/>
      <c r="F2008" s="138"/>
      <c r="G2008" s="138"/>
      <c r="H2008" s="138"/>
      <c r="I2008" s="138"/>
      <c r="J2008" s="138"/>
      <c r="K2008" s="138"/>
      <c r="L2008" s="138"/>
      <c r="M2008" s="138"/>
      <c r="N2008" s="138"/>
      <c r="O2008" s="138"/>
      <c r="P2008" s="138"/>
      <c r="Q2008" s="138"/>
    </row>
    <row r="2009" spans="1:17">
      <c r="A2009" s="147"/>
      <c r="B2009" s="67"/>
      <c r="C2009" s="151"/>
      <c r="D2009" s="179"/>
      <c r="E2009" s="147"/>
      <c r="F2009" s="138"/>
      <c r="G2009" s="138"/>
      <c r="H2009" s="138"/>
      <c r="I2009" s="138"/>
      <c r="J2009" s="138"/>
      <c r="K2009" s="138"/>
      <c r="L2009" s="138"/>
      <c r="M2009" s="138"/>
      <c r="N2009" s="138"/>
      <c r="O2009" s="138"/>
      <c r="P2009" s="138"/>
      <c r="Q2009" s="138"/>
    </row>
    <row r="2010" spans="1:17">
      <c r="A2010" s="147"/>
      <c r="B2010" s="67"/>
      <c r="C2010" s="151"/>
      <c r="D2010" s="179"/>
      <c r="E2010" s="147"/>
      <c r="F2010" s="138"/>
      <c r="G2010" s="138"/>
      <c r="H2010" s="138"/>
      <c r="I2010" s="138"/>
      <c r="J2010" s="138"/>
      <c r="K2010" s="138"/>
      <c r="L2010" s="138"/>
      <c r="M2010" s="138"/>
      <c r="N2010" s="138"/>
      <c r="O2010" s="138"/>
      <c r="P2010" s="138"/>
      <c r="Q2010" s="138"/>
    </row>
    <row r="2011" spans="1:17">
      <c r="A2011" s="147"/>
      <c r="B2011" s="67"/>
      <c r="C2011" s="151"/>
      <c r="D2011" s="179"/>
      <c r="E2011" s="147"/>
      <c r="F2011" s="138"/>
      <c r="G2011" s="138"/>
      <c r="H2011" s="138"/>
      <c r="I2011" s="138"/>
      <c r="J2011" s="138"/>
      <c r="K2011" s="138"/>
      <c r="L2011" s="138"/>
      <c r="M2011" s="138"/>
      <c r="N2011" s="138"/>
      <c r="O2011" s="138"/>
      <c r="P2011" s="138"/>
      <c r="Q2011" s="138"/>
    </row>
    <row r="2012" spans="1:17">
      <c r="A2012" s="147"/>
      <c r="B2012" s="67"/>
      <c r="C2012" s="151"/>
      <c r="D2012" s="179"/>
      <c r="E2012" s="147"/>
      <c r="F2012" s="138"/>
      <c r="G2012" s="138"/>
      <c r="H2012" s="138"/>
      <c r="I2012" s="138"/>
      <c r="J2012" s="138"/>
      <c r="K2012" s="138"/>
      <c r="L2012" s="138"/>
      <c r="M2012" s="138"/>
      <c r="N2012" s="138"/>
      <c r="O2012" s="138"/>
      <c r="P2012" s="138"/>
      <c r="Q2012" s="138"/>
    </row>
    <row r="2013" spans="1:17">
      <c r="A2013" s="147"/>
      <c r="B2013" s="67"/>
      <c r="C2013" s="151"/>
      <c r="D2013" s="179"/>
      <c r="E2013" s="147"/>
      <c r="F2013" s="138"/>
      <c r="G2013" s="138"/>
      <c r="H2013" s="138"/>
      <c r="I2013" s="138"/>
      <c r="J2013" s="138"/>
      <c r="K2013" s="138"/>
      <c r="L2013" s="138"/>
      <c r="M2013" s="138"/>
      <c r="N2013" s="138"/>
      <c r="O2013" s="138"/>
      <c r="P2013" s="138"/>
      <c r="Q2013" s="138"/>
    </row>
    <row r="2014" spans="1:17">
      <c r="A2014" s="147"/>
      <c r="B2014" s="67"/>
      <c r="C2014" s="151"/>
      <c r="D2014" s="179"/>
      <c r="E2014" s="147"/>
      <c r="F2014" s="138"/>
      <c r="G2014" s="138"/>
      <c r="H2014" s="138"/>
      <c r="I2014" s="138"/>
      <c r="J2014" s="138"/>
      <c r="K2014" s="138"/>
      <c r="L2014" s="138"/>
      <c r="M2014" s="138"/>
      <c r="N2014" s="138"/>
      <c r="O2014" s="138"/>
      <c r="P2014" s="138"/>
      <c r="Q2014" s="138"/>
    </row>
    <row r="2015" spans="1:17">
      <c r="A2015" s="147"/>
      <c r="B2015" s="67"/>
      <c r="C2015" s="151"/>
      <c r="D2015" s="179"/>
      <c r="E2015" s="147"/>
      <c r="F2015" s="138"/>
      <c r="G2015" s="138"/>
      <c r="H2015" s="138"/>
      <c r="I2015" s="138"/>
      <c r="J2015" s="138"/>
      <c r="K2015" s="138"/>
      <c r="L2015" s="138"/>
      <c r="M2015" s="138"/>
      <c r="N2015" s="138"/>
      <c r="O2015" s="138"/>
      <c r="P2015" s="138"/>
      <c r="Q2015" s="138"/>
    </row>
    <row r="2016" spans="1:17">
      <c r="A2016" s="147"/>
      <c r="B2016" s="67"/>
      <c r="C2016" s="151"/>
      <c r="D2016" s="179"/>
      <c r="E2016" s="147"/>
      <c r="F2016" s="138"/>
      <c r="G2016" s="138"/>
      <c r="H2016" s="138"/>
      <c r="I2016" s="138"/>
      <c r="J2016" s="138"/>
      <c r="K2016" s="138"/>
      <c r="L2016" s="138"/>
      <c r="M2016" s="138"/>
      <c r="N2016" s="138"/>
      <c r="O2016" s="138"/>
      <c r="P2016" s="138"/>
      <c r="Q2016" s="138"/>
    </row>
    <row r="2017" spans="1:17">
      <c r="A2017" s="147"/>
      <c r="B2017" s="67"/>
      <c r="C2017" s="151"/>
      <c r="D2017" s="179"/>
      <c r="E2017" s="147"/>
      <c r="F2017" s="138"/>
      <c r="G2017" s="138"/>
      <c r="H2017" s="138"/>
      <c r="I2017" s="138"/>
      <c r="J2017" s="138"/>
      <c r="K2017" s="138"/>
      <c r="L2017" s="138"/>
      <c r="M2017" s="138"/>
      <c r="N2017" s="138"/>
      <c r="O2017" s="138"/>
      <c r="P2017" s="138"/>
      <c r="Q2017" s="138"/>
    </row>
    <row r="2018" spans="1:17">
      <c r="A2018" s="147"/>
      <c r="B2018" s="67"/>
      <c r="C2018" s="151"/>
      <c r="D2018" s="179"/>
      <c r="E2018" s="147"/>
      <c r="F2018" s="138"/>
      <c r="G2018" s="138"/>
      <c r="H2018" s="138"/>
      <c r="I2018" s="138"/>
      <c r="J2018" s="138"/>
      <c r="K2018" s="138"/>
      <c r="L2018" s="138"/>
      <c r="M2018" s="138"/>
      <c r="N2018" s="138"/>
      <c r="O2018" s="138"/>
      <c r="P2018" s="138"/>
      <c r="Q2018" s="138"/>
    </row>
    <row r="2019" spans="1:17">
      <c r="A2019" s="147"/>
      <c r="B2019" s="67"/>
      <c r="C2019" s="151"/>
      <c r="D2019" s="179"/>
      <c r="E2019" s="147"/>
      <c r="F2019" s="138"/>
      <c r="G2019" s="138"/>
      <c r="H2019" s="138"/>
      <c r="I2019" s="138"/>
      <c r="J2019" s="138"/>
      <c r="K2019" s="138"/>
      <c r="L2019" s="138"/>
      <c r="M2019" s="138"/>
      <c r="N2019" s="138"/>
      <c r="O2019" s="138"/>
      <c r="P2019" s="138"/>
      <c r="Q2019" s="138"/>
    </row>
    <row r="2020" spans="1:17">
      <c r="A2020" s="147"/>
      <c r="B2020" s="67"/>
      <c r="C2020" s="151"/>
      <c r="D2020" s="179"/>
      <c r="E2020" s="147"/>
      <c r="F2020" s="138"/>
      <c r="G2020" s="138"/>
      <c r="H2020" s="138"/>
      <c r="I2020" s="138"/>
      <c r="J2020" s="138"/>
      <c r="K2020" s="138"/>
      <c r="L2020" s="138"/>
      <c r="M2020" s="138"/>
      <c r="N2020" s="138"/>
      <c r="O2020" s="138"/>
      <c r="P2020" s="138"/>
      <c r="Q2020" s="138"/>
    </row>
    <row r="2021" spans="1:17">
      <c r="A2021" s="147"/>
      <c r="B2021" s="67"/>
      <c r="C2021" s="151"/>
      <c r="D2021" s="179"/>
      <c r="E2021" s="147"/>
      <c r="F2021" s="138"/>
      <c r="G2021" s="138"/>
      <c r="H2021" s="138"/>
      <c r="I2021" s="138"/>
      <c r="J2021" s="138"/>
      <c r="K2021" s="138"/>
      <c r="L2021" s="138"/>
      <c r="M2021" s="138"/>
      <c r="N2021" s="138"/>
      <c r="O2021" s="138"/>
      <c r="P2021" s="138"/>
      <c r="Q2021" s="138"/>
    </row>
    <row r="2022" spans="1:17">
      <c r="A2022" s="147"/>
      <c r="B2022" s="67"/>
      <c r="C2022" s="151"/>
      <c r="D2022" s="179"/>
      <c r="E2022" s="147"/>
      <c r="F2022" s="138"/>
      <c r="G2022" s="138"/>
      <c r="H2022" s="138"/>
      <c r="I2022" s="138"/>
      <c r="J2022" s="138"/>
      <c r="K2022" s="138"/>
      <c r="L2022" s="138"/>
      <c r="M2022" s="138"/>
      <c r="N2022" s="138"/>
      <c r="O2022" s="138"/>
      <c r="P2022" s="138"/>
      <c r="Q2022" s="138"/>
    </row>
    <row r="2023" spans="1:17">
      <c r="A2023" s="147"/>
      <c r="B2023" s="67"/>
      <c r="C2023" s="151"/>
      <c r="D2023" s="179"/>
      <c r="E2023" s="147"/>
      <c r="F2023" s="138"/>
      <c r="G2023" s="138"/>
      <c r="H2023" s="138"/>
      <c r="I2023" s="138"/>
      <c r="J2023" s="138"/>
      <c r="K2023" s="138"/>
      <c r="L2023" s="138"/>
      <c r="M2023" s="138"/>
      <c r="N2023" s="138"/>
      <c r="O2023" s="138"/>
      <c r="P2023" s="138"/>
      <c r="Q2023" s="138"/>
    </row>
    <row r="2024" spans="1:17">
      <c r="A2024" s="147"/>
      <c r="B2024" s="67"/>
      <c r="C2024" s="151"/>
      <c r="D2024" s="179"/>
      <c r="E2024" s="147"/>
      <c r="F2024" s="138"/>
      <c r="G2024" s="138"/>
      <c r="H2024" s="138"/>
      <c r="I2024" s="138"/>
      <c r="J2024" s="138"/>
      <c r="K2024" s="138"/>
      <c r="L2024" s="138"/>
      <c r="M2024" s="138"/>
      <c r="N2024" s="138"/>
      <c r="O2024" s="138"/>
      <c r="P2024" s="138"/>
      <c r="Q2024" s="138"/>
    </row>
    <row r="2025" spans="1:17">
      <c r="A2025" s="147"/>
      <c r="B2025" s="67"/>
      <c r="C2025" s="151"/>
      <c r="D2025" s="179"/>
      <c r="E2025" s="147"/>
      <c r="F2025" s="138"/>
      <c r="G2025" s="138"/>
      <c r="H2025" s="138"/>
      <c r="I2025" s="138"/>
      <c r="J2025" s="138"/>
      <c r="K2025" s="138"/>
      <c r="L2025" s="138"/>
      <c r="M2025" s="138"/>
      <c r="N2025" s="138"/>
      <c r="O2025" s="138"/>
      <c r="P2025" s="138"/>
      <c r="Q2025" s="138"/>
    </row>
    <row r="2026" spans="1:17">
      <c r="A2026" s="147"/>
      <c r="B2026" s="67"/>
      <c r="C2026" s="151"/>
      <c r="D2026" s="179"/>
      <c r="E2026" s="147"/>
      <c r="F2026" s="138"/>
      <c r="G2026" s="138"/>
      <c r="H2026" s="138"/>
      <c r="I2026" s="138"/>
      <c r="J2026" s="138"/>
      <c r="K2026" s="138"/>
      <c r="L2026" s="138"/>
      <c r="M2026" s="138"/>
      <c r="N2026" s="138"/>
      <c r="O2026" s="138"/>
      <c r="P2026" s="138"/>
      <c r="Q2026" s="138"/>
    </row>
    <row r="2027" spans="1:17">
      <c r="A2027" s="147"/>
      <c r="B2027" s="67"/>
      <c r="C2027" s="151"/>
      <c r="D2027" s="179"/>
      <c r="E2027" s="147"/>
      <c r="F2027" s="138"/>
      <c r="G2027" s="138"/>
      <c r="H2027" s="138"/>
      <c r="I2027" s="138"/>
      <c r="J2027" s="138"/>
      <c r="K2027" s="138"/>
      <c r="L2027" s="138"/>
      <c r="M2027" s="138"/>
      <c r="N2027" s="138"/>
      <c r="O2027" s="138"/>
      <c r="P2027" s="138"/>
      <c r="Q2027" s="138"/>
    </row>
    <row r="2028" spans="1:17">
      <c r="A2028" s="147"/>
      <c r="B2028" s="67"/>
      <c r="C2028" s="151"/>
      <c r="D2028" s="179"/>
      <c r="E2028" s="147"/>
      <c r="F2028" s="138"/>
      <c r="G2028" s="138"/>
      <c r="H2028" s="138"/>
      <c r="I2028" s="138"/>
      <c r="J2028" s="138"/>
      <c r="K2028" s="138"/>
      <c r="L2028" s="138"/>
      <c r="M2028" s="138"/>
      <c r="N2028" s="138"/>
      <c r="O2028" s="138"/>
      <c r="P2028" s="138"/>
      <c r="Q2028" s="138"/>
    </row>
    <row r="2029" spans="1:17">
      <c r="A2029" s="147"/>
      <c r="B2029" s="67"/>
      <c r="C2029" s="151"/>
      <c r="D2029" s="179"/>
      <c r="E2029" s="147"/>
      <c r="F2029" s="138"/>
      <c r="G2029" s="138"/>
      <c r="H2029" s="138"/>
      <c r="I2029" s="138"/>
      <c r="J2029" s="138"/>
      <c r="K2029" s="138"/>
      <c r="L2029" s="138"/>
      <c r="M2029" s="138"/>
      <c r="N2029" s="138"/>
      <c r="O2029" s="138"/>
      <c r="P2029" s="138"/>
      <c r="Q2029" s="138"/>
    </row>
    <row r="2030" spans="1:17">
      <c r="A2030" s="147"/>
      <c r="B2030" s="67"/>
      <c r="C2030" s="151"/>
      <c r="D2030" s="179"/>
      <c r="E2030" s="147"/>
      <c r="F2030" s="138"/>
      <c r="G2030" s="138"/>
      <c r="H2030" s="138"/>
      <c r="I2030" s="138"/>
      <c r="J2030" s="138"/>
      <c r="K2030" s="138"/>
      <c r="L2030" s="138"/>
      <c r="M2030" s="138"/>
      <c r="N2030" s="138"/>
      <c r="O2030" s="138"/>
      <c r="P2030" s="138"/>
      <c r="Q2030" s="138"/>
    </row>
    <row r="2031" spans="1:17">
      <c r="A2031" s="147"/>
      <c r="B2031" s="67"/>
      <c r="C2031" s="151"/>
      <c r="D2031" s="179"/>
      <c r="E2031" s="147"/>
      <c r="F2031" s="138"/>
      <c r="G2031" s="138"/>
      <c r="H2031" s="138"/>
      <c r="I2031" s="138"/>
      <c r="J2031" s="138"/>
      <c r="K2031" s="138"/>
      <c r="L2031" s="138"/>
      <c r="M2031" s="138"/>
      <c r="N2031" s="138"/>
      <c r="O2031" s="138"/>
      <c r="P2031" s="138"/>
      <c r="Q2031" s="138"/>
    </row>
    <row r="2032" spans="1:17">
      <c r="A2032" s="147"/>
      <c r="B2032" s="67"/>
      <c r="C2032" s="151"/>
      <c r="D2032" s="179"/>
      <c r="E2032" s="147"/>
      <c r="F2032" s="138"/>
      <c r="G2032" s="138"/>
      <c r="H2032" s="138"/>
      <c r="I2032" s="138"/>
      <c r="J2032" s="138"/>
      <c r="K2032" s="138"/>
      <c r="L2032" s="138"/>
      <c r="M2032" s="138"/>
      <c r="N2032" s="138"/>
      <c r="O2032" s="138"/>
      <c r="P2032" s="138"/>
      <c r="Q2032" s="138"/>
    </row>
    <row r="2033" spans="1:17">
      <c r="A2033" s="147"/>
      <c r="B2033" s="67"/>
      <c r="C2033" s="151"/>
      <c r="D2033" s="179"/>
      <c r="E2033" s="147"/>
      <c r="F2033" s="138"/>
      <c r="G2033" s="138"/>
      <c r="H2033" s="138"/>
      <c r="I2033" s="138"/>
      <c r="J2033" s="138"/>
      <c r="K2033" s="138"/>
      <c r="L2033" s="138"/>
      <c r="M2033" s="138"/>
      <c r="N2033" s="138"/>
      <c r="O2033" s="138"/>
      <c r="P2033" s="138"/>
      <c r="Q2033" s="138"/>
    </row>
    <row r="2034" spans="1:17">
      <c r="A2034" s="147"/>
      <c r="B2034" s="67"/>
      <c r="C2034" s="151"/>
      <c r="D2034" s="179"/>
      <c r="E2034" s="147"/>
      <c r="F2034" s="138"/>
      <c r="G2034" s="138"/>
      <c r="H2034" s="138"/>
      <c r="I2034" s="138"/>
      <c r="J2034" s="138"/>
      <c r="K2034" s="138"/>
      <c r="L2034" s="138"/>
      <c r="M2034" s="138"/>
      <c r="N2034" s="138"/>
      <c r="O2034" s="138"/>
      <c r="P2034" s="138"/>
      <c r="Q2034" s="138"/>
    </row>
    <row r="2035" spans="1:17">
      <c r="A2035" s="147"/>
      <c r="B2035" s="67"/>
      <c r="C2035" s="151"/>
      <c r="D2035" s="179"/>
      <c r="E2035" s="147"/>
      <c r="F2035" s="138"/>
      <c r="G2035" s="138"/>
      <c r="H2035" s="138"/>
      <c r="I2035" s="138"/>
      <c r="J2035" s="138"/>
      <c r="K2035" s="138"/>
      <c r="L2035" s="138"/>
      <c r="M2035" s="138"/>
      <c r="N2035" s="138"/>
      <c r="O2035" s="138"/>
      <c r="P2035" s="138"/>
      <c r="Q2035" s="138"/>
    </row>
    <row r="2036" spans="1:17">
      <c r="A2036" s="147"/>
      <c r="B2036" s="67"/>
      <c r="C2036" s="151"/>
      <c r="D2036" s="179"/>
      <c r="E2036" s="147"/>
      <c r="F2036" s="138"/>
      <c r="G2036" s="138"/>
      <c r="H2036" s="138"/>
      <c r="I2036" s="138"/>
      <c r="J2036" s="138"/>
      <c r="K2036" s="138"/>
      <c r="L2036" s="138"/>
      <c r="M2036" s="138"/>
      <c r="N2036" s="138"/>
      <c r="O2036" s="138"/>
      <c r="P2036" s="138"/>
      <c r="Q2036" s="138"/>
    </row>
    <row r="2037" spans="1:17">
      <c r="A2037" s="147"/>
      <c r="B2037" s="67"/>
      <c r="C2037" s="151"/>
      <c r="D2037" s="179"/>
      <c r="E2037" s="147"/>
      <c r="F2037" s="138"/>
      <c r="G2037" s="138"/>
      <c r="H2037" s="138"/>
      <c r="I2037" s="138"/>
      <c r="J2037" s="138"/>
      <c r="K2037" s="138"/>
      <c r="L2037" s="138"/>
      <c r="M2037" s="138"/>
      <c r="N2037" s="138"/>
      <c r="O2037" s="138"/>
      <c r="P2037" s="138"/>
      <c r="Q2037" s="138"/>
    </row>
    <row r="2038" spans="1:17">
      <c r="A2038" s="147"/>
      <c r="B2038" s="67"/>
      <c r="C2038" s="151"/>
      <c r="D2038" s="179"/>
      <c r="E2038" s="147"/>
      <c r="F2038" s="138"/>
      <c r="G2038" s="138"/>
      <c r="H2038" s="138"/>
      <c r="I2038" s="138"/>
      <c r="J2038" s="138"/>
      <c r="K2038" s="138"/>
      <c r="L2038" s="138"/>
      <c r="M2038" s="138"/>
      <c r="N2038" s="138"/>
      <c r="O2038" s="138"/>
      <c r="P2038" s="138"/>
      <c r="Q2038" s="138"/>
    </row>
    <row r="2039" spans="1:17">
      <c r="A2039" s="147"/>
      <c r="B2039" s="67"/>
      <c r="C2039" s="151"/>
      <c r="D2039" s="179"/>
      <c r="E2039" s="147"/>
      <c r="F2039" s="138"/>
      <c r="G2039" s="138"/>
      <c r="H2039" s="138"/>
      <c r="I2039" s="138"/>
      <c r="J2039" s="138"/>
      <c r="K2039" s="138"/>
      <c r="L2039" s="138"/>
      <c r="M2039" s="138"/>
      <c r="N2039" s="138"/>
      <c r="O2039" s="138"/>
      <c r="P2039" s="138"/>
      <c r="Q2039" s="138"/>
    </row>
    <row r="2040" spans="1:17">
      <c r="A2040" s="147"/>
      <c r="B2040" s="67"/>
      <c r="C2040" s="151"/>
      <c r="D2040" s="179"/>
      <c r="E2040" s="147"/>
      <c r="F2040" s="138"/>
      <c r="G2040" s="138"/>
      <c r="H2040" s="138"/>
      <c r="I2040" s="138"/>
      <c r="J2040" s="138"/>
      <c r="K2040" s="138"/>
      <c r="L2040" s="138"/>
      <c r="M2040" s="138"/>
      <c r="N2040" s="138"/>
      <c r="O2040" s="138"/>
      <c r="P2040" s="138"/>
      <c r="Q2040" s="138"/>
    </row>
    <row r="2041" spans="1:17">
      <c r="A2041" s="147"/>
      <c r="B2041" s="67"/>
      <c r="C2041" s="151"/>
      <c r="D2041" s="179"/>
      <c r="E2041" s="147"/>
      <c r="F2041" s="138"/>
      <c r="G2041" s="138"/>
      <c r="H2041" s="138"/>
      <c r="I2041" s="138"/>
      <c r="J2041" s="138"/>
      <c r="K2041" s="138"/>
      <c r="L2041" s="138"/>
      <c r="M2041" s="138"/>
      <c r="N2041" s="138"/>
      <c r="O2041" s="138"/>
      <c r="P2041" s="138"/>
      <c r="Q2041" s="138"/>
    </row>
    <row r="2042" spans="1:17">
      <c r="A2042" s="147"/>
      <c r="B2042" s="67"/>
      <c r="C2042" s="151"/>
      <c r="D2042" s="179"/>
      <c r="E2042" s="147"/>
      <c r="F2042" s="138"/>
      <c r="G2042" s="138"/>
      <c r="H2042" s="138"/>
      <c r="I2042" s="138"/>
      <c r="J2042" s="138"/>
      <c r="K2042" s="138"/>
      <c r="L2042" s="138"/>
      <c r="M2042" s="138"/>
      <c r="N2042" s="138"/>
      <c r="O2042" s="138"/>
      <c r="P2042" s="138"/>
      <c r="Q2042" s="138"/>
    </row>
    <row r="2043" spans="1:17">
      <c r="A2043" s="147"/>
      <c r="B2043" s="67"/>
      <c r="C2043" s="151"/>
      <c r="D2043" s="179"/>
      <c r="E2043" s="147"/>
      <c r="F2043" s="138"/>
      <c r="G2043" s="138"/>
      <c r="H2043" s="138"/>
      <c r="I2043" s="138"/>
      <c r="J2043" s="138"/>
      <c r="K2043" s="138"/>
      <c r="L2043" s="138"/>
      <c r="M2043" s="138"/>
      <c r="N2043" s="138"/>
      <c r="O2043" s="138"/>
      <c r="P2043" s="138"/>
      <c r="Q2043" s="138"/>
    </row>
    <row r="2044" spans="1:17">
      <c r="A2044" s="147"/>
      <c r="B2044" s="67"/>
      <c r="C2044" s="151"/>
      <c r="D2044" s="179"/>
      <c r="E2044" s="147"/>
      <c r="F2044" s="138"/>
      <c r="G2044" s="138"/>
      <c r="H2044" s="138"/>
      <c r="I2044" s="138"/>
      <c r="J2044" s="138"/>
      <c r="K2044" s="138"/>
      <c r="L2044" s="138"/>
      <c r="M2044" s="138"/>
      <c r="N2044" s="138"/>
      <c r="O2044" s="138"/>
      <c r="P2044" s="138"/>
      <c r="Q2044" s="138"/>
    </row>
    <row r="2045" spans="1:17">
      <c r="A2045" s="147"/>
      <c r="B2045" s="67"/>
      <c r="C2045" s="151"/>
      <c r="D2045" s="179"/>
      <c r="E2045" s="147"/>
      <c r="F2045" s="138"/>
      <c r="G2045" s="138"/>
      <c r="H2045" s="138"/>
      <c r="I2045" s="138"/>
      <c r="J2045" s="138"/>
      <c r="K2045" s="138"/>
      <c r="L2045" s="138"/>
      <c r="M2045" s="138"/>
      <c r="N2045" s="138"/>
      <c r="O2045" s="138"/>
      <c r="P2045" s="138"/>
      <c r="Q2045" s="138"/>
    </row>
    <row r="2046" spans="1:17">
      <c r="A2046" s="147"/>
      <c r="B2046" s="67"/>
      <c r="C2046" s="151"/>
      <c r="D2046" s="179"/>
      <c r="E2046" s="147"/>
      <c r="F2046" s="138"/>
      <c r="G2046" s="138"/>
      <c r="H2046" s="138"/>
      <c r="I2046" s="138"/>
      <c r="J2046" s="138"/>
      <c r="K2046" s="138"/>
      <c r="L2046" s="138"/>
      <c r="M2046" s="138"/>
      <c r="N2046" s="138"/>
      <c r="O2046" s="138"/>
      <c r="P2046" s="138"/>
      <c r="Q2046" s="138"/>
    </row>
    <row r="2047" spans="1:17">
      <c r="A2047" s="147"/>
      <c r="B2047" s="67"/>
      <c r="C2047" s="151"/>
      <c r="D2047" s="179"/>
      <c r="E2047" s="147"/>
      <c r="F2047" s="138"/>
      <c r="G2047" s="138"/>
      <c r="H2047" s="138"/>
      <c r="I2047" s="138"/>
      <c r="J2047" s="138"/>
      <c r="K2047" s="138"/>
      <c r="L2047" s="138"/>
      <c r="M2047" s="138"/>
      <c r="N2047" s="138"/>
      <c r="O2047" s="138"/>
      <c r="P2047" s="138"/>
      <c r="Q2047" s="138"/>
    </row>
    <row r="2048" spans="1:17">
      <c r="A2048" s="147"/>
      <c r="B2048" s="67"/>
      <c r="C2048" s="151"/>
      <c r="D2048" s="179"/>
      <c r="E2048" s="147"/>
      <c r="F2048" s="138"/>
      <c r="G2048" s="138"/>
      <c r="H2048" s="138"/>
      <c r="I2048" s="138"/>
      <c r="J2048" s="138"/>
      <c r="K2048" s="138"/>
      <c r="L2048" s="138"/>
      <c r="M2048" s="138"/>
      <c r="N2048" s="138"/>
      <c r="O2048" s="138"/>
      <c r="P2048" s="138"/>
      <c r="Q2048" s="138"/>
    </row>
    <row r="2049" spans="1:17">
      <c r="A2049" s="147"/>
      <c r="B2049" s="67"/>
      <c r="C2049" s="151"/>
      <c r="D2049" s="179"/>
      <c r="E2049" s="147"/>
      <c r="F2049" s="138"/>
      <c r="G2049" s="138"/>
      <c r="H2049" s="138"/>
      <c r="I2049" s="138"/>
      <c r="J2049" s="138"/>
      <c r="K2049" s="138"/>
      <c r="L2049" s="138"/>
      <c r="M2049" s="138"/>
      <c r="N2049" s="138"/>
      <c r="O2049" s="138"/>
      <c r="P2049" s="138"/>
      <c r="Q2049" s="138"/>
    </row>
    <row r="2050" spans="1:17">
      <c r="A2050" s="147"/>
      <c r="B2050" s="67"/>
      <c r="C2050" s="151"/>
      <c r="D2050" s="179"/>
      <c r="E2050" s="147"/>
      <c r="F2050" s="138"/>
      <c r="G2050" s="138"/>
      <c r="H2050" s="138"/>
      <c r="I2050" s="138"/>
      <c r="J2050" s="138"/>
      <c r="K2050" s="138"/>
      <c r="L2050" s="138"/>
      <c r="M2050" s="138"/>
      <c r="N2050" s="138"/>
      <c r="O2050" s="138"/>
      <c r="P2050" s="138"/>
      <c r="Q2050" s="138"/>
    </row>
    <row r="2051" spans="1:17">
      <c r="A2051" s="147"/>
      <c r="B2051" s="67"/>
      <c r="C2051" s="151"/>
      <c r="D2051" s="179"/>
      <c r="E2051" s="147"/>
      <c r="F2051" s="138"/>
      <c r="G2051" s="138"/>
      <c r="H2051" s="138"/>
      <c r="I2051" s="138"/>
      <c r="J2051" s="138"/>
      <c r="K2051" s="138"/>
      <c r="L2051" s="138"/>
      <c r="M2051" s="138"/>
      <c r="N2051" s="138"/>
      <c r="O2051" s="138"/>
      <c r="P2051" s="138"/>
      <c r="Q2051" s="138"/>
    </row>
    <row r="2052" spans="1:17">
      <c r="A2052" s="147"/>
      <c r="B2052" s="67"/>
      <c r="C2052" s="151"/>
      <c r="D2052" s="179"/>
      <c r="E2052" s="147"/>
      <c r="F2052" s="138"/>
      <c r="G2052" s="138"/>
      <c r="H2052" s="138"/>
      <c r="I2052" s="138"/>
      <c r="J2052" s="138"/>
      <c r="K2052" s="138"/>
      <c r="L2052" s="138"/>
      <c r="M2052" s="138"/>
      <c r="N2052" s="138"/>
      <c r="O2052" s="138"/>
      <c r="P2052" s="138"/>
      <c r="Q2052" s="138"/>
    </row>
    <row r="2053" spans="1:17">
      <c r="A2053" s="147"/>
      <c r="B2053" s="67"/>
      <c r="C2053" s="151"/>
      <c r="D2053" s="179"/>
      <c r="E2053" s="147"/>
      <c r="F2053" s="138"/>
      <c r="G2053" s="138"/>
      <c r="H2053" s="138"/>
      <c r="I2053" s="138"/>
      <c r="J2053" s="138"/>
      <c r="K2053" s="138"/>
      <c r="L2053" s="138"/>
      <c r="M2053" s="138"/>
      <c r="N2053" s="138"/>
      <c r="O2053" s="138"/>
      <c r="P2053" s="138"/>
      <c r="Q2053" s="138"/>
    </row>
    <row r="2054" spans="1:17">
      <c r="A2054" s="147"/>
      <c r="B2054" s="67"/>
      <c r="C2054" s="151"/>
      <c r="D2054" s="179"/>
      <c r="E2054" s="147"/>
      <c r="F2054" s="138"/>
      <c r="G2054" s="138"/>
      <c r="H2054" s="138"/>
      <c r="I2054" s="138"/>
      <c r="J2054" s="138"/>
      <c r="K2054" s="138"/>
      <c r="L2054" s="138"/>
      <c r="M2054" s="138"/>
      <c r="N2054" s="138"/>
      <c r="O2054" s="138"/>
      <c r="P2054" s="138"/>
      <c r="Q2054" s="138"/>
    </row>
    <row r="2055" spans="1:17">
      <c r="A2055" s="147"/>
      <c r="B2055" s="67"/>
      <c r="C2055" s="151"/>
      <c r="D2055" s="179"/>
      <c r="E2055" s="147"/>
      <c r="F2055" s="138"/>
      <c r="G2055" s="138"/>
      <c r="H2055" s="138"/>
      <c r="I2055" s="138"/>
      <c r="J2055" s="138"/>
      <c r="K2055" s="138"/>
      <c r="L2055" s="138"/>
      <c r="M2055" s="138"/>
      <c r="N2055" s="138"/>
      <c r="O2055" s="138"/>
      <c r="P2055" s="138"/>
      <c r="Q2055" s="138"/>
    </row>
    <row r="2056" spans="1:17">
      <c r="A2056" s="147"/>
      <c r="B2056" s="67"/>
      <c r="C2056" s="151"/>
      <c r="D2056" s="179"/>
      <c r="E2056" s="147"/>
      <c r="F2056" s="138"/>
      <c r="G2056" s="138"/>
      <c r="H2056" s="138"/>
      <c r="I2056" s="138"/>
      <c r="J2056" s="138"/>
      <c r="K2056" s="138"/>
      <c r="L2056" s="138"/>
      <c r="M2056" s="138"/>
      <c r="N2056" s="138"/>
      <c r="O2056" s="138"/>
      <c r="P2056" s="138"/>
      <c r="Q2056" s="138"/>
    </row>
    <row r="2057" spans="1:17">
      <c r="A2057" s="147"/>
      <c r="B2057" s="67"/>
      <c r="C2057" s="151"/>
      <c r="D2057" s="179"/>
      <c r="E2057" s="147"/>
      <c r="F2057" s="138"/>
      <c r="G2057" s="138"/>
      <c r="H2057" s="138"/>
      <c r="I2057" s="138"/>
      <c r="J2057" s="138"/>
      <c r="K2057" s="138"/>
      <c r="L2057" s="138"/>
      <c r="M2057" s="138"/>
      <c r="N2057" s="138"/>
      <c r="O2057" s="138"/>
      <c r="P2057" s="138"/>
      <c r="Q2057" s="138"/>
    </row>
    <row r="2058" spans="1:17">
      <c r="A2058" s="147"/>
      <c r="B2058" s="67"/>
      <c r="C2058" s="151"/>
      <c r="D2058" s="179"/>
      <c r="E2058" s="147"/>
      <c r="F2058" s="138"/>
      <c r="G2058" s="138"/>
      <c r="H2058" s="138"/>
      <c r="I2058" s="138"/>
      <c r="J2058" s="138"/>
      <c r="K2058" s="138"/>
      <c r="L2058" s="138"/>
      <c r="M2058" s="138"/>
      <c r="N2058" s="138"/>
      <c r="O2058" s="138"/>
      <c r="P2058" s="138"/>
      <c r="Q2058" s="138"/>
    </row>
    <row r="2059" spans="1:17">
      <c r="A2059" s="147"/>
      <c r="B2059" s="67"/>
      <c r="C2059" s="151"/>
      <c r="D2059" s="179"/>
      <c r="E2059" s="147"/>
      <c r="F2059" s="138"/>
      <c r="G2059" s="138"/>
      <c r="H2059" s="138"/>
      <c r="I2059" s="138"/>
      <c r="J2059" s="138"/>
      <c r="K2059" s="138"/>
      <c r="L2059" s="138"/>
      <c r="M2059" s="138"/>
      <c r="N2059" s="138"/>
      <c r="O2059" s="138"/>
      <c r="P2059" s="138"/>
      <c r="Q2059" s="138"/>
    </row>
    <row r="2060" spans="1:17">
      <c r="A2060" s="147"/>
      <c r="B2060" s="67"/>
      <c r="C2060" s="151"/>
      <c r="D2060" s="179"/>
      <c r="E2060" s="147"/>
      <c r="F2060" s="138"/>
      <c r="G2060" s="138"/>
      <c r="H2060" s="138"/>
      <c r="I2060" s="138"/>
      <c r="J2060" s="138"/>
      <c r="K2060" s="138"/>
      <c r="L2060" s="138"/>
      <c r="M2060" s="138"/>
      <c r="N2060" s="138"/>
      <c r="O2060" s="138"/>
      <c r="P2060" s="138"/>
      <c r="Q2060" s="138"/>
    </row>
    <row r="2061" spans="1:17">
      <c r="A2061" s="147"/>
      <c r="B2061" s="67"/>
      <c r="C2061" s="151"/>
      <c r="D2061" s="179"/>
      <c r="E2061" s="147"/>
      <c r="F2061" s="138"/>
      <c r="G2061" s="138"/>
      <c r="H2061" s="138"/>
      <c r="I2061" s="138"/>
      <c r="J2061" s="138"/>
      <c r="K2061" s="138"/>
      <c r="L2061" s="138"/>
      <c r="M2061" s="138"/>
      <c r="N2061" s="138"/>
      <c r="O2061" s="138"/>
      <c r="P2061" s="138"/>
      <c r="Q2061" s="138"/>
    </row>
    <row r="2062" spans="1:17">
      <c r="A2062" s="147"/>
      <c r="B2062" s="67"/>
      <c r="C2062" s="151"/>
      <c r="D2062" s="179"/>
      <c r="E2062" s="147"/>
      <c r="F2062" s="138"/>
      <c r="G2062" s="138"/>
      <c r="H2062" s="138"/>
      <c r="I2062" s="138"/>
      <c r="J2062" s="138"/>
      <c r="K2062" s="138"/>
      <c r="L2062" s="138"/>
      <c r="M2062" s="138"/>
      <c r="N2062" s="138"/>
      <c r="O2062" s="138"/>
      <c r="P2062" s="138"/>
      <c r="Q2062" s="138"/>
    </row>
    <row r="2063" spans="1:17">
      <c r="A2063" s="147"/>
      <c r="B2063" s="67"/>
      <c r="C2063" s="151"/>
      <c r="D2063" s="179"/>
      <c r="E2063" s="147"/>
      <c r="F2063" s="138"/>
      <c r="G2063" s="138"/>
      <c r="H2063" s="138"/>
      <c r="I2063" s="138"/>
      <c r="J2063" s="138"/>
      <c r="K2063" s="138"/>
      <c r="L2063" s="138"/>
      <c r="M2063" s="138"/>
      <c r="N2063" s="138"/>
      <c r="O2063" s="138"/>
      <c r="P2063" s="138"/>
      <c r="Q2063" s="138"/>
    </row>
    <row r="2064" spans="1:17">
      <c r="A2064" s="147"/>
      <c r="B2064" s="67"/>
      <c r="C2064" s="151"/>
      <c r="D2064" s="179"/>
      <c r="E2064" s="147"/>
      <c r="F2064" s="138"/>
      <c r="G2064" s="138"/>
      <c r="H2064" s="138"/>
      <c r="I2064" s="138"/>
      <c r="J2064" s="138"/>
      <c r="K2064" s="138"/>
      <c r="L2064" s="138"/>
      <c r="M2064" s="138"/>
      <c r="N2064" s="138"/>
      <c r="O2064" s="138"/>
      <c r="P2064" s="138"/>
      <c r="Q2064" s="138"/>
    </row>
    <row r="2065" spans="1:17">
      <c r="A2065" s="147"/>
      <c r="B2065" s="67"/>
      <c r="C2065" s="151"/>
      <c r="D2065" s="179"/>
      <c r="E2065" s="147"/>
      <c r="F2065" s="138"/>
      <c r="G2065" s="138"/>
      <c r="H2065" s="138"/>
      <c r="I2065" s="138"/>
      <c r="J2065" s="138"/>
      <c r="K2065" s="138"/>
      <c r="L2065" s="138"/>
      <c r="M2065" s="138"/>
      <c r="N2065" s="138"/>
      <c r="O2065" s="138"/>
      <c r="P2065" s="138"/>
      <c r="Q2065" s="138"/>
    </row>
    <row r="2066" spans="1:17">
      <c r="A2066" s="147"/>
      <c r="B2066" s="67"/>
      <c r="C2066" s="151"/>
      <c r="D2066" s="179"/>
      <c r="E2066" s="147"/>
      <c r="F2066" s="138"/>
      <c r="G2066" s="138"/>
      <c r="H2066" s="138"/>
      <c r="I2066" s="138"/>
      <c r="J2066" s="138"/>
      <c r="K2066" s="138"/>
      <c r="L2066" s="138"/>
      <c r="M2066" s="138"/>
      <c r="N2066" s="138"/>
      <c r="O2066" s="138"/>
      <c r="P2066" s="138"/>
      <c r="Q2066" s="138"/>
    </row>
    <row r="2067" spans="1:17">
      <c r="A2067" s="147"/>
      <c r="B2067" s="67"/>
      <c r="C2067" s="151"/>
      <c r="D2067" s="179"/>
      <c r="E2067" s="147"/>
      <c r="F2067" s="138"/>
      <c r="G2067" s="138"/>
      <c r="H2067" s="138"/>
      <c r="I2067" s="138"/>
      <c r="J2067" s="138"/>
      <c r="K2067" s="138"/>
      <c r="L2067" s="138"/>
      <c r="M2067" s="138"/>
      <c r="N2067" s="138"/>
      <c r="O2067" s="138"/>
      <c r="P2067" s="138"/>
      <c r="Q2067" s="138"/>
    </row>
    <row r="2068" spans="1:17">
      <c r="A2068" s="147"/>
      <c r="B2068" s="67"/>
      <c r="C2068" s="151"/>
      <c r="D2068" s="179"/>
      <c r="E2068" s="147"/>
      <c r="F2068" s="138"/>
      <c r="G2068" s="138"/>
      <c r="H2068" s="138"/>
      <c r="I2068" s="138"/>
      <c r="J2068" s="138"/>
      <c r="K2068" s="138"/>
      <c r="L2068" s="138"/>
      <c r="M2068" s="138"/>
      <c r="N2068" s="138"/>
      <c r="O2068" s="138"/>
      <c r="P2068" s="138"/>
      <c r="Q2068" s="138"/>
    </row>
    <row r="2069" spans="1:17">
      <c r="A2069" s="147"/>
      <c r="B2069" s="67"/>
      <c r="C2069" s="151"/>
      <c r="D2069" s="179"/>
      <c r="E2069" s="147"/>
      <c r="F2069" s="138"/>
      <c r="G2069" s="138"/>
      <c r="H2069" s="138"/>
      <c r="I2069" s="138"/>
      <c r="J2069" s="138"/>
      <c r="K2069" s="138"/>
      <c r="L2069" s="138"/>
      <c r="M2069" s="138"/>
      <c r="N2069" s="138"/>
      <c r="O2069" s="138"/>
      <c r="P2069" s="138"/>
      <c r="Q2069" s="138"/>
    </row>
    <row r="2070" spans="1:17">
      <c r="A2070" s="147"/>
      <c r="B2070" s="67"/>
      <c r="C2070" s="151"/>
      <c r="D2070" s="179"/>
      <c r="E2070" s="147"/>
      <c r="F2070" s="138"/>
      <c r="G2070" s="138"/>
      <c r="H2070" s="138"/>
      <c r="I2070" s="138"/>
      <c r="J2070" s="138"/>
      <c r="K2070" s="138"/>
      <c r="L2070" s="138"/>
      <c r="M2070" s="138"/>
      <c r="N2070" s="138"/>
      <c r="O2070" s="138"/>
      <c r="P2070" s="138"/>
      <c r="Q2070" s="138"/>
    </row>
    <row r="2071" spans="1:17">
      <c r="A2071" s="147"/>
      <c r="B2071" s="67"/>
      <c r="C2071" s="151"/>
      <c r="D2071" s="179"/>
      <c r="E2071" s="147"/>
      <c r="F2071" s="138"/>
      <c r="G2071" s="138"/>
      <c r="H2071" s="138"/>
      <c r="I2071" s="138"/>
      <c r="J2071" s="138"/>
      <c r="K2071" s="138"/>
      <c r="L2071" s="138"/>
      <c r="M2071" s="138"/>
      <c r="N2071" s="138"/>
      <c r="O2071" s="138"/>
      <c r="P2071" s="138"/>
      <c r="Q2071" s="138"/>
    </row>
    <row r="2072" spans="1:17">
      <c r="A2072" s="147"/>
      <c r="B2072" s="67"/>
      <c r="C2072" s="151"/>
      <c r="D2072" s="179"/>
      <c r="E2072" s="147"/>
      <c r="F2072" s="138"/>
      <c r="G2072" s="138"/>
      <c r="H2072" s="138"/>
      <c r="I2072" s="138"/>
      <c r="J2072" s="138"/>
      <c r="K2072" s="138"/>
      <c r="L2072" s="138"/>
      <c r="M2072" s="138"/>
      <c r="N2072" s="138"/>
      <c r="O2072" s="138"/>
      <c r="P2072" s="138"/>
      <c r="Q2072" s="138"/>
    </row>
    <row r="2073" spans="1:17">
      <c r="A2073" s="147"/>
      <c r="B2073" s="67"/>
      <c r="C2073" s="151"/>
      <c r="D2073" s="179"/>
      <c r="E2073" s="147"/>
      <c r="F2073" s="138"/>
      <c r="G2073" s="138"/>
      <c r="H2073" s="138"/>
      <c r="I2073" s="138"/>
      <c r="J2073" s="138"/>
      <c r="K2073" s="138"/>
      <c r="L2073" s="138"/>
      <c r="M2073" s="138"/>
      <c r="N2073" s="138"/>
      <c r="O2073" s="138"/>
      <c r="P2073" s="138"/>
      <c r="Q2073" s="138"/>
    </row>
    <row r="2074" spans="1:17">
      <c r="A2074" s="147"/>
      <c r="B2074" s="67"/>
      <c r="C2074" s="151"/>
      <c r="D2074" s="179"/>
      <c r="E2074" s="147"/>
      <c r="F2074" s="138"/>
      <c r="G2074" s="138"/>
      <c r="H2074" s="138"/>
      <c r="I2074" s="138"/>
      <c r="J2074" s="138"/>
      <c r="K2074" s="138"/>
      <c r="L2074" s="138"/>
      <c r="M2074" s="138"/>
      <c r="N2074" s="138"/>
      <c r="O2074" s="138"/>
      <c r="P2074" s="138"/>
      <c r="Q2074" s="138"/>
    </row>
    <row r="2075" spans="1:17">
      <c r="A2075" s="147"/>
      <c r="B2075" s="67"/>
      <c r="C2075" s="151"/>
      <c r="D2075" s="179"/>
      <c r="E2075" s="147"/>
      <c r="F2075" s="138"/>
      <c r="G2075" s="138"/>
      <c r="H2075" s="138"/>
      <c r="I2075" s="138"/>
      <c r="J2075" s="138"/>
      <c r="K2075" s="138"/>
      <c r="L2075" s="138"/>
      <c r="M2075" s="138"/>
      <c r="N2075" s="138"/>
      <c r="O2075" s="138"/>
      <c r="P2075" s="138"/>
      <c r="Q2075" s="138"/>
    </row>
    <row r="2076" spans="1:17">
      <c r="A2076" s="147"/>
      <c r="B2076" s="67"/>
      <c r="C2076" s="151"/>
      <c r="D2076" s="179"/>
      <c r="E2076" s="147"/>
      <c r="F2076" s="138"/>
      <c r="G2076" s="138"/>
      <c r="H2076" s="138"/>
      <c r="I2076" s="138"/>
      <c r="J2076" s="138"/>
      <c r="K2076" s="138"/>
      <c r="L2076" s="138"/>
      <c r="M2076" s="138"/>
      <c r="N2076" s="138"/>
      <c r="O2076" s="138"/>
      <c r="P2076" s="138"/>
      <c r="Q2076" s="138"/>
    </row>
    <row r="2077" spans="1:17">
      <c r="A2077" s="147"/>
      <c r="B2077" s="67"/>
      <c r="C2077" s="151"/>
      <c r="D2077" s="179"/>
      <c r="E2077" s="147"/>
      <c r="F2077" s="138"/>
      <c r="G2077" s="138"/>
      <c r="H2077" s="138"/>
      <c r="I2077" s="138"/>
      <c r="J2077" s="138"/>
      <c r="K2077" s="138"/>
      <c r="L2077" s="138"/>
      <c r="M2077" s="138"/>
      <c r="N2077" s="138"/>
      <c r="O2077" s="138"/>
      <c r="P2077" s="138"/>
      <c r="Q2077" s="138"/>
    </row>
    <row r="2078" spans="1:17">
      <c r="A2078" s="147"/>
      <c r="B2078" s="67"/>
      <c r="C2078" s="151"/>
      <c r="D2078" s="179"/>
      <c r="E2078" s="147"/>
      <c r="F2078" s="138"/>
      <c r="G2078" s="138"/>
      <c r="H2078" s="138"/>
      <c r="I2078" s="138"/>
      <c r="J2078" s="138"/>
      <c r="K2078" s="138"/>
      <c r="L2078" s="138"/>
      <c r="M2078" s="138"/>
      <c r="N2078" s="138"/>
      <c r="O2078" s="138"/>
      <c r="P2078" s="138"/>
      <c r="Q2078" s="138"/>
    </row>
    <row r="2079" spans="1:17">
      <c r="A2079" s="147"/>
      <c r="B2079" s="67"/>
      <c r="C2079" s="151"/>
      <c r="D2079" s="179"/>
      <c r="E2079" s="147"/>
      <c r="F2079" s="138"/>
      <c r="G2079" s="138"/>
      <c r="H2079" s="138"/>
      <c r="I2079" s="138"/>
      <c r="J2079" s="138"/>
      <c r="K2079" s="138"/>
      <c r="L2079" s="138"/>
      <c r="M2079" s="138"/>
      <c r="N2079" s="138"/>
      <c r="O2079" s="138"/>
      <c r="P2079" s="138"/>
      <c r="Q2079" s="138"/>
    </row>
    <row r="2080" spans="1:17">
      <c r="A2080" s="147"/>
      <c r="B2080" s="67"/>
      <c r="C2080" s="151"/>
      <c r="D2080" s="179"/>
      <c r="E2080" s="147"/>
      <c r="F2080" s="138"/>
      <c r="G2080" s="138"/>
      <c r="H2080" s="138"/>
      <c r="I2080" s="138"/>
      <c r="J2080" s="138"/>
      <c r="K2080" s="138"/>
      <c r="L2080" s="138"/>
      <c r="M2080" s="138"/>
      <c r="N2080" s="138"/>
      <c r="O2080" s="138"/>
      <c r="P2080" s="138"/>
      <c r="Q2080" s="138"/>
    </row>
    <row r="2081" spans="1:17">
      <c r="A2081" s="147"/>
      <c r="B2081" s="67"/>
      <c r="C2081" s="151"/>
      <c r="D2081" s="179"/>
      <c r="E2081" s="147"/>
      <c r="F2081" s="138"/>
      <c r="G2081" s="138"/>
      <c r="H2081" s="138"/>
      <c r="I2081" s="138"/>
      <c r="J2081" s="138"/>
      <c r="K2081" s="138"/>
      <c r="L2081" s="138"/>
      <c r="M2081" s="138"/>
      <c r="N2081" s="138"/>
      <c r="O2081" s="138"/>
      <c r="P2081" s="138"/>
      <c r="Q2081" s="138"/>
    </row>
    <row r="2082" spans="1:17">
      <c r="A2082" s="147"/>
      <c r="B2082" s="67"/>
      <c r="C2082" s="151"/>
      <c r="D2082" s="179"/>
      <c r="E2082" s="147"/>
      <c r="F2082" s="138"/>
      <c r="G2082" s="138"/>
      <c r="H2082" s="138"/>
      <c r="I2082" s="138"/>
      <c r="J2082" s="138"/>
      <c r="K2082" s="138"/>
      <c r="L2082" s="138"/>
      <c r="M2082" s="138"/>
      <c r="N2082" s="138"/>
      <c r="O2082" s="138"/>
      <c r="P2082" s="138"/>
      <c r="Q2082" s="138"/>
    </row>
    <row r="2083" spans="1:17">
      <c r="A2083" s="147"/>
      <c r="B2083" s="67"/>
      <c r="C2083" s="151"/>
      <c r="D2083" s="179"/>
      <c r="E2083" s="147"/>
      <c r="F2083" s="138"/>
      <c r="G2083" s="138"/>
      <c r="H2083" s="138"/>
      <c r="I2083" s="138"/>
      <c r="J2083" s="138"/>
      <c r="K2083" s="138"/>
      <c r="L2083" s="138"/>
      <c r="M2083" s="138"/>
      <c r="N2083" s="138"/>
      <c r="O2083" s="138"/>
      <c r="P2083" s="138"/>
      <c r="Q2083" s="138"/>
    </row>
    <row r="2084" spans="1:17">
      <c r="A2084" s="147"/>
      <c r="B2084" s="67"/>
      <c r="C2084" s="151"/>
      <c r="D2084" s="179"/>
      <c r="E2084" s="147"/>
      <c r="F2084" s="138"/>
      <c r="G2084" s="138"/>
      <c r="H2084" s="138"/>
      <c r="I2084" s="138"/>
      <c r="J2084" s="138"/>
      <c r="K2084" s="138"/>
      <c r="L2084" s="138"/>
      <c r="M2084" s="138"/>
      <c r="N2084" s="138"/>
      <c r="O2084" s="138"/>
      <c r="P2084" s="138"/>
      <c r="Q2084" s="138"/>
    </row>
    <row r="2085" spans="1:17">
      <c r="A2085" s="147"/>
      <c r="B2085" s="67"/>
      <c r="C2085" s="151"/>
      <c r="D2085" s="179"/>
      <c r="E2085" s="147"/>
      <c r="F2085" s="138"/>
      <c r="G2085" s="138"/>
      <c r="H2085" s="138"/>
      <c r="I2085" s="138"/>
      <c r="J2085" s="138"/>
      <c r="K2085" s="138"/>
      <c r="L2085" s="138"/>
      <c r="M2085" s="138"/>
      <c r="N2085" s="138"/>
      <c r="O2085" s="138"/>
      <c r="P2085" s="138"/>
      <c r="Q2085" s="138"/>
    </row>
    <row r="2086" spans="1:17">
      <c r="A2086" s="147"/>
      <c r="B2086" s="67"/>
      <c r="C2086" s="151"/>
      <c r="D2086" s="179"/>
      <c r="E2086" s="147"/>
      <c r="F2086" s="138"/>
      <c r="G2086" s="138"/>
      <c r="H2086" s="138"/>
      <c r="I2086" s="138"/>
      <c r="J2086" s="138"/>
      <c r="K2086" s="138"/>
      <c r="L2086" s="138"/>
      <c r="M2086" s="138"/>
      <c r="N2086" s="138"/>
      <c r="O2086" s="138"/>
      <c r="P2086" s="138"/>
      <c r="Q2086" s="138"/>
    </row>
    <row r="2087" spans="1:17">
      <c r="A2087" s="147"/>
      <c r="B2087" s="67"/>
      <c r="C2087" s="151"/>
      <c r="D2087" s="179"/>
      <c r="E2087" s="147"/>
      <c r="F2087" s="138"/>
      <c r="G2087" s="138"/>
      <c r="H2087" s="138"/>
      <c r="I2087" s="138"/>
      <c r="J2087" s="138"/>
      <c r="K2087" s="138"/>
      <c r="L2087" s="138"/>
      <c r="M2087" s="138"/>
      <c r="N2087" s="138"/>
      <c r="O2087" s="138"/>
      <c r="P2087" s="138"/>
      <c r="Q2087" s="138"/>
    </row>
    <row r="2088" spans="1:17">
      <c r="A2088" s="147"/>
      <c r="B2088" s="67"/>
      <c r="C2088" s="151"/>
      <c r="D2088" s="179"/>
      <c r="E2088" s="147"/>
      <c r="F2088" s="138"/>
      <c r="G2088" s="138"/>
      <c r="H2088" s="138"/>
      <c r="I2088" s="138"/>
      <c r="J2088" s="138"/>
      <c r="K2088" s="138"/>
      <c r="L2088" s="138"/>
      <c r="M2088" s="138"/>
      <c r="N2088" s="138"/>
      <c r="O2088" s="138"/>
      <c r="P2088" s="138"/>
      <c r="Q2088" s="138"/>
    </row>
    <row r="2089" spans="1:17">
      <c r="A2089" s="147"/>
      <c r="B2089" s="67"/>
      <c r="C2089" s="151"/>
      <c r="D2089" s="179"/>
      <c r="E2089" s="147"/>
      <c r="F2089" s="138"/>
      <c r="G2089" s="138"/>
      <c r="H2089" s="138"/>
      <c r="I2089" s="138"/>
      <c r="J2089" s="138"/>
      <c r="K2089" s="138"/>
      <c r="L2089" s="138"/>
      <c r="M2089" s="138"/>
      <c r="N2089" s="138"/>
      <c r="O2089" s="138"/>
      <c r="P2089" s="138"/>
      <c r="Q2089" s="138"/>
    </row>
    <row r="2090" spans="1:17">
      <c r="A2090" s="147"/>
      <c r="B2090" s="67"/>
      <c r="C2090" s="151"/>
      <c r="D2090" s="179"/>
      <c r="E2090" s="147"/>
      <c r="F2090" s="138"/>
      <c r="G2090" s="138"/>
      <c r="H2090" s="138"/>
      <c r="I2090" s="138"/>
      <c r="J2090" s="138"/>
      <c r="K2090" s="138"/>
      <c r="L2090" s="138"/>
      <c r="M2090" s="138"/>
      <c r="N2090" s="138"/>
      <c r="O2090" s="138"/>
      <c r="P2090" s="138"/>
      <c r="Q2090" s="138"/>
    </row>
    <row r="2091" spans="1:17">
      <c r="A2091" s="147"/>
      <c r="B2091" s="67"/>
      <c r="C2091" s="151"/>
      <c r="D2091" s="179"/>
      <c r="E2091" s="147"/>
      <c r="F2091" s="138"/>
      <c r="G2091" s="138"/>
      <c r="H2091" s="138"/>
      <c r="I2091" s="138"/>
      <c r="J2091" s="138"/>
      <c r="K2091" s="138"/>
      <c r="L2091" s="138"/>
      <c r="M2091" s="138"/>
      <c r="N2091" s="138"/>
      <c r="O2091" s="138"/>
      <c r="P2091" s="138"/>
      <c r="Q2091" s="138"/>
    </row>
    <row r="2092" spans="1:17">
      <c r="A2092" s="147"/>
      <c r="B2092" s="67"/>
      <c r="C2092" s="151"/>
      <c r="D2092" s="179"/>
      <c r="E2092" s="147"/>
      <c r="F2092" s="138"/>
      <c r="G2092" s="138"/>
      <c r="H2092" s="138"/>
      <c r="I2092" s="138"/>
      <c r="J2092" s="138"/>
      <c r="K2092" s="138"/>
      <c r="L2092" s="138"/>
      <c r="M2092" s="138"/>
      <c r="N2092" s="138"/>
      <c r="O2092" s="138"/>
      <c r="P2092" s="138"/>
      <c r="Q2092" s="138"/>
    </row>
    <row r="2093" spans="1:17">
      <c r="A2093" s="147"/>
      <c r="B2093" s="67"/>
      <c r="C2093" s="151"/>
      <c r="D2093" s="179"/>
      <c r="E2093" s="147"/>
      <c r="F2093" s="138"/>
      <c r="G2093" s="138"/>
      <c r="H2093" s="138"/>
      <c r="I2093" s="138"/>
      <c r="J2093" s="138"/>
      <c r="K2093" s="138"/>
      <c r="L2093" s="138"/>
      <c r="M2093" s="138"/>
      <c r="N2093" s="138"/>
      <c r="O2093" s="138"/>
      <c r="P2093" s="138"/>
      <c r="Q2093" s="138"/>
    </row>
    <row r="2094" spans="1:17">
      <c r="A2094" s="147"/>
      <c r="B2094" s="67"/>
      <c r="C2094" s="151"/>
      <c r="D2094" s="179"/>
      <c r="E2094" s="147"/>
      <c r="F2094" s="138"/>
      <c r="G2094" s="138"/>
      <c r="H2094" s="138"/>
      <c r="I2094" s="138"/>
      <c r="J2094" s="138"/>
      <c r="K2094" s="138"/>
      <c r="L2094" s="138"/>
      <c r="M2094" s="138"/>
      <c r="N2094" s="138"/>
      <c r="O2094" s="138"/>
      <c r="P2094" s="138"/>
      <c r="Q2094" s="138"/>
    </row>
    <row r="2095" spans="1:17">
      <c r="A2095" s="147"/>
      <c r="B2095" s="67"/>
      <c r="C2095" s="151"/>
      <c r="D2095" s="179"/>
      <c r="E2095" s="147"/>
      <c r="F2095" s="138"/>
      <c r="G2095" s="138"/>
      <c r="H2095" s="138"/>
      <c r="I2095" s="138"/>
      <c r="J2095" s="138"/>
      <c r="K2095" s="138"/>
      <c r="L2095" s="138"/>
      <c r="M2095" s="138"/>
      <c r="N2095" s="138"/>
      <c r="O2095" s="138"/>
      <c r="P2095" s="138"/>
      <c r="Q2095" s="138"/>
    </row>
    <row r="2096" spans="1:17">
      <c r="A2096" s="147"/>
      <c r="B2096" s="67"/>
      <c r="C2096" s="151"/>
      <c r="D2096" s="179"/>
      <c r="E2096" s="147"/>
      <c r="F2096" s="138"/>
      <c r="G2096" s="138"/>
      <c r="H2096" s="138"/>
      <c r="I2096" s="138"/>
      <c r="J2096" s="138"/>
      <c r="K2096" s="138"/>
      <c r="L2096" s="138"/>
      <c r="M2096" s="138"/>
      <c r="N2096" s="138"/>
      <c r="O2096" s="138"/>
      <c r="P2096" s="138"/>
      <c r="Q2096" s="138"/>
    </row>
    <row r="2097" spans="1:17">
      <c r="A2097" s="147"/>
      <c r="B2097" s="67"/>
      <c r="C2097" s="151"/>
      <c r="D2097" s="179"/>
      <c r="E2097" s="147"/>
      <c r="F2097" s="138"/>
      <c r="G2097" s="138"/>
      <c r="H2097" s="138"/>
      <c r="I2097" s="138"/>
      <c r="J2097" s="138"/>
      <c r="K2097" s="138"/>
      <c r="L2097" s="138"/>
      <c r="M2097" s="138"/>
      <c r="N2097" s="138"/>
      <c r="O2097" s="138"/>
      <c r="P2097" s="138"/>
      <c r="Q2097" s="138"/>
    </row>
    <row r="2098" spans="1:17">
      <c r="A2098" s="147"/>
      <c r="B2098" s="67"/>
      <c r="C2098" s="151"/>
      <c r="D2098" s="179"/>
      <c r="E2098" s="147"/>
      <c r="F2098" s="138"/>
      <c r="G2098" s="138"/>
      <c r="H2098" s="138"/>
      <c r="I2098" s="138"/>
      <c r="J2098" s="138"/>
      <c r="K2098" s="138"/>
      <c r="L2098" s="138"/>
      <c r="M2098" s="138"/>
      <c r="N2098" s="138"/>
      <c r="O2098" s="138"/>
      <c r="P2098" s="138"/>
      <c r="Q2098" s="138"/>
    </row>
    <row r="2099" spans="1:17">
      <c r="A2099" s="147"/>
      <c r="B2099" s="67"/>
      <c r="C2099" s="151"/>
      <c r="D2099" s="179"/>
      <c r="E2099" s="147"/>
      <c r="F2099" s="138"/>
      <c r="G2099" s="138"/>
      <c r="H2099" s="138"/>
      <c r="I2099" s="138"/>
      <c r="J2099" s="138"/>
      <c r="K2099" s="138"/>
      <c r="L2099" s="138"/>
      <c r="M2099" s="138"/>
      <c r="N2099" s="138"/>
      <c r="O2099" s="138"/>
      <c r="P2099" s="138"/>
      <c r="Q2099" s="138"/>
    </row>
    <row r="2100" spans="1:17">
      <c r="A2100" s="147"/>
      <c r="B2100" s="67"/>
      <c r="C2100" s="151"/>
      <c r="D2100" s="179"/>
      <c r="E2100" s="147"/>
      <c r="F2100" s="138"/>
      <c r="G2100" s="138"/>
      <c r="H2100" s="138"/>
      <c r="I2100" s="138"/>
      <c r="J2100" s="138"/>
      <c r="K2100" s="138"/>
      <c r="L2100" s="138"/>
      <c r="M2100" s="138"/>
      <c r="N2100" s="138"/>
      <c r="O2100" s="138"/>
      <c r="P2100" s="138"/>
      <c r="Q2100" s="138"/>
    </row>
    <row r="2101" spans="1:17">
      <c r="A2101" s="147"/>
      <c r="B2101" s="67"/>
      <c r="C2101" s="151"/>
      <c r="D2101" s="179"/>
      <c r="E2101" s="147"/>
      <c r="F2101" s="138"/>
      <c r="G2101" s="138"/>
      <c r="H2101" s="138"/>
      <c r="I2101" s="138"/>
      <c r="J2101" s="138"/>
      <c r="K2101" s="138"/>
      <c r="L2101" s="138"/>
      <c r="M2101" s="138"/>
      <c r="N2101" s="138"/>
      <c r="O2101" s="138"/>
      <c r="P2101" s="138"/>
      <c r="Q2101" s="138"/>
    </row>
    <row r="2102" spans="1:17">
      <c r="A2102" s="147"/>
      <c r="B2102" s="67"/>
      <c r="C2102" s="151"/>
      <c r="D2102" s="179"/>
      <c r="E2102" s="147"/>
      <c r="F2102" s="138"/>
      <c r="G2102" s="138"/>
      <c r="H2102" s="138"/>
      <c r="I2102" s="138"/>
      <c r="J2102" s="138"/>
      <c r="K2102" s="138"/>
      <c r="L2102" s="138"/>
      <c r="M2102" s="138"/>
      <c r="N2102" s="138"/>
      <c r="O2102" s="138"/>
      <c r="P2102" s="138"/>
      <c r="Q2102" s="138"/>
    </row>
    <row r="2103" spans="1:17">
      <c r="A2103" s="147"/>
      <c r="B2103" s="67"/>
      <c r="C2103" s="151"/>
      <c r="D2103" s="179"/>
      <c r="E2103" s="147"/>
      <c r="F2103" s="138"/>
      <c r="G2103" s="138"/>
      <c r="H2103" s="138"/>
      <c r="I2103" s="138"/>
      <c r="J2103" s="138"/>
      <c r="K2103" s="138"/>
      <c r="L2103" s="138"/>
      <c r="M2103" s="138"/>
      <c r="N2103" s="138"/>
      <c r="O2103" s="138"/>
      <c r="P2103" s="138"/>
      <c r="Q2103" s="138"/>
    </row>
    <row r="2104" spans="1:17">
      <c r="A2104" s="147"/>
      <c r="B2104" s="67"/>
      <c r="C2104" s="151"/>
      <c r="D2104" s="179"/>
      <c r="E2104" s="147"/>
      <c r="F2104" s="138"/>
      <c r="G2104" s="138"/>
      <c r="H2104" s="138"/>
      <c r="I2104" s="138"/>
      <c r="J2104" s="138"/>
      <c r="K2104" s="138"/>
      <c r="L2104" s="138"/>
      <c r="M2104" s="138"/>
      <c r="N2104" s="138"/>
      <c r="O2104" s="138"/>
      <c r="P2104" s="138"/>
      <c r="Q2104" s="138"/>
    </row>
    <row r="2105" spans="1:17">
      <c r="A2105" s="147"/>
      <c r="B2105" s="67"/>
      <c r="C2105" s="151"/>
      <c r="D2105" s="179"/>
      <c r="E2105" s="147"/>
      <c r="F2105" s="138"/>
      <c r="G2105" s="138"/>
      <c r="H2105" s="138"/>
      <c r="I2105" s="138"/>
      <c r="J2105" s="138"/>
      <c r="K2105" s="138"/>
      <c r="L2105" s="138"/>
      <c r="M2105" s="138"/>
      <c r="N2105" s="138"/>
      <c r="O2105" s="138"/>
      <c r="P2105" s="138"/>
      <c r="Q2105" s="138"/>
    </row>
    <row r="2106" spans="1:17">
      <c r="A2106" s="147"/>
      <c r="B2106" s="67"/>
      <c r="C2106" s="151"/>
      <c r="D2106" s="179"/>
      <c r="E2106" s="147"/>
      <c r="F2106" s="138"/>
      <c r="G2106" s="138"/>
      <c r="H2106" s="138"/>
      <c r="I2106" s="138"/>
      <c r="J2106" s="138"/>
      <c r="K2106" s="138"/>
      <c r="L2106" s="138"/>
      <c r="M2106" s="138"/>
      <c r="N2106" s="138"/>
      <c r="O2106" s="138"/>
      <c r="P2106" s="138"/>
      <c r="Q2106" s="138"/>
    </row>
    <row r="2107" spans="1:17">
      <c r="A2107" s="147"/>
      <c r="B2107" s="67"/>
      <c r="C2107" s="151"/>
      <c r="D2107" s="179"/>
      <c r="E2107" s="147"/>
      <c r="F2107" s="138"/>
      <c r="G2107" s="138"/>
      <c r="H2107" s="138"/>
      <c r="I2107" s="138"/>
      <c r="J2107" s="138"/>
      <c r="K2107" s="138"/>
      <c r="L2107" s="138"/>
      <c r="M2107" s="138"/>
      <c r="N2107" s="138"/>
      <c r="O2107" s="138"/>
      <c r="P2107" s="138"/>
      <c r="Q2107" s="138"/>
    </row>
    <row r="2108" spans="1:17">
      <c r="A2108" s="147"/>
      <c r="B2108" s="67"/>
      <c r="C2108" s="151"/>
      <c r="D2108" s="179"/>
      <c r="E2108" s="147"/>
      <c r="F2108" s="138"/>
      <c r="G2108" s="138"/>
      <c r="H2108" s="138"/>
      <c r="I2108" s="138"/>
      <c r="J2108" s="138"/>
      <c r="K2108" s="138"/>
      <c r="L2108" s="138"/>
      <c r="M2108" s="138"/>
      <c r="N2108" s="138"/>
      <c r="O2108" s="138"/>
      <c r="P2108" s="138"/>
      <c r="Q2108" s="138"/>
    </row>
    <row r="2109" spans="1:17">
      <c r="A2109" s="147"/>
      <c r="B2109" s="67"/>
      <c r="C2109" s="151"/>
      <c r="D2109" s="179"/>
      <c r="E2109" s="147"/>
      <c r="F2109" s="138"/>
      <c r="G2109" s="138"/>
      <c r="H2109" s="138"/>
      <c r="I2109" s="138"/>
      <c r="J2109" s="138"/>
      <c r="K2109" s="138"/>
      <c r="L2109" s="138"/>
      <c r="M2109" s="138"/>
      <c r="N2109" s="138"/>
      <c r="O2109" s="138"/>
      <c r="P2109" s="138"/>
      <c r="Q2109" s="138"/>
    </row>
    <row r="2110" spans="1:17">
      <c r="A2110" s="147"/>
      <c r="B2110" s="67"/>
      <c r="C2110" s="151"/>
      <c r="D2110" s="179"/>
      <c r="E2110" s="147"/>
      <c r="F2110" s="138"/>
      <c r="G2110" s="138"/>
      <c r="H2110" s="138"/>
      <c r="I2110" s="138"/>
      <c r="J2110" s="138"/>
      <c r="K2110" s="138"/>
      <c r="L2110" s="138"/>
      <c r="M2110" s="138"/>
      <c r="N2110" s="138"/>
      <c r="O2110" s="138"/>
      <c r="P2110" s="138"/>
      <c r="Q2110" s="138"/>
    </row>
    <row r="2111" spans="1:17">
      <c r="A2111" s="147"/>
      <c r="B2111" s="67"/>
      <c r="C2111" s="151"/>
      <c r="D2111" s="179"/>
      <c r="E2111" s="147"/>
      <c r="F2111" s="138"/>
      <c r="G2111" s="138"/>
      <c r="H2111" s="138"/>
      <c r="I2111" s="138"/>
      <c r="J2111" s="138"/>
      <c r="K2111" s="138"/>
      <c r="L2111" s="138"/>
      <c r="M2111" s="138"/>
      <c r="N2111" s="138"/>
      <c r="O2111" s="138"/>
      <c r="P2111" s="138"/>
      <c r="Q2111" s="138"/>
    </row>
    <row r="2112" spans="1:17">
      <c r="A2112" s="147"/>
      <c r="B2112" s="67"/>
      <c r="C2112" s="151"/>
      <c r="D2112" s="179"/>
      <c r="E2112" s="147"/>
      <c r="F2112" s="138"/>
      <c r="G2112" s="138"/>
      <c r="H2112" s="138"/>
      <c r="I2112" s="138"/>
      <c r="J2112" s="138"/>
      <c r="K2112" s="138"/>
      <c r="L2112" s="138"/>
      <c r="M2112" s="138"/>
      <c r="N2112" s="138"/>
      <c r="O2112" s="138"/>
      <c r="P2112" s="138"/>
      <c r="Q2112" s="138"/>
    </row>
    <row r="2113" spans="1:17">
      <c r="A2113" s="147"/>
      <c r="B2113" s="67"/>
      <c r="C2113" s="151"/>
      <c r="D2113" s="179"/>
      <c r="E2113" s="147"/>
      <c r="F2113" s="138"/>
      <c r="G2113" s="138"/>
      <c r="H2113" s="138"/>
      <c r="I2113" s="138"/>
      <c r="J2113" s="138"/>
      <c r="K2113" s="138"/>
      <c r="L2113" s="138"/>
      <c r="M2113" s="138"/>
      <c r="N2113" s="138"/>
      <c r="O2113" s="138"/>
      <c r="P2113" s="138"/>
      <c r="Q2113" s="138"/>
    </row>
    <row r="2114" spans="1:17">
      <c r="A2114" s="147"/>
      <c r="B2114" s="67"/>
      <c r="C2114" s="151"/>
      <c r="D2114" s="179"/>
      <c r="E2114" s="147"/>
      <c r="F2114" s="138"/>
      <c r="G2114" s="138"/>
      <c r="H2114" s="138"/>
      <c r="I2114" s="138"/>
      <c r="J2114" s="138"/>
      <c r="K2114" s="138"/>
      <c r="L2114" s="138"/>
      <c r="M2114" s="138"/>
      <c r="N2114" s="138"/>
      <c r="O2114" s="138"/>
      <c r="P2114" s="138"/>
      <c r="Q2114" s="138"/>
    </row>
    <row r="2115" spans="1:17">
      <c r="A2115" s="147"/>
      <c r="B2115" s="67"/>
      <c r="C2115" s="151"/>
      <c r="D2115" s="179"/>
      <c r="E2115" s="147"/>
      <c r="F2115" s="138"/>
      <c r="G2115" s="138"/>
      <c r="H2115" s="138"/>
      <c r="I2115" s="138"/>
      <c r="J2115" s="138"/>
      <c r="K2115" s="138"/>
      <c r="L2115" s="138"/>
      <c r="M2115" s="138"/>
      <c r="N2115" s="138"/>
      <c r="O2115" s="138"/>
      <c r="P2115" s="138"/>
      <c r="Q2115" s="138"/>
    </row>
    <row r="2116" spans="1:17">
      <c r="A2116" s="147"/>
      <c r="B2116" s="67"/>
      <c r="C2116" s="151"/>
      <c r="D2116" s="179"/>
      <c r="E2116" s="147"/>
      <c r="F2116" s="138"/>
      <c r="G2116" s="138"/>
      <c r="H2116" s="138"/>
      <c r="I2116" s="138"/>
      <c r="J2116" s="138"/>
      <c r="K2116" s="138"/>
      <c r="L2116" s="138"/>
      <c r="M2116" s="138"/>
      <c r="N2116" s="138"/>
      <c r="O2116" s="138"/>
      <c r="P2116" s="138"/>
      <c r="Q2116" s="138"/>
    </row>
    <row r="2117" spans="1:17">
      <c r="A2117" s="147"/>
      <c r="B2117" s="67"/>
      <c r="C2117" s="151"/>
      <c r="D2117" s="179"/>
      <c r="E2117" s="147"/>
      <c r="F2117" s="138"/>
      <c r="G2117" s="138"/>
      <c r="H2117" s="138"/>
      <c r="I2117" s="138"/>
      <c r="J2117" s="138"/>
      <c r="K2117" s="138"/>
      <c r="L2117" s="138"/>
      <c r="M2117" s="138"/>
      <c r="N2117" s="138"/>
      <c r="O2117" s="138"/>
      <c r="P2117" s="138"/>
      <c r="Q2117" s="138"/>
    </row>
    <row r="2118" spans="1:17">
      <c r="A2118" s="147"/>
      <c r="B2118" s="67"/>
      <c r="C2118" s="151"/>
      <c r="D2118" s="179"/>
      <c r="E2118" s="147"/>
      <c r="F2118" s="138"/>
      <c r="G2118" s="138"/>
      <c r="H2118" s="138"/>
      <c r="I2118" s="138"/>
      <c r="J2118" s="138"/>
      <c r="K2118" s="138"/>
      <c r="L2118" s="138"/>
      <c r="M2118" s="138"/>
      <c r="N2118" s="138"/>
      <c r="O2118" s="138"/>
      <c r="P2118" s="138"/>
      <c r="Q2118" s="138"/>
    </row>
    <row r="2119" spans="1:17">
      <c r="A2119" s="147"/>
      <c r="B2119" s="67"/>
      <c r="C2119" s="151"/>
      <c r="D2119" s="179"/>
      <c r="E2119" s="147"/>
      <c r="F2119" s="138"/>
      <c r="G2119" s="138"/>
      <c r="H2119" s="138"/>
      <c r="I2119" s="138"/>
      <c r="J2119" s="138"/>
      <c r="K2119" s="138"/>
      <c r="L2119" s="138"/>
      <c r="M2119" s="138"/>
      <c r="N2119" s="138"/>
      <c r="O2119" s="138"/>
      <c r="P2119" s="138"/>
      <c r="Q2119" s="138"/>
    </row>
    <row r="2120" spans="1:17">
      <c r="A2120" s="147"/>
      <c r="B2120" s="67"/>
      <c r="C2120" s="151"/>
      <c r="D2120" s="179"/>
      <c r="E2120" s="147"/>
      <c r="F2120" s="138"/>
      <c r="G2120" s="138"/>
      <c r="H2120" s="138"/>
      <c r="I2120" s="138"/>
      <c r="J2120" s="138"/>
      <c r="K2120" s="138"/>
      <c r="L2120" s="138"/>
      <c r="M2120" s="138"/>
      <c r="N2120" s="138"/>
      <c r="O2120" s="138"/>
      <c r="P2120" s="138"/>
      <c r="Q2120" s="138"/>
    </row>
    <row r="2121" spans="1:17">
      <c r="A2121" s="147"/>
      <c r="B2121" s="67"/>
      <c r="C2121" s="151"/>
      <c r="D2121" s="179"/>
      <c r="E2121" s="147"/>
      <c r="F2121" s="138"/>
      <c r="G2121" s="138"/>
      <c r="H2121" s="138"/>
      <c r="I2121" s="138"/>
      <c r="J2121" s="138"/>
      <c r="K2121" s="138"/>
      <c r="L2121" s="138"/>
      <c r="M2121" s="138"/>
      <c r="N2121" s="138"/>
      <c r="O2121" s="138"/>
      <c r="P2121" s="138"/>
      <c r="Q2121" s="138"/>
    </row>
    <row r="2122" spans="1:17">
      <c r="A2122" s="147"/>
      <c r="B2122" s="67"/>
      <c r="C2122" s="151"/>
      <c r="D2122" s="179"/>
      <c r="E2122" s="147"/>
      <c r="F2122" s="138"/>
      <c r="G2122" s="138"/>
      <c r="H2122" s="138"/>
      <c r="I2122" s="138"/>
      <c r="J2122" s="138"/>
      <c r="K2122" s="138"/>
      <c r="L2122" s="138"/>
      <c r="M2122" s="138"/>
      <c r="N2122" s="138"/>
      <c r="O2122" s="138"/>
      <c r="P2122" s="138"/>
      <c r="Q2122" s="138"/>
    </row>
    <row r="2123" spans="1:17">
      <c r="A2123" s="147"/>
      <c r="B2123" s="67"/>
      <c r="C2123" s="151"/>
      <c r="D2123" s="179"/>
      <c r="E2123" s="147"/>
      <c r="F2123" s="138"/>
      <c r="G2123" s="138"/>
      <c r="H2123" s="138"/>
      <c r="I2123" s="138"/>
      <c r="J2123" s="138"/>
      <c r="K2123" s="138"/>
      <c r="L2123" s="138"/>
      <c r="M2123" s="138"/>
      <c r="N2123" s="138"/>
      <c r="O2123" s="138"/>
      <c r="P2123" s="138"/>
      <c r="Q2123" s="138"/>
    </row>
    <row r="2124" spans="1:17">
      <c r="A2124" s="147"/>
      <c r="B2124" s="67"/>
      <c r="C2124" s="151"/>
      <c r="D2124" s="179"/>
      <c r="E2124" s="147"/>
      <c r="F2124" s="138"/>
      <c r="G2124" s="138"/>
      <c r="H2124" s="138"/>
      <c r="I2124" s="138"/>
      <c r="J2124" s="138"/>
      <c r="K2124" s="138"/>
      <c r="L2124" s="138"/>
      <c r="M2124" s="138"/>
      <c r="N2124" s="138"/>
      <c r="O2124" s="138"/>
      <c r="P2124" s="138"/>
      <c r="Q2124" s="138"/>
    </row>
    <row r="2125" spans="1:17">
      <c r="A2125" s="147"/>
      <c r="B2125" s="67"/>
      <c r="C2125" s="151"/>
      <c r="D2125" s="179"/>
      <c r="E2125" s="147"/>
      <c r="F2125" s="138"/>
      <c r="G2125" s="138"/>
      <c r="H2125" s="138"/>
      <c r="I2125" s="138"/>
      <c r="J2125" s="138"/>
      <c r="K2125" s="138"/>
      <c r="L2125" s="138"/>
      <c r="M2125" s="138"/>
      <c r="N2125" s="138"/>
      <c r="O2125" s="138"/>
      <c r="P2125" s="138"/>
      <c r="Q2125" s="138"/>
    </row>
    <row r="2126" spans="1:17">
      <c r="A2126" s="147"/>
      <c r="B2126" s="67"/>
      <c r="C2126" s="151"/>
      <c r="D2126" s="179"/>
      <c r="E2126" s="147"/>
      <c r="F2126" s="138"/>
      <c r="G2126" s="138"/>
      <c r="H2126" s="138"/>
      <c r="I2126" s="138"/>
      <c r="J2126" s="138"/>
      <c r="K2126" s="138"/>
      <c r="L2126" s="138"/>
      <c r="M2126" s="138"/>
      <c r="N2126" s="138"/>
      <c r="O2126" s="138"/>
      <c r="P2126" s="138"/>
      <c r="Q2126" s="138"/>
    </row>
    <row r="2127" spans="1:17">
      <c r="A2127" s="147"/>
      <c r="B2127" s="67"/>
      <c r="C2127" s="151"/>
      <c r="D2127" s="179"/>
      <c r="E2127" s="147"/>
      <c r="F2127" s="138"/>
      <c r="G2127" s="138"/>
      <c r="H2127" s="138"/>
      <c r="I2127" s="138"/>
      <c r="J2127" s="138"/>
      <c r="K2127" s="138"/>
      <c r="L2127" s="138"/>
      <c r="M2127" s="138"/>
      <c r="N2127" s="138"/>
      <c r="O2127" s="138"/>
      <c r="P2127" s="138"/>
      <c r="Q2127" s="138"/>
    </row>
    <row r="2128" spans="1:17">
      <c r="A2128" s="147"/>
      <c r="B2128" s="67"/>
      <c r="C2128" s="151"/>
      <c r="D2128" s="179"/>
      <c r="E2128" s="147"/>
      <c r="F2128" s="138"/>
      <c r="G2128" s="138"/>
      <c r="H2128" s="138"/>
      <c r="I2128" s="138"/>
      <c r="J2128" s="138"/>
      <c r="K2128" s="138"/>
      <c r="L2128" s="138"/>
      <c r="M2128" s="138"/>
      <c r="N2128" s="138"/>
      <c r="O2128" s="138"/>
      <c r="P2128" s="138"/>
      <c r="Q2128" s="138"/>
    </row>
    <row r="2129" spans="1:17">
      <c r="A2129" s="147"/>
      <c r="B2129" s="67"/>
      <c r="C2129" s="151"/>
      <c r="D2129" s="179"/>
      <c r="E2129" s="147"/>
      <c r="F2129" s="138"/>
      <c r="G2129" s="138"/>
      <c r="H2129" s="138"/>
      <c r="I2129" s="138"/>
      <c r="J2129" s="138"/>
      <c r="K2129" s="138"/>
      <c r="L2129" s="138"/>
      <c r="M2129" s="138"/>
      <c r="N2129" s="138"/>
      <c r="O2129" s="138"/>
      <c r="P2129" s="138"/>
      <c r="Q2129" s="138"/>
    </row>
    <row r="2130" spans="1:17">
      <c r="A2130" s="147"/>
      <c r="B2130" s="67"/>
      <c r="C2130" s="151"/>
      <c r="D2130" s="179"/>
      <c r="E2130" s="147"/>
      <c r="F2130" s="138"/>
      <c r="G2130" s="138"/>
      <c r="H2130" s="138"/>
      <c r="I2130" s="138"/>
      <c r="J2130" s="138"/>
      <c r="K2130" s="138"/>
      <c r="L2130" s="138"/>
      <c r="M2130" s="138"/>
      <c r="N2130" s="138"/>
      <c r="O2130" s="138"/>
      <c r="P2130" s="138"/>
      <c r="Q2130" s="138"/>
    </row>
    <row r="2131" spans="1:17">
      <c r="A2131" s="147"/>
      <c r="B2131" s="67"/>
      <c r="C2131" s="151"/>
      <c r="D2131" s="179"/>
      <c r="E2131" s="147"/>
      <c r="F2131" s="138"/>
      <c r="G2131" s="138"/>
      <c r="H2131" s="138"/>
      <c r="I2131" s="138"/>
      <c r="J2131" s="138"/>
      <c r="K2131" s="138"/>
      <c r="L2131" s="138"/>
      <c r="M2131" s="138"/>
      <c r="N2131" s="138"/>
      <c r="O2131" s="138"/>
      <c r="P2131" s="138"/>
      <c r="Q2131" s="138"/>
    </row>
    <row r="2132" spans="1:17">
      <c r="A2132" s="147"/>
      <c r="B2132" s="67"/>
      <c r="C2132" s="151"/>
      <c r="D2132" s="179"/>
      <c r="E2132" s="147"/>
      <c r="F2132" s="138"/>
      <c r="G2132" s="138"/>
      <c r="H2132" s="138"/>
      <c r="I2132" s="138"/>
      <c r="J2132" s="138"/>
      <c r="K2132" s="138"/>
      <c r="L2132" s="138"/>
      <c r="M2132" s="138"/>
      <c r="N2132" s="138"/>
      <c r="O2132" s="138"/>
      <c r="P2132" s="138"/>
      <c r="Q2132" s="138"/>
    </row>
    <row r="2133" spans="1:17">
      <c r="A2133" s="147"/>
      <c r="B2133" s="67"/>
      <c r="C2133" s="151"/>
      <c r="D2133" s="179"/>
      <c r="E2133" s="147"/>
      <c r="F2133" s="138"/>
      <c r="G2133" s="138"/>
      <c r="H2133" s="138"/>
      <c r="I2133" s="138"/>
      <c r="J2133" s="138"/>
      <c r="K2133" s="138"/>
      <c r="L2133" s="138"/>
      <c r="M2133" s="138"/>
      <c r="N2133" s="138"/>
      <c r="O2133" s="138"/>
      <c r="P2133" s="138"/>
      <c r="Q2133" s="138"/>
    </row>
    <row r="2134" spans="1:17">
      <c r="A2134" s="147"/>
      <c r="B2134" s="67"/>
      <c r="C2134" s="151"/>
      <c r="D2134" s="179"/>
      <c r="E2134" s="147"/>
      <c r="F2134" s="138"/>
      <c r="G2134" s="138"/>
      <c r="H2134" s="138"/>
      <c r="I2134" s="138"/>
      <c r="J2134" s="138"/>
      <c r="K2134" s="138"/>
      <c r="L2134" s="138"/>
      <c r="M2134" s="138"/>
      <c r="N2134" s="138"/>
      <c r="O2134" s="138"/>
      <c r="P2134" s="138"/>
      <c r="Q2134" s="138"/>
    </row>
    <row r="2135" spans="1:17">
      <c r="A2135" s="147"/>
      <c r="B2135" s="67"/>
      <c r="C2135" s="151"/>
      <c r="D2135" s="179"/>
      <c r="E2135" s="147"/>
      <c r="F2135" s="138"/>
      <c r="G2135" s="138"/>
      <c r="H2135" s="138"/>
      <c r="I2135" s="138"/>
      <c r="J2135" s="138"/>
      <c r="K2135" s="138"/>
      <c r="L2135" s="138"/>
      <c r="M2135" s="138"/>
      <c r="N2135" s="138"/>
      <c r="O2135" s="138"/>
      <c r="P2135" s="138"/>
      <c r="Q2135" s="138"/>
    </row>
    <row r="2136" spans="1:17">
      <c r="A2136" s="147"/>
      <c r="B2136" s="67"/>
      <c r="C2136" s="151"/>
      <c r="D2136" s="179"/>
      <c r="E2136" s="147"/>
      <c r="F2136" s="138"/>
      <c r="G2136" s="138"/>
      <c r="H2136" s="138"/>
      <c r="I2136" s="138"/>
      <c r="J2136" s="138"/>
      <c r="K2136" s="138"/>
      <c r="L2136" s="138"/>
      <c r="M2136" s="138"/>
      <c r="N2136" s="138"/>
      <c r="O2136" s="138"/>
      <c r="P2136" s="138"/>
      <c r="Q2136" s="138"/>
    </row>
    <row r="2137" spans="1:17">
      <c r="A2137" s="147"/>
      <c r="B2137" s="67"/>
      <c r="C2137" s="151"/>
      <c r="D2137" s="179"/>
      <c r="E2137" s="147"/>
      <c r="F2137" s="138"/>
      <c r="G2137" s="138"/>
      <c r="H2137" s="138"/>
      <c r="I2137" s="138"/>
      <c r="J2137" s="138"/>
      <c r="K2137" s="138"/>
      <c r="L2137" s="138"/>
      <c r="M2137" s="138"/>
      <c r="N2137" s="138"/>
      <c r="O2137" s="138"/>
      <c r="P2137" s="138"/>
      <c r="Q2137" s="138"/>
    </row>
    <row r="2138" spans="1:17">
      <c r="A2138" s="147"/>
      <c r="B2138" s="67"/>
      <c r="C2138" s="151"/>
      <c r="D2138" s="179"/>
      <c r="E2138" s="147"/>
      <c r="F2138" s="138"/>
      <c r="G2138" s="138"/>
      <c r="H2138" s="138"/>
      <c r="I2138" s="138"/>
      <c r="J2138" s="138"/>
      <c r="K2138" s="138"/>
      <c r="L2138" s="138"/>
      <c r="M2138" s="138"/>
      <c r="N2138" s="138"/>
      <c r="O2138" s="138"/>
      <c r="P2138" s="138"/>
      <c r="Q2138" s="138"/>
    </row>
    <row r="2139" spans="1:17">
      <c r="A2139" s="147"/>
      <c r="B2139" s="67"/>
      <c r="C2139" s="151"/>
      <c r="D2139" s="179"/>
      <c r="E2139" s="147"/>
      <c r="F2139" s="138"/>
      <c r="G2139" s="138"/>
      <c r="H2139" s="138"/>
      <c r="I2139" s="138"/>
      <c r="J2139" s="138"/>
      <c r="K2139" s="138"/>
      <c r="L2139" s="138"/>
      <c r="M2139" s="138"/>
      <c r="N2139" s="138"/>
      <c r="O2139" s="138"/>
      <c r="P2139" s="138"/>
      <c r="Q2139" s="138"/>
    </row>
    <row r="2140" spans="1:17">
      <c r="A2140" s="147"/>
      <c r="B2140" s="67"/>
      <c r="C2140" s="151"/>
      <c r="D2140" s="179"/>
      <c r="E2140" s="147"/>
      <c r="F2140" s="138"/>
      <c r="G2140" s="138"/>
      <c r="H2140" s="138"/>
      <c r="I2140" s="138"/>
      <c r="J2140" s="138"/>
      <c r="K2140" s="138"/>
      <c r="L2140" s="138"/>
      <c r="M2140" s="138"/>
      <c r="N2140" s="138"/>
      <c r="O2140" s="138"/>
      <c r="P2140" s="138"/>
      <c r="Q2140" s="138"/>
    </row>
    <row r="2141" spans="1:17">
      <c r="A2141" s="147"/>
      <c r="B2141" s="67"/>
      <c r="C2141" s="151"/>
      <c r="D2141" s="179"/>
      <c r="E2141" s="147"/>
      <c r="F2141" s="138"/>
      <c r="G2141" s="138"/>
      <c r="H2141" s="138"/>
      <c r="I2141" s="138"/>
      <c r="J2141" s="138"/>
      <c r="K2141" s="138"/>
      <c r="L2141" s="138"/>
      <c r="M2141" s="138"/>
      <c r="N2141" s="138"/>
      <c r="O2141" s="138"/>
      <c r="P2141" s="138"/>
      <c r="Q2141" s="138"/>
    </row>
    <row r="2142" spans="1:17">
      <c r="A2142" s="147"/>
      <c r="B2142" s="67"/>
      <c r="C2142" s="151"/>
      <c r="D2142" s="179"/>
      <c r="E2142" s="147"/>
      <c r="F2142" s="138"/>
      <c r="G2142" s="138"/>
      <c r="H2142" s="138"/>
      <c r="I2142" s="138"/>
      <c r="J2142" s="138"/>
      <c r="K2142" s="138"/>
      <c r="L2142" s="138"/>
      <c r="M2142" s="138"/>
      <c r="N2142" s="138"/>
      <c r="O2142" s="138"/>
      <c r="P2142" s="138"/>
      <c r="Q2142" s="138"/>
    </row>
    <row r="2143" spans="1:17">
      <c r="A2143" s="147"/>
      <c r="B2143" s="67"/>
      <c r="C2143" s="151"/>
      <c r="D2143" s="179"/>
      <c r="E2143" s="147"/>
      <c r="F2143" s="138"/>
      <c r="G2143" s="138"/>
      <c r="H2143" s="138"/>
      <c r="I2143" s="138"/>
      <c r="J2143" s="138"/>
      <c r="K2143" s="138"/>
      <c r="L2143" s="138"/>
      <c r="M2143" s="138"/>
      <c r="N2143" s="138"/>
      <c r="O2143" s="138"/>
      <c r="P2143" s="138"/>
      <c r="Q2143" s="138"/>
    </row>
    <row r="2144" spans="1:17">
      <c r="A2144" s="147"/>
      <c r="B2144" s="67"/>
      <c r="C2144" s="151"/>
      <c r="D2144" s="179"/>
      <c r="E2144" s="147"/>
      <c r="F2144" s="138"/>
      <c r="G2144" s="138"/>
      <c r="H2144" s="138"/>
      <c r="I2144" s="138"/>
      <c r="J2144" s="138"/>
      <c r="K2144" s="138"/>
      <c r="L2144" s="138"/>
      <c r="M2144" s="138"/>
      <c r="N2144" s="138"/>
      <c r="O2144" s="138"/>
      <c r="P2144" s="138"/>
      <c r="Q2144" s="138"/>
    </row>
    <row r="2145" spans="1:17">
      <c r="A2145" s="147"/>
      <c r="B2145" s="67"/>
      <c r="C2145" s="151"/>
      <c r="D2145" s="179"/>
      <c r="E2145" s="147"/>
      <c r="F2145" s="138"/>
      <c r="G2145" s="138"/>
      <c r="H2145" s="138"/>
      <c r="I2145" s="138"/>
      <c r="J2145" s="138"/>
      <c r="K2145" s="138"/>
      <c r="L2145" s="138"/>
      <c r="M2145" s="138"/>
      <c r="N2145" s="138"/>
      <c r="O2145" s="138"/>
      <c r="P2145" s="138"/>
      <c r="Q2145" s="138"/>
    </row>
    <row r="2146" spans="1:17">
      <c r="A2146" s="147"/>
      <c r="B2146" s="67"/>
      <c r="C2146" s="151"/>
      <c r="D2146" s="179"/>
      <c r="E2146" s="147"/>
      <c r="F2146" s="138"/>
      <c r="G2146" s="138"/>
      <c r="H2146" s="138"/>
      <c r="I2146" s="138"/>
      <c r="J2146" s="138"/>
      <c r="K2146" s="138"/>
      <c r="L2146" s="138"/>
      <c r="M2146" s="138"/>
      <c r="N2146" s="138"/>
      <c r="O2146" s="138"/>
      <c r="P2146" s="138"/>
      <c r="Q2146" s="138"/>
    </row>
    <row r="2147" spans="1:17">
      <c r="A2147" s="147"/>
      <c r="B2147" s="67"/>
      <c r="C2147" s="151"/>
      <c r="D2147" s="179"/>
      <c r="E2147" s="147"/>
      <c r="F2147" s="138"/>
      <c r="G2147" s="138"/>
      <c r="H2147" s="138"/>
      <c r="I2147" s="138"/>
      <c r="J2147" s="138"/>
      <c r="K2147" s="138"/>
      <c r="L2147" s="138"/>
      <c r="M2147" s="138"/>
      <c r="N2147" s="138"/>
      <c r="O2147" s="138"/>
      <c r="P2147" s="138"/>
      <c r="Q2147" s="138"/>
    </row>
    <row r="2148" spans="1:17">
      <c r="A2148" s="147"/>
      <c r="B2148" s="67"/>
      <c r="C2148" s="151"/>
      <c r="D2148" s="179"/>
      <c r="E2148" s="147"/>
      <c r="F2148" s="138"/>
      <c r="G2148" s="138"/>
      <c r="H2148" s="138"/>
      <c r="I2148" s="138"/>
      <c r="J2148" s="138"/>
      <c r="K2148" s="138"/>
      <c r="L2148" s="138"/>
      <c r="M2148" s="138"/>
      <c r="N2148" s="138"/>
      <c r="O2148" s="138"/>
      <c r="P2148" s="138"/>
      <c r="Q2148" s="138"/>
    </row>
    <row r="2149" spans="1:17">
      <c r="A2149" s="147"/>
      <c r="B2149" s="67"/>
      <c r="C2149" s="151"/>
      <c r="D2149" s="179"/>
      <c r="E2149" s="147"/>
      <c r="F2149" s="138"/>
      <c r="G2149" s="138"/>
      <c r="H2149" s="138"/>
      <c r="I2149" s="138"/>
      <c r="J2149" s="138"/>
      <c r="K2149" s="138"/>
      <c r="L2149" s="138"/>
      <c r="M2149" s="138"/>
      <c r="N2149" s="138"/>
      <c r="O2149" s="138"/>
      <c r="P2149" s="138"/>
      <c r="Q2149" s="138"/>
    </row>
    <row r="2150" spans="1:17">
      <c r="A2150" s="147"/>
      <c r="B2150" s="67"/>
      <c r="C2150" s="151"/>
      <c r="D2150" s="179"/>
      <c r="E2150" s="147"/>
      <c r="F2150" s="138"/>
      <c r="G2150" s="138"/>
      <c r="H2150" s="138"/>
      <c r="I2150" s="138"/>
      <c r="J2150" s="138"/>
      <c r="K2150" s="138"/>
      <c r="L2150" s="138"/>
      <c r="M2150" s="138"/>
      <c r="N2150" s="138"/>
      <c r="O2150" s="138"/>
      <c r="P2150" s="138"/>
      <c r="Q2150" s="138"/>
    </row>
    <row r="2151" spans="1:17">
      <c r="A2151" s="147"/>
      <c r="B2151" s="67"/>
      <c r="C2151" s="151"/>
      <c r="D2151" s="179"/>
      <c r="E2151" s="147"/>
      <c r="F2151" s="138"/>
      <c r="G2151" s="138"/>
      <c r="H2151" s="138"/>
      <c r="I2151" s="138"/>
      <c r="J2151" s="138"/>
      <c r="K2151" s="138"/>
      <c r="L2151" s="138"/>
      <c r="M2151" s="138"/>
      <c r="N2151" s="138"/>
      <c r="O2151" s="138"/>
      <c r="P2151" s="138"/>
      <c r="Q2151" s="138"/>
    </row>
    <row r="2152" spans="1:17">
      <c r="A2152" s="147"/>
      <c r="B2152" s="67"/>
      <c r="C2152" s="151"/>
      <c r="D2152" s="179"/>
      <c r="E2152" s="147"/>
      <c r="F2152" s="138"/>
      <c r="G2152" s="138"/>
      <c r="H2152" s="138"/>
      <c r="I2152" s="138"/>
      <c r="J2152" s="138"/>
      <c r="K2152" s="138"/>
      <c r="L2152" s="138"/>
      <c r="M2152" s="138"/>
      <c r="N2152" s="138"/>
      <c r="O2152" s="138"/>
      <c r="P2152" s="138"/>
      <c r="Q2152" s="138"/>
    </row>
    <row r="2153" spans="1:17">
      <c r="A2153" s="147"/>
      <c r="B2153" s="67"/>
      <c r="C2153" s="151"/>
      <c r="D2153" s="179"/>
      <c r="E2153" s="147"/>
      <c r="F2153" s="138"/>
      <c r="G2153" s="138"/>
      <c r="H2153" s="138"/>
      <c r="I2153" s="138"/>
      <c r="J2153" s="138"/>
      <c r="K2153" s="138"/>
      <c r="L2153" s="138"/>
      <c r="M2153" s="138"/>
      <c r="N2153" s="138"/>
      <c r="O2153" s="138"/>
      <c r="P2153" s="138"/>
      <c r="Q2153" s="138"/>
    </row>
    <row r="2154" spans="1:17">
      <c r="A2154" s="147"/>
      <c r="B2154" s="67"/>
      <c r="C2154" s="151"/>
      <c r="D2154" s="179"/>
      <c r="E2154" s="147"/>
      <c r="F2154" s="138"/>
      <c r="G2154" s="138"/>
      <c r="H2154" s="138"/>
      <c r="I2154" s="138"/>
      <c r="J2154" s="138"/>
      <c r="K2154" s="138"/>
      <c r="L2154" s="138"/>
      <c r="M2154" s="138"/>
      <c r="N2154" s="138"/>
      <c r="O2154" s="138"/>
      <c r="P2154" s="138"/>
      <c r="Q2154" s="138"/>
    </row>
    <row r="2155" spans="1:17">
      <c r="A2155" s="147"/>
      <c r="B2155" s="67"/>
      <c r="C2155" s="151"/>
      <c r="D2155" s="179"/>
      <c r="E2155" s="147"/>
      <c r="F2155" s="138"/>
      <c r="G2155" s="138"/>
      <c r="H2155" s="138"/>
      <c r="I2155" s="138"/>
      <c r="J2155" s="138"/>
      <c r="K2155" s="138"/>
      <c r="L2155" s="138"/>
      <c r="M2155" s="138"/>
      <c r="N2155" s="138"/>
      <c r="O2155" s="138"/>
      <c r="P2155" s="138"/>
      <c r="Q2155" s="138"/>
    </row>
    <row r="2156" spans="1:17">
      <c r="A2156" s="147"/>
      <c r="B2156" s="67"/>
      <c r="C2156" s="151"/>
      <c r="D2156" s="179"/>
      <c r="E2156" s="147"/>
      <c r="F2156" s="138"/>
      <c r="G2156" s="138"/>
      <c r="H2156" s="138"/>
      <c r="I2156" s="138"/>
      <c r="J2156" s="138"/>
      <c r="K2156" s="138"/>
      <c r="L2156" s="138"/>
      <c r="M2156" s="138"/>
      <c r="N2156" s="138"/>
      <c r="O2156" s="138"/>
      <c r="P2156" s="138"/>
      <c r="Q2156" s="138"/>
    </row>
    <row r="2157" spans="1:17">
      <c r="A2157" s="147"/>
      <c r="B2157" s="67"/>
      <c r="C2157" s="151"/>
      <c r="D2157" s="179"/>
      <c r="E2157" s="147"/>
      <c r="F2157" s="138"/>
      <c r="G2157" s="138"/>
      <c r="H2157" s="138"/>
      <c r="I2157" s="138"/>
      <c r="J2157" s="138"/>
      <c r="K2157" s="138"/>
      <c r="L2157" s="138"/>
      <c r="M2157" s="138"/>
      <c r="N2157" s="138"/>
      <c r="O2157" s="138"/>
      <c r="P2157" s="138"/>
      <c r="Q2157" s="138"/>
    </row>
    <row r="2158" spans="1:17">
      <c r="A2158" s="147"/>
      <c r="B2158" s="67"/>
      <c r="C2158" s="151"/>
      <c r="D2158" s="179"/>
      <c r="E2158" s="147"/>
      <c r="F2158" s="138"/>
      <c r="G2158" s="138"/>
      <c r="H2158" s="138"/>
      <c r="I2158" s="138"/>
      <c r="J2158" s="138"/>
      <c r="K2158" s="138"/>
      <c r="L2158" s="138"/>
      <c r="M2158" s="138"/>
      <c r="N2158" s="138"/>
      <c r="O2158" s="138"/>
      <c r="P2158" s="138"/>
      <c r="Q2158" s="138"/>
    </row>
    <row r="2159" spans="1:17">
      <c r="A2159" s="147"/>
      <c r="B2159" s="67"/>
      <c r="C2159" s="151"/>
      <c r="D2159" s="179"/>
      <c r="E2159" s="147"/>
      <c r="F2159" s="138"/>
      <c r="G2159" s="138"/>
      <c r="H2159" s="138"/>
      <c r="I2159" s="138"/>
      <c r="J2159" s="138"/>
      <c r="K2159" s="138"/>
      <c r="L2159" s="138"/>
      <c r="M2159" s="138"/>
      <c r="N2159" s="138"/>
      <c r="O2159" s="138"/>
      <c r="P2159" s="138"/>
      <c r="Q2159" s="138"/>
    </row>
    <row r="2160" spans="1:17">
      <c r="A2160" s="147"/>
      <c r="B2160" s="67"/>
      <c r="C2160" s="151"/>
      <c r="D2160" s="179"/>
      <c r="E2160" s="147"/>
      <c r="F2160" s="138"/>
      <c r="G2160" s="138"/>
      <c r="H2160" s="138"/>
      <c r="I2160" s="138"/>
      <c r="J2160" s="138"/>
      <c r="K2160" s="138"/>
      <c r="L2160" s="138"/>
      <c r="M2160" s="138"/>
      <c r="N2160" s="138"/>
      <c r="O2160" s="138"/>
      <c r="P2160" s="138"/>
      <c r="Q2160" s="138"/>
    </row>
    <row r="2161" spans="1:17">
      <c r="A2161" s="147"/>
      <c r="B2161" s="67"/>
      <c r="C2161" s="151"/>
      <c r="D2161" s="179"/>
      <c r="E2161" s="147"/>
      <c r="F2161" s="138"/>
      <c r="G2161" s="138"/>
      <c r="H2161" s="138"/>
      <c r="I2161" s="138"/>
      <c r="J2161" s="138"/>
      <c r="K2161" s="138"/>
      <c r="L2161" s="138"/>
      <c r="M2161" s="138"/>
      <c r="N2161" s="138"/>
      <c r="O2161" s="138"/>
      <c r="P2161" s="138"/>
      <c r="Q2161" s="138"/>
    </row>
    <row r="2162" spans="1:17">
      <c r="A2162" s="147"/>
      <c r="B2162" s="67"/>
      <c r="C2162" s="151"/>
      <c r="D2162" s="179"/>
      <c r="E2162" s="147"/>
      <c r="F2162" s="138"/>
      <c r="G2162" s="138"/>
      <c r="H2162" s="138"/>
      <c r="I2162" s="138"/>
      <c r="J2162" s="138"/>
      <c r="K2162" s="138"/>
      <c r="L2162" s="138"/>
      <c r="M2162" s="138"/>
      <c r="N2162" s="138"/>
      <c r="O2162" s="138"/>
      <c r="P2162" s="138"/>
      <c r="Q2162" s="138"/>
    </row>
    <row r="2163" spans="1:17">
      <c r="A2163" s="147"/>
      <c r="B2163" s="67"/>
      <c r="C2163" s="151"/>
      <c r="D2163" s="179"/>
      <c r="E2163" s="147"/>
      <c r="F2163" s="138"/>
      <c r="G2163" s="138"/>
      <c r="H2163" s="138"/>
      <c r="I2163" s="138"/>
      <c r="J2163" s="138"/>
      <c r="K2163" s="138"/>
      <c r="L2163" s="138"/>
      <c r="M2163" s="138"/>
      <c r="N2163" s="138"/>
      <c r="O2163" s="138"/>
      <c r="P2163" s="138"/>
      <c r="Q2163" s="138"/>
    </row>
    <row r="2164" spans="1:17">
      <c r="A2164" s="147"/>
      <c r="B2164" s="67"/>
      <c r="C2164" s="151"/>
      <c r="D2164" s="179"/>
      <c r="E2164" s="147"/>
      <c r="F2164" s="138"/>
      <c r="G2164" s="138"/>
      <c r="H2164" s="138"/>
      <c r="I2164" s="138"/>
      <c r="J2164" s="138"/>
      <c r="K2164" s="138"/>
      <c r="L2164" s="138"/>
      <c r="M2164" s="138"/>
      <c r="N2164" s="138"/>
      <c r="O2164" s="138"/>
      <c r="P2164" s="138"/>
      <c r="Q2164" s="138"/>
    </row>
    <row r="2165" spans="1:17">
      <c r="A2165" s="147"/>
      <c r="B2165" s="67"/>
      <c r="C2165" s="151"/>
      <c r="D2165" s="179"/>
      <c r="E2165" s="147"/>
      <c r="F2165" s="138"/>
      <c r="G2165" s="138"/>
      <c r="H2165" s="138"/>
      <c r="I2165" s="138"/>
      <c r="J2165" s="138"/>
      <c r="K2165" s="138"/>
      <c r="L2165" s="138"/>
      <c r="M2165" s="138"/>
      <c r="N2165" s="138"/>
      <c r="O2165" s="138"/>
      <c r="P2165" s="138"/>
      <c r="Q2165" s="138"/>
    </row>
    <row r="2166" spans="1:17">
      <c r="A2166" s="147"/>
      <c r="B2166" s="67"/>
      <c r="C2166" s="151"/>
      <c r="D2166" s="179"/>
      <c r="E2166" s="147"/>
      <c r="F2166" s="138"/>
      <c r="G2166" s="138"/>
      <c r="H2166" s="138"/>
      <c r="I2166" s="138"/>
      <c r="J2166" s="138"/>
      <c r="K2166" s="138"/>
      <c r="L2166" s="138"/>
      <c r="M2166" s="138"/>
      <c r="N2166" s="138"/>
      <c r="O2166" s="138"/>
      <c r="P2166" s="138"/>
      <c r="Q2166" s="138"/>
    </row>
    <row r="2167" spans="1:17">
      <c r="A2167" s="147"/>
      <c r="B2167" s="67"/>
      <c r="C2167" s="151"/>
      <c r="D2167" s="179"/>
      <c r="E2167" s="147"/>
      <c r="F2167" s="138"/>
      <c r="G2167" s="138"/>
      <c r="H2167" s="138"/>
      <c r="I2167" s="138"/>
      <c r="J2167" s="138"/>
      <c r="K2167" s="138"/>
      <c r="L2167" s="138"/>
      <c r="M2167" s="138"/>
      <c r="N2167" s="138"/>
      <c r="O2167" s="138"/>
      <c r="P2167" s="138"/>
      <c r="Q2167" s="138"/>
    </row>
    <row r="2168" spans="1:17">
      <c r="A2168" s="147"/>
      <c r="B2168" s="67"/>
      <c r="C2168" s="151"/>
      <c r="D2168" s="179"/>
      <c r="E2168" s="147"/>
      <c r="F2168" s="138"/>
      <c r="G2168" s="138"/>
      <c r="H2168" s="138"/>
      <c r="I2168" s="138"/>
      <c r="J2168" s="138"/>
      <c r="K2168" s="138"/>
      <c r="L2168" s="138"/>
      <c r="M2168" s="138"/>
      <c r="N2168" s="138"/>
      <c r="O2168" s="138"/>
      <c r="P2168" s="138"/>
      <c r="Q2168" s="138"/>
    </row>
    <row r="2169" spans="1:17">
      <c r="A2169" s="147"/>
      <c r="B2169" s="67"/>
      <c r="C2169" s="151"/>
      <c r="D2169" s="179"/>
      <c r="E2169" s="147"/>
      <c r="F2169" s="138"/>
      <c r="G2169" s="138"/>
      <c r="H2169" s="138"/>
      <c r="I2169" s="138"/>
      <c r="J2169" s="138"/>
      <c r="K2169" s="138"/>
      <c r="L2169" s="138"/>
      <c r="M2169" s="138"/>
      <c r="N2169" s="138"/>
      <c r="O2169" s="138"/>
      <c r="P2169" s="138"/>
      <c r="Q2169" s="138"/>
    </row>
    <row r="2170" spans="1:17">
      <c r="A2170" s="147"/>
      <c r="B2170" s="67"/>
      <c r="C2170" s="151"/>
      <c r="D2170" s="179"/>
      <c r="E2170" s="147"/>
      <c r="F2170" s="138"/>
      <c r="G2170" s="138"/>
      <c r="H2170" s="138"/>
      <c r="I2170" s="138"/>
      <c r="J2170" s="138"/>
      <c r="K2170" s="138"/>
      <c r="L2170" s="138"/>
      <c r="M2170" s="138"/>
      <c r="N2170" s="138"/>
      <c r="O2170" s="138"/>
      <c r="P2170" s="138"/>
      <c r="Q2170" s="138"/>
    </row>
    <row r="2171" spans="1:17">
      <c r="A2171" s="147"/>
      <c r="B2171" s="67"/>
      <c r="C2171" s="151"/>
      <c r="D2171" s="179"/>
      <c r="E2171" s="147"/>
      <c r="F2171" s="138"/>
      <c r="G2171" s="138"/>
      <c r="H2171" s="138"/>
      <c r="I2171" s="138"/>
      <c r="J2171" s="138"/>
      <c r="K2171" s="138"/>
      <c r="L2171" s="138"/>
      <c r="M2171" s="138"/>
      <c r="N2171" s="138"/>
      <c r="O2171" s="138"/>
      <c r="P2171" s="138"/>
      <c r="Q2171" s="138"/>
    </row>
    <row r="2172" spans="1:17">
      <c r="A2172" s="147"/>
      <c r="B2172" s="67"/>
      <c r="C2172" s="151"/>
      <c r="D2172" s="179"/>
      <c r="E2172" s="147"/>
      <c r="F2172" s="138"/>
      <c r="G2172" s="138"/>
      <c r="H2172" s="138"/>
      <c r="I2172" s="138"/>
      <c r="J2172" s="138"/>
      <c r="K2172" s="138"/>
      <c r="L2172" s="138"/>
      <c r="M2172" s="138"/>
      <c r="N2172" s="138"/>
      <c r="O2172" s="138"/>
      <c r="P2172" s="138"/>
      <c r="Q2172" s="138"/>
    </row>
    <row r="2173" spans="1:17">
      <c r="A2173" s="147"/>
      <c r="B2173" s="67"/>
      <c r="C2173" s="151"/>
      <c r="D2173" s="179"/>
      <c r="E2173" s="147"/>
      <c r="F2173" s="138"/>
      <c r="G2173" s="138"/>
      <c r="H2173" s="138"/>
      <c r="I2173" s="138"/>
      <c r="J2173" s="138"/>
      <c r="K2173" s="138"/>
      <c r="L2173" s="138"/>
      <c r="M2173" s="138"/>
      <c r="N2173" s="138"/>
      <c r="O2173" s="138"/>
      <c r="P2173" s="138"/>
      <c r="Q2173" s="138"/>
    </row>
    <row r="2174" spans="1:17">
      <c r="A2174" s="147"/>
      <c r="B2174" s="67"/>
      <c r="C2174" s="151"/>
      <c r="D2174" s="179"/>
      <c r="E2174" s="147"/>
      <c r="F2174" s="138"/>
      <c r="G2174" s="138"/>
      <c r="H2174" s="138"/>
      <c r="I2174" s="138"/>
      <c r="J2174" s="138"/>
      <c r="K2174" s="138"/>
      <c r="L2174" s="138"/>
      <c r="M2174" s="138"/>
      <c r="N2174" s="138"/>
      <c r="O2174" s="138"/>
      <c r="P2174" s="138"/>
      <c r="Q2174" s="138"/>
    </row>
    <row r="2175" spans="1:17">
      <c r="A2175" s="147"/>
      <c r="B2175" s="67"/>
      <c r="C2175" s="151"/>
      <c r="D2175" s="179"/>
      <c r="E2175" s="147"/>
      <c r="F2175" s="138"/>
      <c r="G2175" s="138"/>
      <c r="H2175" s="138"/>
      <c r="I2175" s="138"/>
      <c r="J2175" s="138"/>
      <c r="K2175" s="138"/>
      <c r="L2175" s="138"/>
      <c r="M2175" s="138"/>
      <c r="N2175" s="138"/>
      <c r="O2175" s="138"/>
      <c r="P2175" s="138"/>
      <c r="Q2175" s="138"/>
    </row>
    <row r="2176" spans="1:17">
      <c r="A2176" s="147"/>
      <c r="B2176" s="67"/>
      <c r="C2176" s="151"/>
      <c r="D2176" s="179"/>
      <c r="E2176" s="147"/>
      <c r="F2176" s="138"/>
      <c r="G2176" s="138"/>
      <c r="H2176" s="138"/>
      <c r="I2176" s="138"/>
      <c r="J2176" s="138"/>
      <c r="K2176" s="138"/>
      <c r="L2176" s="138"/>
      <c r="M2176" s="138"/>
      <c r="N2176" s="138"/>
      <c r="O2176" s="138"/>
      <c r="P2176" s="138"/>
      <c r="Q2176" s="138"/>
    </row>
    <row r="2177" spans="1:17">
      <c r="A2177" s="147"/>
      <c r="B2177" s="67"/>
      <c r="C2177" s="151"/>
      <c r="D2177" s="179"/>
      <c r="E2177" s="147"/>
      <c r="F2177" s="138"/>
      <c r="G2177" s="138"/>
      <c r="H2177" s="138"/>
      <c r="I2177" s="138"/>
      <c r="J2177" s="138"/>
      <c r="K2177" s="138"/>
      <c r="L2177" s="138"/>
      <c r="M2177" s="138"/>
      <c r="N2177" s="138"/>
      <c r="O2177" s="138"/>
      <c r="P2177" s="138"/>
      <c r="Q2177" s="138"/>
    </row>
    <row r="2178" spans="1:17">
      <c r="A2178" s="147"/>
      <c r="B2178" s="67"/>
      <c r="C2178" s="151"/>
      <c r="D2178" s="179"/>
      <c r="E2178" s="147"/>
      <c r="F2178" s="138"/>
      <c r="G2178" s="138"/>
      <c r="H2178" s="138"/>
      <c r="I2178" s="138"/>
      <c r="J2178" s="138"/>
      <c r="K2178" s="138"/>
      <c r="L2178" s="138"/>
      <c r="M2178" s="138"/>
      <c r="N2178" s="138"/>
      <c r="O2178" s="138"/>
      <c r="P2178" s="138"/>
      <c r="Q2178" s="138"/>
    </row>
    <row r="2179" spans="1:17">
      <c r="A2179" s="147"/>
      <c r="B2179" s="67"/>
      <c r="C2179" s="151"/>
      <c r="D2179" s="179"/>
      <c r="E2179" s="147"/>
      <c r="F2179" s="138"/>
      <c r="G2179" s="138"/>
      <c r="H2179" s="138"/>
      <c r="I2179" s="138"/>
      <c r="J2179" s="138"/>
      <c r="K2179" s="138"/>
      <c r="L2179" s="138"/>
      <c r="M2179" s="138"/>
      <c r="N2179" s="138"/>
      <c r="O2179" s="138"/>
      <c r="P2179" s="138"/>
      <c r="Q2179" s="138"/>
    </row>
    <row r="2180" spans="1:17">
      <c r="A2180" s="147"/>
      <c r="B2180" s="67"/>
      <c r="C2180" s="151"/>
      <c r="D2180" s="179"/>
      <c r="E2180" s="147"/>
      <c r="F2180" s="138"/>
      <c r="G2180" s="138"/>
      <c r="H2180" s="138"/>
      <c r="I2180" s="138"/>
      <c r="J2180" s="138"/>
      <c r="K2180" s="138"/>
      <c r="L2180" s="138"/>
      <c r="M2180" s="138"/>
      <c r="N2180" s="138"/>
      <c r="O2180" s="138"/>
      <c r="P2180" s="138"/>
      <c r="Q2180" s="138"/>
    </row>
    <row r="2181" spans="1:17">
      <c r="A2181" s="147"/>
      <c r="B2181" s="67"/>
      <c r="C2181" s="151"/>
      <c r="D2181" s="179"/>
      <c r="E2181" s="147"/>
      <c r="F2181" s="138"/>
      <c r="G2181" s="138"/>
      <c r="H2181" s="138"/>
      <c r="I2181" s="138"/>
      <c r="J2181" s="138"/>
      <c r="K2181" s="138"/>
      <c r="L2181" s="138"/>
      <c r="M2181" s="138"/>
      <c r="N2181" s="138"/>
      <c r="O2181" s="138"/>
      <c r="P2181" s="138"/>
      <c r="Q2181" s="138"/>
    </row>
    <row r="2182" spans="1:17">
      <c r="A2182" s="147"/>
      <c r="B2182" s="67"/>
      <c r="C2182" s="151"/>
      <c r="D2182" s="179"/>
      <c r="E2182" s="147"/>
      <c r="F2182" s="138"/>
      <c r="G2182" s="138"/>
      <c r="H2182" s="138"/>
      <c r="I2182" s="138"/>
      <c r="J2182" s="138"/>
      <c r="K2182" s="138"/>
      <c r="L2182" s="138"/>
      <c r="M2182" s="138"/>
      <c r="N2182" s="138"/>
      <c r="O2182" s="138"/>
      <c r="P2182" s="138"/>
      <c r="Q2182" s="138"/>
    </row>
    <row r="2183" spans="1:17">
      <c r="A2183" s="147"/>
      <c r="B2183" s="67"/>
      <c r="C2183" s="151"/>
      <c r="D2183" s="179"/>
      <c r="E2183" s="147"/>
      <c r="F2183" s="138"/>
      <c r="G2183" s="138"/>
      <c r="H2183" s="138"/>
      <c r="I2183" s="138"/>
      <c r="J2183" s="138"/>
      <c r="K2183" s="138"/>
      <c r="L2183" s="138"/>
      <c r="M2183" s="138"/>
      <c r="N2183" s="138"/>
      <c r="O2183" s="138"/>
      <c r="P2183" s="138"/>
      <c r="Q2183" s="138"/>
    </row>
    <row r="2184" spans="1:17">
      <c r="A2184" s="147"/>
      <c r="B2184" s="67"/>
      <c r="C2184" s="151"/>
      <c r="D2184" s="179"/>
      <c r="E2184" s="147"/>
      <c r="F2184" s="138"/>
      <c r="G2184" s="138"/>
      <c r="H2184" s="138"/>
      <c r="I2184" s="138"/>
      <c r="J2184" s="138"/>
      <c r="K2184" s="138"/>
      <c r="L2184" s="138"/>
      <c r="M2184" s="138"/>
      <c r="N2184" s="138"/>
      <c r="O2184" s="138"/>
      <c r="P2184" s="138"/>
      <c r="Q2184" s="138"/>
    </row>
    <row r="2185" spans="1:17">
      <c r="A2185" s="147"/>
      <c r="B2185" s="67"/>
      <c r="C2185" s="151"/>
      <c r="D2185" s="179"/>
      <c r="E2185" s="147"/>
      <c r="F2185" s="138"/>
      <c r="G2185" s="138"/>
      <c r="H2185" s="138"/>
      <c r="I2185" s="138"/>
      <c r="J2185" s="138"/>
      <c r="K2185" s="138"/>
      <c r="L2185" s="138"/>
      <c r="M2185" s="138"/>
      <c r="N2185" s="138"/>
      <c r="O2185" s="138"/>
      <c r="P2185" s="138"/>
      <c r="Q2185" s="138"/>
    </row>
    <row r="2186" spans="1:17">
      <c r="A2186" s="147"/>
      <c r="B2186" s="67"/>
      <c r="C2186" s="151"/>
      <c r="D2186" s="179"/>
      <c r="E2186" s="147"/>
      <c r="F2186" s="138"/>
      <c r="G2186" s="138"/>
      <c r="H2186" s="138"/>
      <c r="I2186" s="138"/>
      <c r="J2186" s="138"/>
      <c r="K2186" s="138"/>
      <c r="L2186" s="138"/>
      <c r="M2186" s="138"/>
      <c r="N2186" s="138"/>
      <c r="O2186" s="138"/>
      <c r="P2186" s="138"/>
      <c r="Q2186" s="138"/>
    </row>
    <row r="2187" spans="1:17">
      <c r="A2187" s="147"/>
      <c r="B2187" s="67"/>
      <c r="C2187" s="151"/>
      <c r="D2187" s="179"/>
      <c r="E2187" s="147"/>
      <c r="F2187" s="138"/>
      <c r="G2187" s="138"/>
      <c r="H2187" s="138"/>
      <c r="I2187" s="138"/>
      <c r="J2187" s="138"/>
      <c r="K2187" s="138"/>
      <c r="L2187" s="138"/>
      <c r="M2187" s="138"/>
      <c r="N2187" s="138"/>
      <c r="O2187" s="138"/>
      <c r="P2187" s="138"/>
      <c r="Q2187" s="138"/>
    </row>
    <row r="2188" spans="1:17">
      <c r="A2188" s="147"/>
      <c r="B2188" s="67"/>
      <c r="C2188" s="151"/>
      <c r="D2188" s="179"/>
      <c r="E2188" s="147"/>
      <c r="F2188" s="138"/>
      <c r="G2188" s="138"/>
      <c r="H2188" s="138"/>
      <c r="I2188" s="138"/>
      <c r="J2188" s="138"/>
      <c r="K2188" s="138"/>
      <c r="L2188" s="138"/>
      <c r="M2188" s="138"/>
      <c r="N2188" s="138"/>
      <c r="O2188" s="138"/>
      <c r="P2188" s="138"/>
      <c r="Q2188" s="138"/>
    </row>
    <row r="2189" spans="1:17">
      <c r="A2189" s="147"/>
      <c r="B2189" s="67"/>
      <c r="C2189" s="151"/>
      <c r="D2189" s="179"/>
      <c r="E2189" s="147"/>
      <c r="F2189" s="138"/>
      <c r="G2189" s="138"/>
      <c r="H2189" s="138"/>
      <c r="I2189" s="138"/>
      <c r="J2189" s="138"/>
      <c r="K2189" s="138"/>
      <c r="L2189" s="138"/>
      <c r="M2189" s="138"/>
      <c r="N2189" s="138"/>
      <c r="O2189" s="138"/>
      <c r="P2189" s="138"/>
      <c r="Q2189" s="138"/>
    </row>
    <row r="2190" spans="1:17">
      <c r="A2190" s="147"/>
      <c r="B2190" s="67"/>
      <c r="C2190" s="151"/>
      <c r="D2190" s="179"/>
      <c r="E2190" s="147"/>
      <c r="F2190" s="138"/>
      <c r="G2190" s="138"/>
      <c r="H2190" s="138"/>
      <c r="I2190" s="138"/>
      <c r="J2190" s="138"/>
      <c r="K2190" s="138"/>
      <c r="L2190" s="138"/>
      <c r="M2190" s="138"/>
      <c r="N2190" s="138"/>
      <c r="O2190" s="138"/>
      <c r="P2190" s="138"/>
      <c r="Q2190" s="138"/>
    </row>
    <row r="2191" spans="1:17">
      <c r="A2191" s="147"/>
      <c r="B2191" s="67"/>
      <c r="C2191" s="151"/>
      <c r="D2191" s="179"/>
      <c r="E2191" s="147"/>
      <c r="F2191" s="138"/>
      <c r="G2191" s="138"/>
      <c r="H2191" s="138"/>
      <c r="I2191" s="138"/>
      <c r="J2191" s="138"/>
      <c r="K2191" s="138"/>
      <c r="L2191" s="138"/>
      <c r="M2191" s="138"/>
      <c r="N2191" s="138"/>
      <c r="O2191" s="138"/>
      <c r="P2191" s="138"/>
      <c r="Q2191" s="138"/>
    </row>
    <row r="2192" spans="1:17">
      <c r="A2192" s="147"/>
      <c r="B2192" s="67"/>
      <c r="C2192" s="151"/>
      <c r="D2192" s="179"/>
      <c r="E2192" s="147"/>
      <c r="F2192" s="138"/>
      <c r="G2192" s="138"/>
      <c r="H2192" s="138"/>
      <c r="I2192" s="138"/>
      <c r="J2192" s="138"/>
      <c r="K2192" s="138"/>
      <c r="L2192" s="138"/>
      <c r="M2192" s="138"/>
      <c r="N2192" s="138"/>
      <c r="O2192" s="138"/>
      <c r="P2192" s="138"/>
      <c r="Q2192" s="138"/>
    </row>
    <row r="2193" spans="1:17">
      <c r="A2193" s="147"/>
      <c r="B2193" s="67"/>
      <c r="C2193" s="151"/>
      <c r="D2193" s="179"/>
      <c r="E2193" s="147"/>
      <c r="F2193" s="138"/>
      <c r="G2193" s="138"/>
      <c r="H2193" s="138"/>
      <c r="I2193" s="138"/>
      <c r="J2193" s="138"/>
      <c r="K2193" s="138"/>
      <c r="L2193" s="138"/>
      <c r="M2193" s="138"/>
      <c r="N2193" s="138"/>
      <c r="O2193" s="138"/>
      <c r="P2193" s="138"/>
      <c r="Q2193" s="138"/>
    </row>
    <row r="2194" spans="1:17">
      <c r="A2194" s="147"/>
      <c r="B2194" s="67"/>
      <c r="C2194" s="151"/>
      <c r="D2194" s="179"/>
      <c r="E2194" s="147"/>
      <c r="F2194" s="138"/>
      <c r="G2194" s="138"/>
      <c r="H2194" s="138"/>
      <c r="I2194" s="138"/>
      <c r="J2194" s="138"/>
      <c r="K2194" s="138"/>
      <c r="L2194" s="138"/>
      <c r="M2194" s="138"/>
      <c r="N2194" s="138"/>
      <c r="O2194" s="138"/>
      <c r="P2194" s="138"/>
      <c r="Q2194" s="138"/>
    </row>
    <row r="2195" spans="1:17">
      <c r="A2195" s="147"/>
      <c r="B2195" s="67"/>
      <c r="C2195" s="151"/>
      <c r="D2195" s="179"/>
      <c r="E2195" s="147"/>
      <c r="F2195" s="138"/>
      <c r="G2195" s="138"/>
      <c r="H2195" s="138"/>
      <c r="I2195" s="138"/>
      <c r="J2195" s="138"/>
      <c r="K2195" s="138"/>
      <c r="L2195" s="138"/>
      <c r="M2195" s="138"/>
      <c r="N2195" s="138"/>
      <c r="O2195" s="138"/>
      <c r="P2195" s="138"/>
      <c r="Q2195" s="138"/>
    </row>
    <row r="2196" spans="1:17">
      <c r="A2196" s="147"/>
      <c r="B2196" s="67"/>
      <c r="C2196" s="151"/>
      <c r="D2196" s="179"/>
      <c r="E2196" s="147"/>
      <c r="F2196" s="138"/>
      <c r="G2196" s="138"/>
      <c r="H2196" s="138"/>
      <c r="I2196" s="138"/>
      <c r="J2196" s="138"/>
      <c r="K2196" s="138"/>
      <c r="L2196" s="138"/>
      <c r="M2196" s="138"/>
      <c r="N2196" s="138"/>
      <c r="O2196" s="138"/>
      <c r="P2196" s="138"/>
      <c r="Q2196" s="138"/>
    </row>
    <row r="2197" spans="1:17">
      <c r="A2197" s="147"/>
      <c r="B2197" s="67"/>
      <c r="C2197" s="151"/>
      <c r="D2197" s="179"/>
      <c r="E2197" s="147"/>
      <c r="F2197" s="138"/>
      <c r="G2197" s="138"/>
      <c r="H2197" s="138"/>
      <c r="I2197" s="138"/>
      <c r="J2197" s="138"/>
      <c r="K2197" s="138"/>
      <c r="L2197" s="138"/>
      <c r="M2197" s="138"/>
      <c r="N2197" s="138"/>
      <c r="O2197" s="138"/>
      <c r="P2197" s="138"/>
      <c r="Q2197" s="138"/>
    </row>
    <row r="2198" spans="1:17">
      <c r="A2198" s="147"/>
      <c r="B2198" s="67"/>
      <c r="C2198" s="151"/>
      <c r="D2198" s="179"/>
      <c r="E2198" s="147"/>
      <c r="F2198" s="138"/>
      <c r="G2198" s="138"/>
      <c r="H2198" s="138"/>
      <c r="I2198" s="138"/>
      <c r="J2198" s="138"/>
      <c r="K2198" s="138"/>
      <c r="L2198" s="138"/>
      <c r="M2198" s="138"/>
      <c r="N2198" s="138"/>
      <c r="O2198" s="138"/>
      <c r="P2198" s="138"/>
      <c r="Q2198" s="138"/>
    </row>
    <row r="2199" spans="1:17">
      <c r="A2199" s="147"/>
      <c r="B2199" s="67"/>
      <c r="C2199" s="151"/>
      <c r="D2199" s="179"/>
      <c r="E2199" s="147"/>
      <c r="F2199" s="138"/>
      <c r="G2199" s="138"/>
      <c r="H2199" s="138"/>
      <c r="I2199" s="138"/>
      <c r="J2199" s="138"/>
      <c r="K2199" s="138"/>
      <c r="L2199" s="138"/>
      <c r="M2199" s="138"/>
      <c r="N2199" s="138"/>
      <c r="O2199" s="138"/>
      <c r="P2199" s="138"/>
      <c r="Q2199" s="138"/>
    </row>
    <row r="2200" spans="1:17">
      <c r="A2200" s="147"/>
      <c r="B2200" s="67"/>
      <c r="C2200" s="151"/>
      <c r="D2200" s="179"/>
      <c r="E2200" s="147"/>
      <c r="F2200" s="138"/>
      <c r="G2200" s="138"/>
      <c r="H2200" s="138"/>
      <c r="I2200" s="138"/>
      <c r="J2200" s="138"/>
      <c r="K2200" s="138"/>
      <c r="L2200" s="138"/>
      <c r="M2200" s="138"/>
      <c r="N2200" s="138"/>
      <c r="O2200" s="138"/>
      <c r="P2200" s="138"/>
      <c r="Q2200" s="138"/>
    </row>
    <row r="2201" spans="1:17">
      <c r="A2201" s="147"/>
      <c r="B2201" s="67"/>
      <c r="C2201" s="151"/>
      <c r="D2201" s="179"/>
      <c r="E2201" s="147"/>
      <c r="F2201" s="138"/>
      <c r="G2201" s="138"/>
      <c r="H2201" s="138"/>
      <c r="I2201" s="138"/>
      <c r="J2201" s="138"/>
      <c r="K2201" s="138"/>
      <c r="L2201" s="138"/>
      <c r="M2201" s="138"/>
      <c r="N2201" s="138"/>
      <c r="O2201" s="138"/>
      <c r="P2201" s="138"/>
      <c r="Q2201" s="138"/>
    </row>
    <row r="2202" spans="1:17">
      <c r="A2202" s="147"/>
      <c r="B2202" s="67"/>
      <c r="C2202" s="151"/>
      <c r="D2202" s="179"/>
      <c r="E2202" s="147"/>
      <c r="F2202" s="138"/>
      <c r="G2202" s="138"/>
      <c r="H2202" s="138"/>
      <c r="I2202" s="138"/>
      <c r="J2202" s="138"/>
      <c r="K2202" s="138"/>
      <c r="L2202" s="138"/>
      <c r="M2202" s="138"/>
      <c r="N2202" s="138"/>
      <c r="O2202" s="138"/>
      <c r="P2202" s="138"/>
      <c r="Q2202" s="138"/>
    </row>
    <row r="2203" spans="1:17">
      <c r="A2203" s="147"/>
      <c r="B2203" s="67"/>
      <c r="C2203" s="151"/>
      <c r="D2203" s="179"/>
      <c r="E2203" s="147"/>
      <c r="F2203" s="138"/>
      <c r="G2203" s="138"/>
      <c r="H2203" s="138"/>
      <c r="I2203" s="138"/>
      <c r="J2203" s="138"/>
      <c r="K2203" s="138"/>
      <c r="L2203" s="138"/>
      <c r="M2203" s="138"/>
      <c r="N2203" s="138"/>
      <c r="O2203" s="138"/>
      <c r="P2203" s="138"/>
      <c r="Q2203" s="138"/>
    </row>
    <row r="2204" spans="1:17">
      <c r="A2204" s="147"/>
      <c r="B2204" s="67"/>
      <c r="C2204" s="151"/>
      <c r="D2204" s="179"/>
      <c r="E2204" s="147"/>
      <c r="F2204" s="138"/>
      <c r="G2204" s="138"/>
      <c r="H2204" s="138"/>
      <c r="I2204" s="138"/>
      <c r="J2204" s="138"/>
      <c r="K2204" s="138"/>
      <c r="L2204" s="138"/>
      <c r="M2204" s="138"/>
      <c r="N2204" s="138"/>
      <c r="O2204" s="138"/>
      <c r="P2204" s="138"/>
      <c r="Q2204" s="138"/>
    </row>
    <row r="2205" spans="1:17">
      <c r="A2205" s="147"/>
      <c r="B2205" s="67"/>
      <c r="C2205" s="151"/>
      <c r="D2205" s="179"/>
      <c r="E2205" s="147"/>
      <c r="F2205" s="138"/>
      <c r="G2205" s="138"/>
      <c r="H2205" s="138"/>
      <c r="I2205" s="138"/>
      <c r="J2205" s="138"/>
      <c r="K2205" s="138"/>
      <c r="L2205" s="138"/>
      <c r="M2205" s="138"/>
      <c r="N2205" s="138"/>
      <c r="O2205" s="138"/>
      <c r="P2205" s="138"/>
      <c r="Q2205" s="138"/>
    </row>
    <row r="2206" spans="1:17">
      <c r="A2206" s="147"/>
      <c r="B2206" s="67"/>
      <c r="C2206" s="151"/>
      <c r="D2206" s="179"/>
      <c r="E2206" s="147"/>
      <c r="F2206" s="138"/>
      <c r="G2206" s="138"/>
      <c r="H2206" s="138"/>
      <c r="I2206" s="138"/>
      <c r="J2206" s="138"/>
      <c r="K2206" s="138"/>
      <c r="L2206" s="138"/>
      <c r="M2206" s="138"/>
      <c r="N2206" s="138"/>
      <c r="O2206" s="138"/>
      <c r="P2206" s="138"/>
      <c r="Q2206" s="138"/>
    </row>
    <row r="2207" spans="1:17">
      <c r="A2207" s="147"/>
      <c r="B2207" s="67"/>
      <c r="C2207" s="151"/>
      <c r="D2207" s="179"/>
      <c r="E2207" s="147"/>
      <c r="F2207" s="138"/>
      <c r="G2207" s="138"/>
      <c r="H2207" s="138"/>
      <c r="I2207" s="138"/>
      <c r="J2207" s="138"/>
      <c r="K2207" s="138"/>
      <c r="L2207" s="138"/>
      <c r="M2207" s="138"/>
      <c r="N2207" s="138"/>
      <c r="O2207" s="138"/>
      <c r="P2207" s="138"/>
      <c r="Q2207" s="138"/>
    </row>
    <row r="2208" spans="1:17">
      <c r="A2208" s="147"/>
      <c r="B2208" s="67"/>
      <c r="C2208" s="151"/>
      <c r="D2208" s="179"/>
      <c r="E2208" s="147"/>
      <c r="F2208" s="138"/>
      <c r="G2208" s="138"/>
      <c r="H2208" s="138"/>
      <c r="I2208" s="138"/>
      <c r="J2208" s="138"/>
      <c r="K2208" s="138"/>
      <c r="L2208" s="138"/>
      <c r="M2208" s="138"/>
      <c r="N2208" s="138"/>
      <c r="O2208" s="138"/>
      <c r="P2208" s="138"/>
      <c r="Q2208" s="138"/>
    </row>
    <row r="2209" spans="1:17">
      <c r="A2209" s="147"/>
      <c r="B2209" s="67"/>
      <c r="C2209" s="151"/>
      <c r="D2209" s="179"/>
      <c r="E2209" s="147"/>
      <c r="F2209" s="138"/>
      <c r="G2209" s="138"/>
      <c r="H2209" s="138"/>
      <c r="I2209" s="138"/>
      <c r="J2209" s="138"/>
      <c r="K2209" s="138"/>
      <c r="L2209" s="138"/>
      <c r="M2209" s="138"/>
      <c r="N2209" s="138"/>
      <c r="O2209" s="138"/>
      <c r="P2209" s="138"/>
      <c r="Q2209" s="138"/>
    </row>
    <row r="2210" spans="1:17">
      <c r="A2210" s="147"/>
      <c r="B2210" s="67"/>
      <c r="C2210" s="151"/>
      <c r="D2210" s="179"/>
      <c r="E2210" s="147"/>
      <c r="F2210" s="138"/>
      <c r="G2210" s="138"/>
      <c r="H2210" s="138"/>
      <c r="I2210" s="138"/>
      <c r="J2210" s="138"/>
      <c r="K2210" s="138"/>
      <c r="L2210" s="138"/>
      <c r="M2210" s="138"/>
      <c r="N2210" s="138"/>
      <c r="O2210" s="138"/>
      <c r="P2210" s="138"/>
      <c r="Q2210" s="138"/>
    </row>
    <row r="2211" spans="1:17">
      <c r="A2211" s="147"/>
      <c r="B2211" s="67"/>
      <c r="C2211" s="151"/>
      <c r="D2211" s="179"/>
      <c r="E2211" s="147"/>
      <c r="F2211" s="138"/>
      <c r="G2211" s="138"/>
      <c r="H2211" s="138"/>
      <c r="I2211" s="138"/>
      <c r="J2211" s="138"/>
      <c r="K2211" s="138"/>
      <c r="L2211" s="138"/>
      <c r="M2211" s="138"/>
      <c r="N2211" s="138"/>
      <c r="O2211" s="138"/>
      <c r="P2211" s="138"/>
      <c r="Q2211" s="138"/>
    </row>
    <row r="2212" spans="1:17">
      <c r="A2212" s="147"/>
      <c r="B2212" s="67"/>
      <c r="C2212" s="151"/>
      <c r="D2212" s="179"/>
      <c r="E2212" s="147"/>
      <c r="F2212" s="138"/>
      <c r="G2212" s="138"/>
      <c r="H2212" s="138"/>
      <c r="I2212" s="138"/>
      <c r="J2212" s="138"/>
      <c r="K2212" s="138"/>
      <c r="L2212" s="138"/>
      <c r="M2212" s="138"/>
      <c r="N2212" s="138"/>
      <c r="O2212" s="138"/>
      <c r="P2212" s="138"/>
      <c r="Q2212" s="138"/>
    </row>
    <row r="2213" spans="1:17">
      <c r="A2213" s="147"/>
      <c r="B2213" s="67"/>
      <c r="C2213" s="151"/>
      <c r="D2213" s="179"/>
      <c r="E2213" s="147"/>
      <c r="F2213" s="138"/>
      <c r="G2213" s="138"/>
      <c r="H2213" s="138"/>
      <c r="I2213" s="138"/>
      <c r="J2213" s="138"/>
      <c r="K2213" s="138"/>
      <c r="L2213" s="138"/>
      <c r="M2213" s="138"/>
      <c r="N2213" s="138"/>
      <c r="O2213" s="138"/>
      <c r="P2213" s="138"/>
      <c r="Q2213" s="138"/>
    </row>
    <row r="2214" spans="1:17">
      <c r="A2214" s="147"/>
      <c r="B2214" s="67"/>
      <c r="C2214" s="151"/>
      <c r="D2214" s="179"/>
      <c r="E2214" s="147"/>
      <c r="F2214" s="138"/>
      <c r="G2214" s="138"/>
      <c r="H2214" s="138"/>
      <c r="I2214" s="138"/>
      <c r="J2214" s="138"/>
      <c r="K2214" s="138"/>
      <c r="L2214" s="138"/>
      <c r="M2214" s="138"/>
      <c r="N2214" s="138"/>
      <c r="O2214" s="138"/>
      <c r="P2214" s="138"/>
      <c r="Q2214" s="138"/>
    </row>
    <row r="2215" spans="1:17">
      <c r="A2215" s="147"/>
      <c r="B2215" s="67"/>
      <c r="C2215" s="151"/>
      <c r="D2215" s="179"/>
      <c r="E2215" s="147"/>
      <c r="F2215" s="138"/>
      <c r="G2215" s="138"/>
      <c r="H2215" s="138"/>
      <c r="I2215" s="138"/>
      <c r="J2215" s="138"/>
      <c r="K2215" s="138"/>
      <c r="L2215" s="138"/>
      <c r="M2215" s="138"/>
      <c r="N2215" s="138"/>
      <c r="O2215" s="138"/>
      <c r="P2215" s="138"/>
      <c r="Q2215" s="138"/>
    </row>
    <row r="2216" spans="1:17">
      <c r="A2216" s="147"/>
      <c r="B2216" s="67"/>
      <c r="C2216" s="151"/>
      <c r="D2216" s="179"/>
      <c r="E2216" s="147"/>
      <c r="F2216" s="138"/>
      <c r="G2216" s="138"/>
      <c r="H2216" s="138"/>
      <c r="I2216" s="138"/>
      <c r="J2216" s="138"/>
      <c r="K2216" s="138"/>
      <c r="L2216" s="138"/>
      <c r="M2216" s="138"/>
      <c r="N2216" s="138"/>
      <c r="O2216" s="138"/>
      <c r="P2216" s="138"/>
      <c r="Q2216" s="138"/>
    </row>
    <row r="2217" spans="1:17">
      <c r="A2217" s="147"/>
      <c r="B2217" s="67"/>
      <c r="C2217" s="151"/>
      <c r="D2217" s="179"/>
      <c r="E2217" s="147"/>
      <c r="F2217" s="138"/>
      <c r="G2217" s="138"/>
      <c r="H2217" s="138"/>
      <c r="I2217" s="138"/>
      <c r="J2217" s="138"/>
      <c r="K2217" s="138"/>
      <c r="L2217" s="138"/>
      <c r="M2217" s="138"/>
      <c r="N2217" s="138"/>
      <c r="O2217" s="138"/>
      <c r="P2217" s="138"/>
      <c r="Q2217" s="138"/>
    </row>
    <row r="2218" spans="1:17">
      <c r="A2218" s="147"/>
      <c r="B2218" s="67"/>
      <c r="C2218" s="151"/>
      <c r="D2218" s="179"/>
      <c r="E2218" s="147"/>
      <c r="F2218" s="138"/>
      <c r="G2218" s="138"/>
      <c r="H2218" s="138"/>
      <c r="I2218" s="138"/>
      <c r="J2218" s="138"/>
      <c r="K2218" s="138"/>
      <c r="L2218" s="138"/>
      <c r="M2218" s="138"/>
      <c r="N2218" s="138"/>
      <c r="O2218" s="138"/>
      <c r="P2218" s="138"/>
      <c r="Q2218" s="138"/>
    </row>
    <row r="2219" spans="1:17">
      <c r="A2219" s="147"/>
      <c r="B2219" s="67"/>
      <c r="C2219" s="151"/>
      <c r="D2219" s="179"/>
      <c r="E2219" s="147"/>
      <c r="F2219" s="138"/>
      <c r="G2219" s="138"/>
      <c r="H2219" s="138"/>
      <c r="I2219" s="138"/>
      <c r="J2219" s="138"/>
      <c r="K2219" s="138"/>
      <c r="L2219" s="138"/>
      <c r="M2219" s="138"/>
      <c r="N2219" s="138"/>
      <c r="O2219" s="138"/>
      <c r="P2219" s="138"/>
      <c r="Q2219" s="138"/>
    </row>
    <row r="2220" spans="1:17">
      <c r="A2220" s="147"/>
      <c r="B2220" s="67"/>
      <c r="C2220" s="151"/>
      <c r="D2220" s="179"/>
      <c r="E2220" s="147"/>
      <c r="F2220" s="138"/>
      <c r="G2220" s="138"/>
      <c r="H2220" s="138"/>
      <c r="I2220" s="138"/>
      <c r="J2220" s="138"/>
      <c r="K2220" s="138"/>
      <c r="L2220" s="138"/>
      <c r="M2220" s="138"/>
      <c r="N2220" s="138"/>
      <c r="O2220" s="138"/>
      <c r="P2220" s="138"/>
      <c r="Q2220" s="138"/>
    </row>
    <row r="2221" spans="1:17">
      <c r="A2221" s="147"/>
      <c r="B2221" s="67"/>
      <c r="C2221" s="151"/>
      <c r="D2221" s="179"/>
      <c r="E2221" s="147"/>
      <c r="F2221" s="138"/>
      <c r="G2221" s="138"/>
      <c r="H2221" s="138"/>
      <c r="I2221" s="138"/>
      <c r="J2221" s="138"/>
      <c r="K2221" s="138"/>
      <c r="L2221" s="138"/>
      <c r="M2221" s="138"/>
      <c r="N2221" s="138"/>
      <c r="O2221" s="138"/>
      <c r="P2221" s="138"/>
      <c r="Q2221" s="138"/>
    </row>
    <row r="2222" spans="1:17">
      <c r="A2222" s="147"/>
      <c r="B2222" s="67"/>
      <c r="C2222" s="151"/>
      <c r="D2222" s="179"/>
      <c r="E2222" s="147"/>
      <c r="F2222" s="138"/>
      <c r="G2222" s="138"/>
      <c r="H2222" s="138"/>
      <c r="I2222" s="138"/>
      <c r="J2222" s="138"/>
      <c r="K2222" s="138"/>
      <c r="L2222" s="138"/>
      <c r="M2222" s="138"/>
      <c r="N2222" s="138"/>
      <c r="O2222" s="138"/>
      <c r="P2222" s="138"/>
      <c r="Q2222" s="138"/>
    </row>
    <row r="2223" spans="1:17">
      <c r="A2223" s="147"/>
      <c r="B2223" s="67"/>
      <c r="C2223" s="151"/>
      <c r="D2223" s="179"/>
      <c r="E2223" s="147"/>
      <c r="F2223" s="138"/>
      <c r="G2223" s="138"/>
      <c r="H2223" s="138"/>
      <c r="I2223" s="138"/>
      <c r="J2223" s="138"/>
      <c r="K2223" s="138"/>
      <c r="L2223" s="138"/>
      <c r="M2223" s="138"/>
      <c r="N2223" s="138"/>
      <c r="O2223" s="138"/>
      <c r="P2223" s="138"/>
      <c r="Q2223" s="138"/>
    </row>
    <row r="2224" spans="1:17">
      <c r="A2224" s="147"/>
      <c r="B2224" s="67"/>
      <c r="C2224" s="151"/>
      <c r="D2224" s="179"/>
      <c r="E2224" s="147"/>
      <c r="F2224" s="138"/>
      <c r="G2224" s="138"/>
      <c r="H2224" s="138"/>
      <c r="I2224" s="138"/>
      <c r="J2224" s="138"/>
      <c r="K2224" s="138"/>
      <c r="L2224" s="138"/>
      <c r="M2224" s="138"/>
      <c r="N2224" s="138"/>
      <c r="O2224" s="138"/>
      <c r="P2224" s="138"/>
      <c r="Q2224" s="138"/>
    </row>
    <row r="2225" spans="1:17">
      <c r="A2225" s="147"/>
      <c r="B2225" s="67"/>
      <c r="C2225" s="151"/>
      <c r="D2225" s="179"/>
      <c r="E2225" s="147"/>
      <c r="F2225" s="138"/>
      <c r="G2225" s="138"/>
      <c r="H2225" s="138"/>
      <c r="I2225" s="138"/>
      <c r="J2225" s="138"/>
      <c r="K2225" s="138"/>
      <c r="L2225" s="138"/>
      <c r="M2225" s="138"/>
      <c r="N2225" s="138"/>
      <c r="O2225" s="138"/>
      <c r="P2225" s="138"/>
      <c r="Q2225" s="138"/>
    </row>
    <row r="2226" spans="1:17">
      <c r="A2226" s="147"/>
      <c r="B2226" s="67"/>
      <c r="C2226" s="151"/>
      <c r="D2226" s="179"/>
      <c r="E2226" s="147"/>
      <c r="F2226" s="138"/>
      <c r="G2226" s="138"/>
      <c r="H2226" s="138"/>
      <c r="I2226" s="138"/>
      <c r="J2226" s="138"/>
      <c r="K2226" s="138"/>
      <c r="L2226" s="138"/>
      <c r="M2226" s="138"/>
      <c r="N2226" s="138"/>
      <c r="O2226" s="138"/>
      <c r="P2226" s="138"/>
      <c r="Q2226" s="138"/>
    </row>
    <row r="2227" spans="1:17">
      <c r="A2227" s="147"/>
      <c r="B2227" s="67"/>
      <c r="C2227" s="151"/>
      <c r="D2227" s="179"/>
      <c r="E2227" s="147"/>
      <c r="F2227" s="138"/>
      <c r="G2227" s="138"/>
      <c r="H2227" s="138"/>
      <c r="I2227" s="138"/>
      <c r="J2227" s="138"/>
      <c r="K2227" s="138"/>
      <c r="L2227" s="138"/>
      <c r="M2227" s="138"/>
      <c r="N2227" s="138"/>
      <c r="O2227" s="138"/>
      <c r="P2227" s="138"/>
      <c r="Q2227" s="138"/>
    </row>
    <row r="2228" spans="1:17">
      <c r="A2228" s="147"/>
      <c r="B2228" s="67"/>
      <c r="C2228" s="151"/>
      <c r="D2228" s="179"/>
      <c r="E2228" s="147"/>
      <c r="F2228" s="138"/>
      <c r="G2228" s="138"/>
      <c r="H2228" s="138"/>
      <c r="I2228" s="138"/>
      <c r="J2228" s="138"/>
      <c r="K2228" s="138"/>
      <c r="L2228" s="138"/>
      <c r="M2228" s="138"/>
      <c r="N2228" s="138"/>
      <c r="O2228" s="138"/>
      <c r="P2228" s="138"/>
      <c r="Q2228" s="138"/>
    </row>
    <row r="2229" spans="1:17">
      <c r="A2229" s="147"/>
      <c r="B2229" s="67"/>
      <c r="C2229" s="151"/>
      <c r="D2229" s="179"/>
      <c r="E2229" s="147"/>
      <c r="F2229" s="138"/>
      <c r="G2229" s="138"/>
      <c r="H2229" s="138"/>
      <c r="I2229" s="138"/>
      <c r="J2229" s="138"/>
      <c r="K2229" s="138"/>
      <c r="L2229" s="138"/>
      <c r="M2229" s="138"/>
      <c r="N2229" s="138"/>
      <c r="O2229" s="138"/>
      <c r="P2229" s="138"/>
      <c r="Q2229" s="138"/>
    </row>
    <row r="2230" spans="1:17">
      <c r="A2230" s="147"/>
      <c r="B2230" s="67"/>
      <c r="C2230" s="151"/>
      <c r="D2230" s="179"/>
      <c r="E2230" s="147"/>
      <c r="F2230" s="138"/>
      <c r="G2230" s="138"/>
      <c r="H2230" s="138"/>
      <c r="I2230" s="138"/>
      <c r="J2230" s="138"/>
      <c r="K2230" s="138"/>
      <c r="L2230" s="138"/>
      <c r="M2230" s="138"/>
      <c r="N2230" s="138"/>
      <c r="O2230" s="138"/>
      <c r="P2230" s="138"/>
      <c r="Q2230" s="138"/>
    </row>
    <row r="2231" spans="1:17">
      <c r="A2231" s="147"/>
      <c r="B2231" s="67"/>
      <c r="C2231" s="151"/>
      <c r="D2231" s="179"/>
      <c r="E2231" s="147"/>
      <c r="F2231" s="138"/>
      <c r="G2231" s="138"/>
      <c r="H2231" s="138"/>
      <c r="I2231" s="138"/>
      <c r="J2231" s="138"/>
      <c r="K2231" s="138"/>
      <c r="L2231" s="138"/>
      <c r="M2231" s="138"/>
      <c r="N2231" s="138"/>
      <c r="O2231" s="138"/>
      <c r="P2231" s="138"/>
      <c r="Q2231" s="138"/>
    </row>
    <row r="2232" spans="1:17">
      <c r="A2232" s="147"/>
      <c r="B2232" s="67"/>
      <c r="C2232" s="151"/>
      <c r="D2232" s="179"/>
      <c r="E2232" s="147"/>
      <c r="F2232" s="138"/>
      <c r="G2232" s="138"/>
      <c r="H2232" s="138"/>
      <c r="I2232" s="138"/>
      <c r="J2232" s="138"/>
      <c r="K2232" s="138"/>
      <c r="L2232" s="138"/>
      <c r="M2232" s="138"/>
      <c r="N2232" s="138"/>
      <c r="O2232" s="138"/>
      <c r="P2232" s="138"/>
      <c r="Q2232" s="138"/>
    </row>
    <row r="2233" spans="1:17">
      <c r="A2233" s="147"/>
      <c r="B2233" s="67"/>
      <c r="C2233" s="151"/>
      <c r="D2233" s="179"/>
      <c r="E2233" s="147"/>
      <c r="F2233" s="138"/>
      <c r="G2233" s="138"/>
      <c r="H2233" s="138"/>
      <c r="I2233" s="138"/>
      <c r="J2233" s="138"/>
      <c r="K2233" s="138"/>
      <c r="L2233" s="138"/>
      <c r="M2233" s="138"/>
      <c r="N2233" s="138"/>
      <c r="O2233" s="138"/>
      <c r="P2233" s="138"/>
      <c r="Q2233" s="138"/>
    </row>
    <row r="2234" spans="1:17">
      <c r="A2234" s="147"/>
      <c r="B2234" s="67"/>
      <c r="C2234" s="151"/>
      <c r="D2234" s="179"/>
      <c r="E2234" s="147"/>
      <c r="F2234" s="138"/>
      <c r="G2234" s="138"/>
      <c r="H2234" s="138"/>
      <c r="I2234" s="138"/>
      <c r="J2234" s="138"/>
      <c r="K2234" s="138"/>
      <c r="L2234" s="138"/>
      <c r="M2234" s="138"/>
      <c r="N2234" s="138"/>
      <c r="O2234" s="138"/>
      <c r="P2234" s="138"/>
      <c r="Q2234" s="138"/>
    </row>
    <row r="2235" spans="1:17">
      <c r="A2235" s="147"/>
      <c r="B2235" s="67"/>
      <c r="C2235" s="151"/>
      <c r="D2235" s="179"/>
      <c r="E2235" s="147"/>
      <c r="F2235" s="138"/>
      <c r="G2235" s="138"/>
      <c r="H2235" s="138"/>
      <c r="I2235" s="138"/>
      <c r="J2235" s="138"/>
      <c r="K2235" s="138"/>
      <c r="L2235" s="138"/>
      <c r="M2235" s="138"/>
      <c r="N2235" s="138"/>
      <c r="O2235" s="138"/>
      <c r="P2235" s="138"/>
      <c r="Q2235" s="138"/>
    </row>
    <row r="2236" spans="1:17">
      <c r="A2236" s="147"/>
      <c r="B2236" s="67"/>
      <c r="C2236" s="151"/>
      <c r="D2236" s="179"/>
      <c r="E2236" s="147"/>
      <c r="F2236" s="138"/>
      <c r="G2236" s="138"/>
      <c r="H2236" s="138"/>
      <c r="I2236" s="138"/>
      <c r="J2236" s="138"/>
      <c r="K2236" s="138"/>
      <c r="L2236" s="138"/>
      <c r="M2236" s="138"/>
      <c r="N2236" s="138"/>
      <c r="O2236" s="138"/>
      <c r="P2236" s="138"/>
      <c r="Q2236" s="138"/>
    </row>
    <row r="2237" spans="1:17">
      <c r="A2237" s="147"/>
      <c r="B2237" s="67"/>
      <c r="C2237" s="151"/>
      <c r="D2237" s="179"/>
      <c r="E2237" s="147"/>
      <c r="F2237" s="138"/>
      <c r="G2237" s="138"/>
      <c r="H2237" s="138"/>
      <c r="I2237" s="138"/>
      <c r="J2237" s="138"/>
      <c r="K2237" s="138"/>
      <c r="L2237" s="138"/>
      <c r="M2237" s="138"/>
      <c r="N2237" s="138"/>
      <c r="O2237" s="138"/>
      <c r="P2237" s="138"/>
      <c r="Q2237" s="138"/>
    </row>
    <row r="2238" spans="1:17">
      <c r="A2238" s="147"/>
      <c r="B2238" s="67"/>
      <c r="C2238" s="151"/>
      <c r="D2238" s="179"/>
      <c r="E2238" s="147"/>
      <c r="F2238" s="138"/>
      <c r="G2238" s="138"/>
      <c r="H2238" s="138"/>
      <c r="I2238" s="138"/>
      <c r="J2238" s="138"/>
      <c r="K2238" s="138"/>
      <c r="L2238" s="138"/>
      <c r="M2238" s="138"/>
      <c r="N2238" s="138"/>
      <c r="O2238" s="138"/>
      <c r="P2238" s="138"/>
      <c r="Q2238" s="138"/>
    </row>
    <row r="2239" spans="1:17">
      <c r="A2239" s="147"/>
      <c r="B2239" s="67"/>
      <c r="C2239" s="151"/>
      <c r="D2239" s="179"/>
      <c r="E2239" s="147"/>
      <c r="F2239" s="138"/>
      <c r="G2239" s="138"/>
      <c r="H2239" s="138"/>
      <c r="I2239" s="138"/>
      <c r="J2239" s="138"/>
      <c r="K2239" s="138"/>
      <c r="L2239" s="138"/>
      <c r="M2239" s="138"/>
      <c r="N2239" s="138"/>
      <c r="O2239" s="138"/>
      <c r="P2239" s="138"/>
      <c r="Q2239" s="138"/>
    </row>
    <row r="2240" spans="1:17">
      <c r="A2240" s="147"/>
      <c r="B2240" s="67"/>
      <c r="C2240" s="151"/>
      <c r="D2240" s="179"/>
      <c r="E2240" s="147"/>
      <c r="F2240" s="138"/>
      <c r="G2240" s="138"/>
      <c r="H2240" s="138"/>
      <c r="I2240" s="138"/>
      <c r="J2240" s="138"/>
      <c r="K2240" s="138"/>
      <c r="L2240" s="138"/>
      <c r="M2240" s="138"/>
      <c r="N2240" s="138"/>
      <c r="O2240" s="138"/>
      <c r="P2240" s="138"/>
      <c r="Q2240" s="138"/>
    </row>
    <row r="2241" spans="1:17">
      <c r="A2241" s="147"/>
      <c r="B2241" s="67"/>
      <c r="C2241" s="151"/>
      <c r="D2241" s="179"/>
      <c r="E2241" s="147"/>
      <c r="F2241" s="138"/>
      <c r="G2241" s="138"/>
      <c r="H2241" s="138"/>
      <c r="I2241" s="138"/>
      <c r="J2241" s="138"/>
      <c r="K2241" s="138"/>
      <c r="L2241" s="138"/>
      <c r="M2241" s="138"/>
      <c r="N2241" s="138"/>
      <c r="O2241" s="138"/>
      <c r="P2241" s="138"/>
      <c r="Q2241" s="138"/>
    </row>
    <row r="2242" spans="1:17">
      <c r="A2242" s="147"/>
      <c r="B2242" s="67"/>
      <c r="C2242" s="151"/>
      <c r="D2242" s="179"/>
      <c r="E2242" s="147"/>
      <c r="F2242" s="138"/>
      <c r="G2242" s="138"/>
      <c r="H2242" s="138"/>
      <c r="I2242" s="138"/>
      <c r="J2242" s="138"/>
      <c r="K2242" s="138"/>
      <c r="L2242" s="138"/>
      <c r="M2242" s="138"/>
      <c r="N2242" s="138"/>
      <c r="O2242" s="138"/>
      <c r="P2242" s="138"/>
      <c r="Q2242" s="138"/>
    </row>
    <row r="2243" spans="1:17">
      <c r="A2243" s="147"/>
      <c r="B2243" s="67"/>
      <c r="C2243" s="151"/>
      <c r="D2243" s="179"/>
      <c r="E2243" s="147"/>
      <c r="F2243" s="138"/>
      <c r="G2243" s="138"/>
      <c r="H2243" s="138"/>
      <c r="I2243" s="138"/>
      <c r="J2243" s="138"/>
      <c r="K2243" s="138"/>
      <c r="L2243" s="138"/>
      <c r="M2243" s="138"/>
      <c r="N2243" s="138"/>
      <c r="O2243" s="138"/>
      <c r="P2243" s="138"/>
      <c r="Q2243" s="138"/>
    </row>
    <row r="2244" spans="1:17">
      <c r="A2244" s="147"/>
      <c r="B2244" s="67"/>
      <c r="C2244" s="151"/>
      <c r="D2244" s="179"/>
      <c r="E2244" s="147"/>
      <c r="F2244" s="138"/>
      <c r="G2244" s="138"/>
      <c r="H2244" s="138"/>
      <c r="I2244" s="138"/>
      <c r="J2244" s="138"/>
      <c r="K2244" s="138"/>
      <c r="L2244" s="138"/>
      <c r="M2244" s="138"/>
      <c r="N2244" s="138"/>
      <c r="O2244" s="138"/>
      <c r="P2244" s="138"/>
      <c r="Q2244" s="138"/>
    </row>
    <row r="2245" spans="1:17">
      <c r="A2245" s="147"/>
      <c r="B2245" s="67"/>
      <c r="C2245" s="151"/>
      <c r="D2245" s="179"/>
      <c r="E2245" s="147"/>
      <c r="F2245" s="138"/>
      <c r="G2245" s="138"/>
      <c r="H2245" s="138"/>
      <c r="I2245" s="138"/>
      <c r="J2245" s="138"/>
      <c r="K2245" s="138"/>
      <c r="L2245" s="138"/>
      <c r="M2245" s="138"/>
      <c r="N2245" s="138"/>
      <c r="O2245" s="138"/>
      <c r="P2245" s="138"/>
      <c r="Q2245" s="138"/>
    </row>
    <row r="2246" spans="1:17">
      <c r="A2246" s="147"/>
      <c r="B2246" s="67"/>
      <c r="C2246" s="151"/>
      <c r="D2246" s="179"/>
      <c r="E2246" s="147"/>
      <c r="F2246" s="138"/>
      <c r="G2246" s="138"/>
      <c r="H2246" s="138"/>
      <c r="I2246" s="138"/>
      <c r="J2246" s="138"/>
      <c r="K2246" s="138"/>
      <c r="L2246" s="138"/>
      <c r="M2246" s="138"/>
      <c r="N2246" s="138"/>
      <c r="O2246" s="138"/>
      <c r="P2246" s="138"/>
      <c r="Q2246" s="138"/>
    </row>
    <row r="2247" spans="1:17">
      <c r="A2247" s="147"/>
      <c r="B2247" s="67"/>
      <c r="C2247" s="151"/>
      <c r="D2247" s="179"/>
      <c r="E2247" s="147"/>
      <c r="F2247" s="138"/>
      <c r="G2247" s="138"/>
      <c r="H2247" s="138"/>
      <c r="I2247" s="138"/>
      <c r="J2247" s="138"/>
      <c r="K2247" s="138"/>
      <c r="L2247" s="138"/>
      <c r="M2247" s="138"/>
      <c r="N2247" s="138"/>
      <c r="O2247" s="138"/>
      <c r="P2247" s="138"/>
      <c r="Q2247" s="138"/>
    </row>
    <row r="2248" spans="1:17">
      <c r="A2248" s="147"/>
      <c r="B2248" s="67"/>
      <c r="C2248" s="151"/>
      <c r="D2248" s="179"/>
      <c r="E2248" s="147"/>
      <c r="F2248" s="138"/>
      <c r="G2248" s="138"/>
      <c r="H2248" s="138"/>
      <c r="I2248" s="138"/>
      <c r="J2248" s="138"/>
      <c r="K2248" s="138"/>
      <c r="L2248" s="138"/>
      <c r="M2248" s="138"/>
      <c r="N2248" s="138"/>
      <c r="O2248" s="138"/>
      <c r="P2248" s="138"/>
      <c r="Q2248" s="138"/>
    </row>
    <row r="2249" spans="1:17">
      <c r="A2249" s="147"/>
      <c r="B2249" s="67"/>
      <c r="C2249" s="151"/>
      <c r="D2249" s="179"/>
      <c r="E2249" s="147"/>
      <c r="F2249" s="138"/>
      <c r="G2249" s="138"/>
      <c r="H2249" s="138"/>
      <c r="I2249" s="138"/>
      <c r="J2249" s="138"/>
      <c r="K2249" s="138"/>
      <c r="L2249" s="138"/>
      <c r="M2249" s="138"/>
      <c r="N2249" s="138"/>
      <c r="O2249" s="138"/>
      <c r="P2249" s="138"/>
      <c r="Q2249" s="138"/>
    </row>
    <row r="2250" spans="1:17">
      <c r="A2250" s="147"/>
      <c r="B2250" s="67"/>
      <c r="C2250" s="151"/>
      <c r="D2250" s="179"/>
      <c r="E2250" s="147"/>
      <c r="F2250" s="138"/>
      <c r="G2250" s="138"/>
      <c r="H2250" s="138"/>
      <c r="I2250" s="138"/>
      <c r="J2250" s="138"/>
      <c r="K2250" s="138"/>
      <c r="L2250" s="138"/>
      <c r="M2250" s="138"/>
      <c r="N2250" s="138"/>
      <c r="O2250" s="138"/>
      <c r="P2250" s="138"/>
      <c r="Q2250" s="138"/>
    </row>
    <row r="2251" spans="1:17">
      <c r="A2251" s="147"/>
      <c r="B2251" s="67"/>
      <c r="C2251" s="151"/>
      <c r="D2251" s="179"/>
      <c r="E2251" s="147"/>
      <c r="F2251" s="138"/>
      <c r="G2251" s="138"/>
      <c r="H2251" s="138"/>
      <c r="I2251" s="138"/>
      <c r="J2251" s="138"/>
      <c r="K2251" s="138"/>
      <c r="L2251" s="138"/>
      <c r="M2251" s="138"/>
      <c r="N2251" s="138"/>
      <c r="O2251" s="138"/>
      <c r="P2251" s="138"/>
      <c r="Q2251" s="138"/>
    </row>
    <row r="2252" spans="1:17">
      <c r="A2252" s="147"/>
      <c r="B2252" s="67"/>
      <c r="C2252" s="151"/>
      <c r="D2252" s="179"/>
      <c r="E2252" s="147"/>
      <c r="F2252" s="138"/>
      <c r="G2252" s="138"/>
      <c r="H2252" s="138"/>
      <c r="I2252" s="138"/>
      <c r="J2252" s="138"/>
      <c r="K2252" s="138"/>
      <c r="L2252" s="138"/>
      <c r="M2252" s="138"/>
      <c r="N2252" s="138"/>
      <c r="O2252" s="138"/>
      <c r="P2252" s="138"/>
      <c r="Q2252" s="138"/>
    </row>
    <row r="2253" spans="1:17">
      <c r="A2253" s="147"/>
      <c r="B2253" s="67"/>
      <c r="C2253" s="151"/>
      <c r="D2253" s="179"/>
      <c r="E2253" s="147"/>
      <c r="F2253" s="138"/>
      <c r="G2253" s="138"/>
      <c r="H2253" s="138"/>
      <c r="I2253" s="138"/>
      <c r="J2253" s="138"/>
      <c r="K2253" s="138"/>
      <c r="L2253" s="138"/>
      <c r="M2253" s="138"/>
      <c r="N2253" s="138"/>
      <c r="O2253" s="138"/>
      <c r="P2253" s="138"/>
      <c r="Q2253" s="138"/>
    </row>
    <row r="2254" spans="1:17">
      <c r="A2254" s="147"/>
      <c r="B2254" s="67"/>
      <c r="C2254" s="151"/>
      <c r="D2254" s="179"/>
      <c r="E2254" s="147"/>
      <c r="F2254" s="138"/>
      <c r="G2254" s="138"/>
      <c r="H2254" s="138"/>
      <c r="I2254" s="138"/>
      <c r="J2254" s="138"/>
      <c r="K2254" s="138"/>
      <c r="L2254" s="138"/>
      <c r="M2254" s="138"/>
      <c r="N2254" s="138"/>
      <c r="O2254" s="138"/>
      <c r="P2254" s="138"/>
      <c r="Q2254" s="138"/>
    </row>
    <row r="2255" spans="1:17">
      <c r="A2255" s="147"/>
      <c r="B2255" s="67"/>
      <c r="C2255" s="151"/>
      <c r="D2255" s="179"/>
      <c r="E2255" s="147"/>
      <c r="F2255" s="138"/>
      <c r="G2255" s="138"/>
      <c r="H2255" s="138"/>
      <c r="I2255" s="138"/>
      <c r="J2255" s="138"/>
      <c r="K2255" s="138"/>
      <c r="L2255" s="138"/>
      <c r="M2255" s="138"/>
      <c r="N2255" s="138"/>
      <c r="O2255" s="138"/>
      <c r="P2255" s="138"/>
      <c r="Q2255" s="138"/>
    </row>
    <row r="2256" spans="1:17">
      <c r="A2256" s="147"/>
      <c r="B2256" s="67"/>
      <c r="C2256" s="151"/>
      <c r="D2256" s="179"/>
      <c r="E2256" s="147"/>
      <c r="F2256" s="138"/>
      <c r="G2256" s="138"/>
      <c r="H2256" s="138"/>
      <c r="I2256" s="138"/>
      <c r="J2256" s="138"/>
      <c r="K2256" s="138"/>
      <c r="L2256" s="138"/>
      <c r="M2256" s="138"/>
      <c r="N2256" s="138"/>
      <c r="O2256" s="138"/>
      <c r="P2256" s="138"/>
      <c r="Q2256" s="138"/>
    </row>
    <row r="2257" spans="1:17">
      <c r="A2257" s="147"/>
      <c r="B2257" s="67"/>
      <c r="C2257" s="151"/>
      <c r="D2257" s="179"/>
      <c r="E2257" s="147"/>
      <c r="F2257" s="138"/>
      <c r="G2257" s="138"/>
      <c r="H2257" s="138"/>
      <c r="I2257" s="138"/>
      <c r="J2257" s="138"/>
      <c r="K2257" s="138"/>
      <c r="L2257" s="138"/>
      <c r="M2257" s="138"/>
      <c r="N2257" s="138"/>
      <c r="O2257" s="138"/>
      <c r="P2257" s="138"/>
      <c r="Q2257" s="138"/>
    </row>
    <row r="2258" spans="1:17">
      <c r="A2258" s="147"/>
      <c r="B2258" s="67"/>
      <c r="C2258" s="151"/>
      <c r="D2258" s="179"/>
      <c r="E2258" s="147"/>
      <c r="F2258" s="138"/>
      <c r="G2258" s="138"/>
      <c r="H2258" s="138"/>
      <c r="I2258" s="138"/>
      <c r="J2258" s="138"/>
      <c r="K2258" s="138"/>
      <c r="L2258" s="138"/>
      <c r="M2258" s="138"/>
      <c r="N2258" s="138"/>
      <c r="O2258" s="138"/>
      <c r="P2258" s="138"/>
      <c r="Q2258" s="138"/>
    </row>
    <row r="2259" spans="1:17">
      <c r="A2259" s="147"/>
      <c r="B2259" s="67"/>
      <c r="C2259" s="151"/>
      <c r="D2259" s="179"/>
      <c r="E2259" s="147"/>
      <c r="F2259" s="138"/>
      <c r="G2259" s="138"/>
      <c r="H2259" s="138"/>
      <c r="I2259" s="138"/>
      <c r="J2259" s="138"/>
      <c r="K2259" s="138"/>
      <c r="L2259" s="138"/>
      <c r="M2259" s="138"/>
      <c r="N2259" s="138"/>
      <c r="O2259" s="138"/>
      <c r="P2259" s="138"/>
      <c r="Q2259" s="138"/>
    </row>
    <row r="2260" spans="1:17">
      <c r="A2260" s="147"/>
      <c r="B2260" s="67"/>
      <c r="C2260" s="151"/>
      <c r="D2260" s="179"/>
      <c r="E2260" s="147"/>
      <c r="F2260" s="138"/>
      <c r="G2260" s="138"/>
      <c r="H2260" s="138"/>
      <c r="I2260" s="138"/>
      <c r="J2260" s="138"/>
      <c r="K2260" s="138"/>
      <c r="L2260" s="138"/>
      <c r="M2260" s="138"/>
      <c r="N2260" s="138"/>
      <c r="O2260" s="138"/>
      <c r="P2260" s="138"/>
      <c r="Q2260" s="138"/>
    </row>
    <row r="2261" spans="1:17">
      <c r="A2261" s="147"/>
      <c r="B2261" s="67"/>
      <c r="C2261" s="151"/>
      <c r="D2261" s="179"/>
      <c r="E2261" s="147"/>
      <c r="F2261" s="138"/>
      <c r="G2261" s="138"/>
      <c r="H2261" s="138"/>
      <c r="I2261" s="138"/>
      <c r="J2261" s="138"/>
      <c r="K2261" s="138"/>
      <c r="L2261" s="138"/>
      <c r="M2261" s="138"/>
      <c r="N2261" s="138"/>
      <c r="O2261" s="138"/>
      <c r="P2261" s="138"/>
      <c r="Q2261" s="138"/>
    </row>
    <row r="2262" spans="1:17">
      <c r="A2262" s="147"/>
      <c r="B2262" s="67"/>
      <c r="C2262" s="151"/>
      <c r="D2262" s="179"/>
      <c r="E2262" s="147"/>
      <c r="F2262" s="138"/>
      <c r="G2262" s="138"/>
      <c r="H2262" s="138"/>
      <c r="I2262" s="138"/>
      <c r="J2262" s="138"/>
      <c r="K2262" s="138"/>
      <c r="L2262" s="138"/>
      <c r="M2262" s="138"/>
      <c r="N2262" s="138"/>
      <c r="O2262" s="138"/>
      <c r="P2262" s="138"/>
      <c r="Q2262" s="138"/>
    </row>
    <row r="2263" spans="1:17">
      <c r="A2263" s="147"/>
      <c r="B2263" s="67"/>
      <c r="C2263" s="151"/>
      <c r="D2263" s="179"/>
      <c r="E2263" s="147"/>
      <c r="F2263" s="138"/>
      <c r="G2263" s="138"/>
      <c r="H2263" s="138"/>
      <c r="I2263" s="138"/>
      <c r="J2263" s="138"/>
      <c r="K2263" s="138"/>
      <c r="L2263" s="138"/>
      <c r="M2263" s="138"/>
      <c r="N2263" s="138"/>
      <c r="O2263" s="138"/>
      <c r="P2263" s="138"/>
      <c r="Q2263" s="138"/>
    </row>
    <row r="2264" spans="1:17">
      <c r="A2264" s="147"/>
      <c r="B2264" s="67"/>
      <c r="C2264" s="151"/>
      <c r="D2264" s="179"/>
      <c r="E2264" s="147"/>
      <c r="F2264" s="138"/>
      <c r="G2264" s="138"/>
      <c r="H2264" s="138"/>
      <c r="I2264" s="138"/>
      <c r="J2264" s="138"/>
      <c r="K2264" s="138"/>
      <c r="L2264" s="138"/>
      <c r="M2264" s="138"/>
      <c r="N2264" s="138"/>
      <c r="O2264" s="138"/>
      <c r="P2264" s="138"/>
      <c r="Q2264" s="138"/>
    </row>
    <row r="2265" spans="1:17">
      <c r="A2265" s="147"/>
      <c r="B2265" s="67"/>
      <c r="C2265" s="151"/>
      <c r="D2265" s="179"/>
      <c r="E2265" s="147"/>
      <c r="F2265" s="138"/>
      <c r="G2265" s="138"/>
      <c r="H2265" s="138"/>
      <c r="I2265" s="138"/>
      <c r="J2265" s="138"/>
      <c r="K2265" s="138"/>
      <c r="L2265" s="138"/>
      <c r="M2265" s="138"/>
      <c r="N2265" s="138"/>
      <c r="O2265" s="138"/>
      <c r="P2265" s="138"/>
      <c r="Q2265" s="138"/>
    </row>
    <row r="2266" spans="1:17">
      <c r="A2266" s="147"/>
      <c r="B2266" s="67"/>
      <c r="C2266" s="151"/>
      <c r="D2266" s="179"/>
      <c r="E2266" s="147"/>
      <c r="F2266" s="138"/>
      <c r="G2266" s="138"/>
      <c r="H2266" s="138"/>
      <c r="I2266" s="138"/>
      <c r="J2266" s="138"/>
      <c r="K2266" s="138"/>
      <c r="L2266" s="138"/>
      <c r="M2266" s="138"/>
      <c r="N2266" s="138"/>
      <c r="O2266" s="138"/>
      <c r="P2266" s="138"/>
      <c r="Q2266" s="138"/>
    </row>
    <row r="2267" spans="1:17">
      <c r="A2267" s="147"/>
      <c r="B2267" s="67"/>
      <c r="C2267" s="151"/>
      <c r="D2267" s="179"/>
      <c r="E2267" s="147"/>
      <c r="F2267" s="138"/>
      <c r="G2267" s="138"/>
      <c r="H2267" s="138"/>
      <c r="I2267" s="138"/>
      <c r="J2267" s="138"/>
      <c r="K2267" s="138"/>
      <c r="L2267" s="138"/>
      <c r="M2267" s="138"/>
      <c r="N2267" s="138"/>
      <c r="O2267" s="138"/>
      <c r="P2267" s="138"/>
      <c r="Q2267" s="138"/>
    </row>
    <row r="2268" spans="1:17">
      <c r="A2268" s="147"/>
      <c r="B2268" s="67"/>
      <c r="C2268" s="151"/>
      <c r="D2268" s="179"/>
      <c r="E2268" s="147"/>
      <c r="F2268" s="138"/>
      <c r="G2268" s="138"/>
      <c r="H2268" s="138"/>
      <c r="I2268" s="138"/>
      <c r="J2268" s="138"/>
      <c r="K2268" s="138"/>
      <c r="L2268" s="138"/>
      <c r="M2268" s="138"/>
      <c r="N2268" s="138"/>
      <c r="O2268" s="138"/>
      <c r="P2268" s="138"/>
      <c r="Q2268" s="138"/>
    </row>
    <row r="2269" spans="1:17">
      <c r="A2269" s="147"/>
      <c r="B2269" s="67"/>
      <c r="C2269" s="151"/>
      <c r="D2269" s="179"/>
      <c r="E2269" s="147"/>
      <c r="F2269" s="138"/>
      <c r="G2269" s="138"/>
      <c r="H2269" s="138"/>
      <c r="I2269" s="138"/>
      <c r="J2269" s="138"/>
      <c r="K2269" s="138"/>
      <c r="L2269" s="138"/>
      <c r="M2269" s="138"/>
      <c r="N2269" s="138"/>
      <c r="O2269" s="138"/>
      <c r="P2269" s="138"/>
      <c r="Q2269" s="138"/>
    </row>
    <row r="2270" spans="1:17">
      <c r="A2270" s="147"/>
      <c r="B2270" s="67"/>
      <c r="C2270" s="151"/>
      <c r="D2270" s="179"/>
      <c r="E2270" s="147"/>
      <c r="F2270" s="138"/>
      <c r="G2270" s="138"/>
      <c r="H2270" s="138"/>
      <c r="I2270" s="138"/>
      <c r="J2270" s="138"/>
      <c r="K2270" s="138"/>
      <c r="L2270" s="138"/>
      <c r="M2270" s="138"/>
      <c r="N2270" s="138"/>
      <c r="O2270" s="138"/>
      <c r="P2270" s="138"/>
      <c r="Q2270" s="138"/>
    </row>
    <row r="2271" spans="1:17">
      <c r="A2271" s="147"/>
      <c r="B2271" s="67"/>
      <c r="C2271" s="151"/>
      <c r="D2271" s="179"/>
      <c r="E2271" s="147"/>
      <c r="F2271" s="138"/>
      <c r="G2271" s="138"/>
      <c r="H2271" s="138"/>
      <c r="I2271" s="138"/>
      <c r="J2271" s="138"/>
      <c r="K2271" s="138"/>
      <c r="L2271" s="138"/>
      <c r="M2271" s="138"/>
      <c r="N2271" s="138"/>
      <c r="O2271" s="138"/>
      <c r="P2271" s="138"/>
      <c r="Q2271" s="138"/>
    </row>
    <row r="2272" spans="1:17">
      <c r="A2272" s="147"/>
      <c r="B2272" s="67"/>
      <c r="C2272" s="151"/>
      <c r="D2272" s="179"/>
      <c r="E2272" s="147"/>
      <c r="F2272" s="138"/>
      <c r="G2272" s="138"/>
      <c r="H2272" s="138"/>
      <c r="I2272" s="138"/>
      <c r="J2272" s="138"/>
      <c r="K2272" s="138"/>
      <c r="L2272" s="138"/>
      <c r="M2272" s="138"/>
      <c r="N2272" s="138"/>
      <c r="O2272" s="138"/>
      <c r="P2272" s="138"/>
      <c r="Q2272" s="138"/>
    </row>
    <row r="2273" spans="1:17">
      <c r="A2273" s="147"/>
      <c r="B2273" s="67"/>
      <c r="C2273" s="151"/>
      <c r="D2273" s="179"/>
      <c r="E2273" s="147"/>
      <c r="F2273" s="138"/>
      <c r="G2273" s="138"/>
      <c r="H2273" s="138"/>
      <c r="I2273" s="138"/>
      <c r="J2273" s="138"/>
      <c r="K2273" s="138"/>
      <c r="L2273" s="138"/>
      <c r="M2273" s="138"/>
      <c r="N2273" s="138"/>
      <c r="O2273" s="138"/>
      <c r="P2273" s="138"/>
      <c r="Q2273" s="138"/>
    </row>
    <row r="2274" spans="1:17">
      <c r="A2274" s="147"/>
      <c r="B2274" s="67"/>
      <c r="C2274" s="151"/>
      <c r="D2274" s="179"/>
      <c r="E2274" s="147"/>
      <c r="F2274" s="138"/>
      <c r="G2274" s="138"/>
      <c r="H2274" s="138"/>
      <c r="I2274" s="138"/>
      <c r="J2274" s="138"/>
      <c r="K2274" s="138"/>
      <c r="L2274" s="138"/>
      <c r="M2274" s="138"/>
      <c r="N2274" s="138"/>
      <c r="O2274" s="138"/>
      <c r="P2274" s="138"/>
      <c r="Q2274" s="138"/>
    </row>
    <row r="2275" spans="1:17">
      <c r="A2275" s="147"/>
      <c r="B2275" s="67"/>
      <c r="C2275" s="151"/>
      <c r="D2275" s="179"/>
      <c r="E2275" s="147"/>
      <c r="F2275" s="138"/>
      <c r="G2275" s="138"/>
      <c r="H2275" s="138"/>
      <c r="I2275" s="138"/>
      <c r="J2275" s="138"/>
      <c r="K2275" s="138"/>
      <c r="L2275" s="138"/>
      <c r="M2275" s="138"/>
      <c r="N2275" s="138"/>
      <c r="O2275" s="138"/>
      <c r="P2275" s="138"/>
      <c r="Q2275" s="138"/>
    </row>
    <row r="2276" spans="1:17">
      <c r="A2276" s="147"/>
      <c r="B2276" s="67"/>
      <c r="C2276" s="151"/>
      <c r="D2276" s="179"/>
      <c r="E2276" s="147"/>
      <c r="F2276" s="138"/>
      <c r="G2276" s="138"/>
      <c r="H2276" s="138"/>
      <c r="I2276" s="138"/>
      <c r="J2276" s="138"/>
      <c r="K2276" s="138"/>
      <c r="L2276" s="138"/>
      <c r="M2276" s="138"/>
      <c r="N2276" s="138"/>
      <c r="O2276" s="138"/>
      <c r="P2276" s="138"/>
      <c r="Q2276" s="138"/>
    </row>
    <row r="2277" spans="1:17">
      <c r="A2277" s="147"/>
      <c r="B2277" s="67"/>
      <c r="C2277" s="151"/>
      <c r="D2277" s="179"/>
      <c r="E2277" s="147"/>
      <c r="F2277" s="138"/>
      <c r="G2277" s="138"/>
      <c r="H2277" s="138"/>
      <c r="I2277" s="138"/>
      <c r="J2277" s="138"/>
      <c r="K2277" s="138"/>
      <c r="L2277" s="138"/>
      <c r="M2277" s="138"/>
      <c r="N2277" s="138"/>
      <c r="O2277" s="138"/>
      <c r="P2277" s="138"/>
      <c r="Q2277" s="138"/>
    </row>
    <row r="2278" spans="1:17">
      <c r="A2278" s="147"/>
      <c r="B2278" s="67"/>
      <c r="C2278" s="151"/>
      <c r="D2278" s="179"/>
      <c r="E2278" s="147"/>
      <c r="F2278" s="138"/>
      <c r="G2278" s="138"/>
      <c r="H2278" s="138"/>
      <c r="I2278" s="138"/>
      <c r="J2278" s="138"/>
      <c r="K2278" s="138"/>
      <c r="L2278" s="138"/>
      <c r="M2278" s="138"/>
      <c r="N2278" s="138"/>
      <c r="O2278" s="138"/>
      <c r="P2278" s="138"/>
      <c r="Q2278" s="138"/>
    </row>
    <row r="2279" spans="1:17">
      <c r="A2279" s="147"/>
      <c r="B2279" s="67"/>
      <c r="C2279" s="151"/>
      <c r="D2279" s="179"/>
      <c r="E2279" s="147"/>
      <c r="F2279" s="138"/>
      <c r="G2279" s="138"/>
      <c r="H2279" s="138"/>
      <c r="I2279" s="138"/>
      <c r="J2279" s="138"/>
      <c r="K2279" s="138"/>
      <c r="L2279" s="138"/>
      <c r="M2279" s="138"/>
      <c r="N2279" s="138"/>
      <c r="O2279" s="138"/>
      <c r="P2279" s="138"/>
      <c r="Q2279" s="138"/>
    </row>
    <row r="2280" spans="1:17">
      <c r="A2280" s="147"/>
      <c r="B2280" s="67"/>
      <c r="C2280" s="151"/>
      <c r="D2280" s="179"/>
      <c r="E2280" s="147"/>
      <c r="F2280" s="138"/>
      <c r="G2280" s="138"/>
      <c r="H2280" s="138"/>
      <c r="I2280" s="138"/>
      <c r="J2280" s="138"/>
      <c r="K2280" s="138"/>
      <c r="L2280" s="138"/>
      <c r="M2280" s="138"/>
      <c r="N2280" s="138"/>
      <c r="O2280" s="138"/>
      <c r="P2280" s="138"/>
      <c r="Q2280" s="138"/>
    </row>
    <row r="2281" spans="1:17">
      <c r="A2281" s="147"/>
      <c r="B2281" s="67"/>
      <c r="C2281" s="151"/>
      <c r="D2281" s="179"/>
      <c r="E2281" s="147"/>
      <c r="F2281" s="138"/>
      <c r="G2281" s="138"/>
      <c r="H2281" s="138"/>
      <c r="I2281" s="138"/>
      <c r="J2281" s="138"/>
      <c r="K2281" s="138"/>
      <c r="L2281" s="138"/>
      <c r="M2281" s="138"/>
      <c r="N2281" s="138"/>
      <c r="O2281" s="138"/>
      <c r="P2281" s="138"/>
      <c r="Q2281" s="138"/>
    </row>
    <row r="2282" spans="1:17">
      <c r="A2282" s="147"/>
      <c r="B2282" s="67"/>
      <c r="C2282" s="151"/>
      <c r="D2282" s="179"/>
      <c r="E2282" s="147"/>
      <c r="F2282" s="138"/>
      <c r="G2282" s="138"/>
      <c r="H2282" s="138"/>
      <c r="I2282" s="138"/>
      <c r="J2282" s="138"/>
      <c r="K2282" s="138"/>
      <c r="L2282" s="138"/>
      <c r="M2282" s="138"/>
      <c r="N2282" s="138"/>
      <c r="O2282" s="138"/>
      <c r="P2282" s="138"/>
      <c r="Q2282" s="138"/>
    </row>
    <row r="2283" spans="1:17">
      <c r="A2283" s="147"/>
      <c r="B2283" s="67"/>
      <c r="C2283" s="151"/>
      <c r="D2283" s="179"/>
      <c r="E2283" s="147"/>
      <c r="F2283" s="138"/>
      <c r="G2283" s="138"/>
      <c r="H2283" s="138"/>
      <c r="I2283" s="138"/>
      <c r="J2283" s="138"/>
      <c r="K2283" s="138"/>
      <c r="L2283" s="138"/>
      <c r="M2283" s="138"/>
      <c r="N2283" s="138"/>
      <c r="O2283" s="138"/>
      <c r="P2283" s="138"/>
      <c r="Q2283" s="138"/>
    </row>
    <row r="2284" spans="1:17">
      <c r="A2284" s="147"/>
      <c r="B2284" s="67"/>
      <c r="C2284" s="151"/>
      <c r="D2284" s="179"/>
      <c r="E2284" s="147"/>
      <c r="F2284" s="138"/>
      <c r="G2284" s="138"/>
      <c r="H2284" s="138"/>
      <c r="I2284" s="138"/>
      <c r="J2284" s="138"/>
      <c r="K2284" s="138"/>
      <c r="L2284" s="138"/>
      <c r="M2284" s="138"/>
      <c r="N2284" s="138"/>
      <c r="O2284" s="138"/>
      <c r="P2284" s="138"/>
      <c r="Q2284" s="138"/>
    </row>
    <row r="2285" spans="1:17">
      <c r="A2285" s="147"/>
      <c r="B2285" s="67"/>
      <c r="C2285" s="151"/>
      <c r="D2285" s="179"/>
      <c r="E2285" s="147"/>
      <c r="F2285" s="138"/>
      <c r="G2285" s="138"/>
      <c r="H2285" s="138"/>
      <c r="I2285" s="138"/>
      <c r="J2285" s="138"/>
      <c r="K2285" s="138"/>
      <c r="L2285" s="138"/>
      <c r="M2285" s="138"/>
      <c r="N2285" s="138"/>
      <c r="O2285" s="138"/>
      <c r="P2285" s="138"/>
      <c r="Q2285" s="138"/>
    </row>
    <row r="2286" spans="1:17">
      <c r="A2286" s="147"/>
      <c r="B2286" s="67"/>
      <c r="C2286" s="151"/>
      <c r="D2286" s="179"/>
      <c r="E2286" s="147"/>
      <c r="F2286" s="138"/>
      <c r="G2286" s="138"/>
      <c r="H2286" s="138"/>
      <c r="I2286" s="138"/>
      <c r="J2286" s="138"/>
      <c r="K2286" s="138"/>
      <c r="L2286" s="138"/>
      <c r="M2286" s="138"/>
      <c r="N2286" s="138"/>
      <c r="O2286" s="138"/>
      <c r="P2286" s="138"/>
      <c r="Q2286" s="138"/>
    </row>
    <row r="2287" spans="1:17">
      <c r="A2287" s="147"/>
      <c r="B2287" s="67"/>
      <c r="C2287" s="151"/>
      <c r="D2287" s="179"/>
      <c r="E2287" s="147"/>
      <c r="F2287" s="138"/>
      <c r="G2287" s="138"/>
      <c r="H2287" s="138"/>
      <c r="I2287" s="138"/>
      <c r="J2287" s="138"/>
      <c r="K2287" s="138"/>
      <c r="L2287" s="138"/>
      <c r="M2287" s="138"/>
      <c r="N2287" s="138"/>
      <c r="O2287" s="138"/>
      <c r="P2287" s="138"/>
      <c r="Q2287" s="138"/>
    </row>
    <row r="2288" spans="1:17">
      <c r="A2288" s="147"/>
      <c r="B2288" s="67"/>
      <c r="C2288" s="151"/>
      <c r="D2288" s="179"/>
      <c r="E2288" s="147"/>
      <c r="F2288" s="138"/>
      <c r="G2288" s="138"/>
      <c r="H2288" s="138"/>
      <c r="I2288" s="138"/>
      <c r="J2288" s="138"/>
      <c r="K2288" s="138"/>
      <c r="L2288" s="138"/>
      <c r="M2288" s="138"/>
      <c r="N2288" s="138"/>
      <c r="O2288" s="138"/>
      <c r="P2288" s="138"/>
      <c r="Q2288" s="138"/>
    </row>
    <row r="2289" spans="1:17">
      <c r="A2289" s="147"/>
      <c r="B2289" s="67"/>
      <c r="C2289" s="151"/>
      <c r="D2289" s="179"/>
      <c r="E2289" s="147"/>
      <c r="F2289" s="138"/>
      <c r="G2289" s="138"/>
      <c r="H2289" s="138"/>
      <c r="I2289" s="138"/>
      <c r="J2289" s="138"/>
      <c r="K2289" s="138"/>
      <c r="L2289" s="138"/>
      <c r="M2289" s="138"/>
      <c r="N2289" s="138"/>
      <c r="O2289" s="138"/>
      <c r="P2289" s="138"/>
      <c r="Q2289" s="138"/>
    </row>
    <row r="2290" spans="1:17">
      <c r="A2290" s="147"/>
      <c r="B2290" s="67"/>
      <c r="C2290" s="151"/>
      <c r="D2290" s="179"/>
      <c r="E2290" s="147"/>
      <c r="F2290" s="138"/>
      <c r="G2290" s="138"/>
      <c r="H2290" s="138"/>
      <c r="I2290" s="138"/>
      <c r="J2290" s="138"/>
      <c r="K2290" s="138"/>
      <c r="L2290" s="138"/>
      <c r="M2290" s="138"/>
      <c r="N2290" s="138"/>
      <c r="O2290" s="138"/>
      <c r="P2290" s="138"/>
      <c r="Q2290" s="138"/>
    </row>
    <row r="2291" spans="1:17">
      <c r="A2291" s="147"/>
      <c r="B2291" s="67"/>
      <c r="C2291" s="151"/>
      <c r="D2291" s="179"/>
      <c r="E2291" s="147"/>
      <c r="F2291" s="138"/>
      <c r="G2291" s="138"/>
      <c r="H2291" s="138"/>
      <c r="I2291" s="138"/>
      <c r="J2291" s="138"/>
      <c r="K2291" s="138"/>
      <c r="L2291" s="138"/>
      <c r="M2291" s="138"/>
      <c r="N2291" s="138"/>
      <c r="O2291" s="138"/>
      <c r="P2291" s="138"/>
      <c r="Q2291" s="138"/>
    </row>
    <row r="2292" spans="1:17">
      <c r="A2292" s="147"/>
      <c r="B2292" s="67"/>
      <c r="C2292" s="151"/>
      <c r="D2292" s="179"/>
      <c r="E2292" s="147"/>
      <c r="F2292" s="138"/>
      <c r="G2292" s="138"/>
      <c r="H2292" s="138"/>
      <c r="I2292" s="138"/>
      <c r="J2292" s="138"/>
      <c r="K2292" s="138"/>
      <c r="L2292" s="138"/>
      <c r="M2292" s="138"/>
      <c r="N2292" s="138"/>
      <c r="O2292" s="138"/>
      <c r="P2292" s="138"/>
      <c r="Q2292" s="138"/>
    </row>
    <row r="2293" spans="1:17">
      <c r="A2293" s="147"/>
      <c r="B2293" s="67"/>
      <c r="C2293" s="151"/>
      <c r="D2293" s="179"/>
      <c r="E2293" s="147"/>
      <c r="F2293" s="138"/>
      <c r="G2293" s="138"/>
      <c r="H2293" s="138"/>
      <c r="I2293" s="138"/>
      <c r="J2293" s="138"/>
      <c r="K2293" s="138"/>
      <c r="L2293" s="138"/>
      <c r="M2293" s="138"/>
      <c r="N2293" s="138"/>
      <c r="O2293" s="138"/>
      <c r="P2293" s="138"/>
      <c r="Q2293" s="138"/>
    </row>
    <row r="2294" spans="1:17">
      <c r="A2294" s="147"/>
      <c r="B2294" s="67"/>
      <c r="C2294" s="151"/>
      <c r="D2294" s="179"/>
      <c r="E2294" s="147"/>
      <c r="F2294" s="138"/>
      <c r="G2294" s="138"/>
      <c r="H2294" s="138"/>
      <c r="I2294" s="138"/>
      <c r="J2294" s="138"/>
      <c r="K2294" s="138"/>
      <c r="L2294" s="138"/>
      <c r="M2294" s="138"/>
      <c r="N2294" s="138"/>
      <c r="O2294" s="138"/>
      <c r="P2294" s="138"/>
      <c r="Q2294" s="138"/>
    </row>
    <row r="2295" spans="1:17">
      <c r="A2295" s="147"/>
      <c r="B2295" s="67"/>
      <c r="C2295" s="151"/>
      <c r="D2295" s="179"/>
      <c r="E2295" s="147"/>
      <c r="F2295" s="138"/>
      <c r="G2295" s="138"/>
      <c r="H2295" s="138"/>
      <c r="I2295" s="138"/>
      <c r="J2295" s="138"/>
      <c r="K2295" s="138"/>
      <c r="L2295" s="138"/>
      <c r="M2295" s="138"/>
      <c r="N2295" s="138"/>
      <c r="O2295" s="138"/>
      <c r="P2295" s="138"/>
      <c r="Q2295" s="138"/>
    </row>
    <row r="2296" spans="1:17">
      <c r="A2296" s="147"/>
      <c r="B2296" s="67"/>
      <c r="C2296" s="151"/>
      <c r="D2296" s="179"/>
      <c r="E2296" s="147"/>
      <c r="F2296" s="138"/>
      <c r="G2296" s="138"/>
      <c r="H2296" s="138"/>
      <c r="I2296" s="138"/>
      <c r="J2296" s="138"/>
      <c r="K2296" s="138"/>
      <c r="L2296" s="138"/>
      <c r="M2296" s="138"/>
      <c r="N2296" s="138"/>
      <c r="O2296" s="138"/>
      <c r="P2296" s="138"/>
      <c r="Q2296" s="138"/>
    </row>
    <row r="2297" spans="1:17">
      <c r="A2297" s="147"/>
      <c r="B2297" s="67"/>
      <c r="C2297" s="151"/>
      <c r="D2297" s="179"/>
      <c r="E2297" s="147"/>
      <c r="F2297" s="138"/>
      <c r="G2297" s="138"/>
      <c r="H2297" s="138"/>
      <c r="I2297" s="138"/>
      <c r="J2297" s="138"/>
      <c r="K2297" s="138"/>
      <c r="L2297" s="138"/>
      <c r="M2297" s="138"/>
      <c r="N2297" s="138"/>
      <c r="O2297" s="138"/>
      <c r="P2297" s="138"/>
      <c r="Q2297" s="138"/>
    </row>
    <row r="2298" spans="1:17">
      <c r="A2298" s="147"/>
      <c r="B2298" s="67"/>
      <c r="C2298" s="151"/>
      <c r="D2298" s="179"/>
      <c r="E2298" s="147"/>
      <c r="F2298" s="138"/>
      <c r="G2298" s="138"/>
      <c r="H2298" s="138"/>
      <c r="I2298" s="138"/>
      <c r="J2298" s="138"/>
      <c r="K2298" s="138"/>
      <c r="L2298" s="138"/>
      <c r="M2298" s="138"/>
      <c r="N2298" s="138"/>
      <c r="O2298" s="138"/>
      <c r="P2298" s="138"/>
      <c r="Q2298" s="138"/>
    </row>
    <row r="2299" spans="1:17">
      <c r="A2299" s="147"/>
      <c r="B2299" s="67"/>
      <c r="C2299" s="151"/>
      <c r="D2299" s="179"/>
      <c r="E2299" s="147"/>
      <c r="F2299" s="138"/>
      <c r="G2299" s="138"/>
      <c r="H2299" s="138"/>
      <c r="I2299" s="138"/>
      <c r="J2299" s="138"/>
      <c r="K2299" s="138"/>
      <c r="L2299" s="138"/>
      <c r="M2299" s="138"/>
      <c r="N2299" s="138"/>
      <c r="O2299" s="138"/>
      <c r="P2299" s="138"/>
      <c r="Q2299" s="138"/>
    </row>
    <row r="2300" spans="1:17">
      <c r="A2300" s="147"/>
      <c r="B2300" s="67"/>
      <c r="C2300" s="151"/>
      <c r="D2300" s="179"/>
      <c r="E2300" s="147"/>
      <c r="F2300" s="138"/>
      <c r="G2300" s="138"/>
      <c r="H2300" s="138"/>
      <c r="I2300" s="138"/>
      <c r="J2300" s="138"/>
      <c r="K2300" s="138"/>
      <c r="L2300" s="138"/>
      <c r="M2300" s="138"/>
      <c r="N2300" s="138"/>
      <c r="O2300" s="138"/>
      <c r="P2300" s="138"/>
      <c r="Q2300" s="138"/>
    </row>
    <row r="2301" spans="1:17">
      <c r="A2301" s="147"/>
      <c r="B2301" s="67"/>
      <c r="C2301" s="151"/>
      <c r="D2301" s="179"/>
      <c r="E2301" s="147"/>
      <c r="F2301" s="138"/>
      <c r="G2301" s="138"/>
      <c r="H2301" s="138"/>
      <c r="I2301" s="138"/>
      <c r="J2301" s="138"/>
      <c r="K2301" s="138"/>
      <c r="L2301" s="138"/>
      <c r="M2301" s="138"/>
      <c r="N2301" s="138"/>
      <c r="O2301" s="138"/>
      <c r="P2301" s="138"/>
      <c r="Q2301" s="138"/>
    </row>
    <row r="2302" spans="1:17">
      <c r="A2302" s="147"/>
      <c r="B2302" s="67"/>
      <c r="C2302" s="151"/>
      <c r="D2302" s="179"/>
      <c r="E2302" s="147"/>
      <c r="F2302" s="138"/>
      <c r="G2302" s="138"/>
      <c r="H2302" s="138"/>
      <c r="I2302" s="138"/>
      <c r="J2302" s="138"/>
      <c r="K2302" s="138"/>
      <c r="L2302" s="138"/>
      <c r="M2302" s="138"/>
      <c r="N2302" s="138"/>
      <c r="O2302" s="138"/>
      <c r="P2302" s="138"/>
      <c r="Q2302" s="138"/>
    </row>
    <row r="2303" spans="1:17">
      <c r="A2303" s="147"/>
      <c r="B2303" s="67"/>
      <c r="C2303" s="151"/>
      <c r="D2303" s="179"/>
      <c r="E2303" s="147"/>
      <c r="F2303" s="138"/>
      <c r="G2303" s="138"/>
      <c r="H2303" s="138"/>
      <c r="I2303" s="138"/>
      <c r="J2303" s="138"/>
      <c r="K2303" s="138"/>
      <c r="L2303" s="138"/>
      <c r="M2303" s="138"/>
      <c r="N2303" s="138"/>
      <c r="O2303" s="138"/>
      <c r="P2303" s="138"/>
      <c r="Q2303" s="138"/>
    </row>
    <row r="2304" spans="1:17">
      <c r="A2304" s="147"/>
      <c r="B2304" s="67"/>
      <c r="C2304" s="151"/>
      <c r="D2304" s="179"/>
      <c r="E2304" s="147"/>
      <c r="F2304" s="138"/>
      <c r="G2304" s="138"/>
      <c r="H2304" s="138"/>
      <c r="I2304" s="138"/>
      <c r="J2304" s="138"/>
      <c r="K2304" s="138"/>
      <c r="L2304" s="138"/>
      <c r="M2304" s="138"/>
      <c r="N2304" s="138"/>
      <c r="O2304" s="138"/>
      <c r="P2304" s="138"/>
      <c r="Q2304" s="138"/>
    </row>
    <row r="2305" spans="1:17">
      <c r="A2305" s="147"/>
      <c r="B2305" s="67"/>
      <c r="C2305" s="151"/>
      <c r="D2305" s="179"/>
      <c r="E2305" s="147"/>
      <c r="F2305" s="138"/>
      <c r="G2305" s="138"/>
      <c r="H2305" s="138"/>
      <c r="I2305" s="138"/>
      <c r="J2305" s="138"/>
      <c r="K2305" s="138"/>
      <c r="L2305" s="138"/>
      <c r="M2305" s="138"/>
      <c r="N2305" s="138"/>
      <c r="O2305" s="138"/>
      <c r="P2305" s="138"/>
      <c r="Q2305" s="138"/>
    </row>
    <row r="2306" spans="1:17">
      <c r="A2306" s="147"/>
      <c r="B2306" s="67"/>
      <c r="C2306" s="151"/>
      <c r="D2306" s="179"/>
      <c r="E2306" s="147"/>
      <c r="F2306" s="138"/>
      <c r="G2306" s="138"/>
      <c r="H2306" s="138"/>
      <c r="I2306" s="138"/>
      <c r="J2306" s="138"/>
      <c r="K2306" s="138"/>
      <c r="L2306" s="138"/>
      <c r="M2306" s="138"/>
      <c r="N2306" s="138"/>
      <c r="O2306" s="138"/>
      <c r="P2306" s="138"/>
      <c r="Q2306" s="138"/>
    </row>
    <row r="2307" spans="1:17">
      <c r="A2307" s="147"/>
      <c r="B2307" s="67"/>
      <c r="C2307" s="151"/>
      <c r="D2307" s="179"/>
      <c r="E2307" s="147"/>
      <c r="F2307" s="138"/>
      <c r="G2307" s="138"/>
      <c r="H2307" s="138"/>
      <c r="I2307" s="138"/>
      <c r="J2307" s="138"/>
      <c r="K2307" s="138"/>
      <c r="L2307" s="138"/>
      <c r="M2307" s="138"/>
      <c r="N2307" s="138"/>
      <c r="O2307" s="138"/>
      <c r="P2307" s="138"/>
      <c r="Q2307" s="138"/>
    </row>
    <row r="2308" spans="1:17">
      <c r="A2308" s="147"/>
      <c r="B2308" s="67"/>
      <c r="C2308" s="151"/>
      <c r="D2308" s="179"/>
      <c r="E2308" s="147"/>
      <c r="F2308" s="138"/>
      <c r="G2308" s="138"/>
      <c r="H2308" s="138"/>
      <c r="I2308" s="138"/>
      <c r="J2308" s="138"/>
      <c r="K2308" s="138"/>
      <c r="L2308" s="138"/>
      <c r="M2308" s="138"/>
      <c r="N2308" s="138"/>
      <c r="O2308" s="138"/>
      <c r="P2308" s="138"/>
      <c r="Q2308" s="138"/>
    </row>
    <row r="2309" spans="1:17">
      <c r="A2309" s="147"/>
      <c r="B2309" s="67"/>
      <c r="C2309" s="151"/>
      <c r="D2309" s="179"/>
      <c r="E2309" s="147"/>
      <c r="F2309" s="138"/>
      <c r="G2309" s="138"/>
      <c r="H2309" s="138"/>
      <c r="I2309" s="138"/>
      <c r="J2309" s="138"/>
      <c r="K2309" s="138"/>
      <c r="L2309" s="138"/>
      <c r="M2309" s="138"/>
      <c r="N2309" s="138"/>
      <c r="O2309" s="138"/>
      <c r="P2309" s="138"/>
      <c r="Q2309" s="138"/>
    </row>
    <row r="2310" spans="1:17">
      <c r="A2310" s="147"/>
      <c r="B2310" s="67"/>
      <c r="C2310" s="151"/>
      <c r="D2310" s="179"/>
      <c r="E2310" s="147"/>
      <c r="F2310" s="138"/>
      <c r="G2310" s="138"/>
      <c r="H2310" s="138"/>
      <c r="I2310" s="138"/>
      <c r="J2310" s="138"/>
      <c r="K2310" s="138"/>
      <c r="L2310" s="138"/>
      <c r="M2310" s="138"/>
      <c r="N2310" s="138"/>
      <c r="O2310" s="138"/>
      <c r="P2310" s="138"/>
      <c r="Q2310" s="138"/>
    </row>
    <row r="2311" spans="1:17">
      <c r="A2311" s="147"/>
      <c r="B2311" s="67"/>
      <c r="C2311" s="151"/>
      <c r="D2311" s="179"/>
      <c r="E2311" s="147"/>
      <c r="F2311" s="138"/>
      <c r="G2311" s="138"/>
      <c r="H2311" s="138"/>
      <c r="I2311" s="138"/>
      <c r="J2311" s="138"/>
      <c r="K2311" s="138"/>
      <c r="L2311" s="138"/>
      <c r="M2311" s="138"/>
      <c r="N2311" s="138"/>
      <c r="O2311" s="138"/>
      <c r="P2311" s="138"/>
      <c r="Q2311" s="138"/>
    </row>
    <row r="2312" spans="1:17">
      <c r="A2312" s="147"/>
      <c r="B2312" s="67"/>
      <c r="C2312" s="151"/>
      <c r="D2312" s="179"/>
      <c r="E2312" s="147"/>
      <c r="F2312" s="138"/>
      <c r="G2312" s="138"/>
      <c r="H2312" s="138"/>
      <c r="I2312" s="138"/>
      <c r="J2312" s="138"/>
      <c r="K2312" s="138"/>
      <c r="L2312" s="138"/>
      <c r="M2312" s="138"/>
      <c r="N2312" s="138"/>
      <c r="O2312" s="138"/>
      <c r="P2312" s="138"/>
      <c r="Q2312" s="138"/>
    </row>
    <row r="2313" spans="1:17">
      <c r="A2313" s="147"/>
      <c r="B2313" s="67"/>
      <c r="C2313" s="151"/>
      <c r="D2313" s="179"/>
      <c r="E2313" s="147"/>
      <c r="F2313" s="138"/>
      <c r="G2313" s="138"/>
      <c r="H2313" s="138"/>
      <c r="I2313" s="138"/>
      <c r="J2313" s="138"/>
      <c r="K2313" s="138"/>
      <c r="L2313" s="138"/>
      <c r="M2313" s="138"/>
      <c r="N2313" s="138"/>
      <c r="O2313" s="138"/>
      <c r="P2313" s="138"/>
      <c r="Q2313" s="138"/>
    </row>
    <row r="2314" spans="1:17">
      <c r="A2314" s="147"/>
      <c r="B2314" s="67"/>
      <c r="C2314" s="151"/>
      <c r="D2314" s="179"/>
      <c r="E2314" s="147"/>
      <c r="F2314" s="138"/>
      <c r="G2314" s="138"/>
      <c r="H2314" s="138"/>
      <c r="I2314" s="138"/>
      <c r="J2314" s="138"/>
      <c r="K2314" s="138"/>
      <c r="L2314" s="138"/>
      <c r="M2314" s="138"/>
      <c r="N2314" s="138"/>
      <c r="O2314" s="138"/>
      <c r="P2314" s="138"/>
      <c r="Q2314" s="138"/>
    </row>
    <row r="2315" spans="1:17">
      <c r="A2315" s="147"/>
      <c r="B2315" s="67"/>
      <c r="C2315" s="151"/>
      <c r="D2315" s="179"/>
      <c r="E2315" s="147"/>
      <c r="F2315" s="138"/>
      <c r="G2315" s="138"/>
      <c r="H2315" s="138"/>
      <c r="I2315" s="138"/>
      <c r="J2315" s="138"/>
      <c r="K2315" s="138"/>
      <c r="L2315" s="138"/>
      <c r="M2315" s="138"/>
      <c r="N2315" s="138"/>
      <c r="O2315" s="138"/>
      <c r="P2315" s="138"/>
      <c r="Q2315" s="138"/>
    </row>
    <row r="2316" spans="1:17">
      <c r="A2316" s="147"/>
      <c r="B2316" s="67"/>
      <c r="C2316" s="151"/>
      <c r="D2316" s="179"/>
      <c r="E2316" s="147"/>
      <c r="F2316" s="138"/>
      <c r="G2316" s="138"/>
      <c r="H2316" s="138"/>
      <c r="I2316" s="138"/>
      <c r="J2316" s="138"/>
      <c r="K2316" s="138"/>
      <c r="L2316" s="138"/>
      <c r="M2316" s="138"/>
      <c r="N2316" s="138"/>
      <c r="O2316" s="138"/>
      <c r="P2316" s="138"/>
      <c r="Q2316" s="138"/>
    </row>
    <row r="2317" spans="1:17">
      <c r="A2317" s="147"/>
      <c r="B2317" s="67"/>
      <c r="C2317" s="151"/>
      <c r="D2317" s="179"/>
      <c r="E2317" s="147"/>
      <c r="F2317" s="138"/>
      <c r="G2317" s="138"/>
      <c r="H2317" s="138"/>
      <c r="I2317" s="138"/>
      <c r="J2317" s="138"/>
      <c r="K2317" s="138"/>
      <c r="L2317" s="138"/>
      <c r="M2317" s="138"/>
      <c r="N2317" s="138"/>
      <c r="O2317" s="138"/>
      <c r="P2317" s="138"/>
      <c r="Q2317" s="138"/>
    </row>
    <row r="2318" spans="1:17">
      <c r="A2318" s="147"/>
      <c r="B2318" s="67"/>
      <c r="C2318" s="151"/>
      <c r="D2318" s="179"/>
      <c r="E2318" s="147"/>
      <c r="F2318" s="138"/>
      <c r="G2318" s="138"/>
      <c r="H2318" s="138"/>
      <c r="I2318" s="138"/>
      <c r="J2318" s="138"/>
      <c r="K2318" s="138"/>
      <c r="L2318" s="138"/>
      <c r="M2318" s="138"/>
      <c r="N2318" s="138"/>
      <c r="O2318" s="138"/>
      <c r="P2318" s="138"/>
      <c r="Q2318" s="138"/>
    </row>
    <row r="2319" spans="1:17">
      <c r="A2319" s="147"/>
      <c r="B2319" s="67"/>
      <c r="C2319" s="151"/>
      <c r="D2319" s="179"/>
      <c r="E2319" s="147"/>
      <c r="F2319" s="138"/>
      <c r="G2319" s="138"/>
      <c r="H2319" s="138"/>
      <c r="I2319" s="138"/>
      <c r="J2319" s="138"/>
      <c r="K2319" s="138"/>
      <c r="L2319" s="138"/>
      <c r="M2319" s="138"/>
      <c r="N2319" s="138"/>
      <c r="O2319" s="138"/>
      <c r="P2319" s="138"/>
      <c r="Q2319" s="138"/>
    </row>
    <row r="2320" spans="1:17">
      <c r="A2320" s="147"/>
      <c r="B2320" s="67"/>
      <c r="C2320" s="151"/>
      <c r="D2320" s="179"/>
      <c r="E2320" s="147"/>
      <c r="F2320" s="138"/>
      <c r="G2320" s="138"/>
      <c r="H2320" s="138"/>
      <c r="I2320" s="138"/>
      <c r="J2320" s="138"/>
      <c r="K2320" s="138"/>
      <c r="L2320" s="138"/>
      <c r="M2320" s="138"/>
      <c r="N2320" s="138"/>
      <c r="O2320" s="138"/>
      <c r="P2320" s="138"/>
      <c r="Q2320" s="138"/>
    </row>
    <row r="2321" spans="1:17">
      <c r="A2321" s="147"/>
      <c r="B2321" s="67"/>
      <c r="C2321" s="151"/>
      <c r="D2321" s="179"/>
      <c r="E2321" s="147"/>
      <c r="F2321" s="138"/>
      <c r="G2321" s="138"/>
      <c r="H2321" s="138"/>
      <c r="I2321" s="138"/>
      <c r="J2321" s="138"/>
      <c r="K2321" s="138"/>
      <c r="L2321" s="138"/>
      <c r="M2321" s="138"/>
      <c r="N2321" s="138"/>
      <c r="O2321" s="138"/>
      <c r="P2321" s="138"/>
      <c r="Q2321" s="138"/>
    </row>
    <row r="2322" spans="1:17">
      <c r="A2322" s="147"/>
      <c r="B2322" s="67"/>
      <c r="C2322" s="151"/>
      <c r="D2322" s="179"/>
      <c r="E2322" s="147"/>
      <c r="F2322" s="138"/>
      <c r="G2322" s="138"/>
      <c r="H2322" s="138"/>
      <c r="I2322" s="138"/>
      <c r="J2322" s="138"/>
      <c r="K2322" s="138"/>
      <c r="L2322" s="138"/>
      <c r="M2322" s="138"/>
      <c r="N2322" s="138"/>
      <c r="O2322" s="138"/>
      <c r="P2322" s="138"/>
      <c r="Q2322" s="138"/>
    </row>
    <row r="2323" spans="1:17">
      <c r="A2323" s="147"/>
      <c r="B2323" s="67"/>
      <c r="C2323" s="151"/>
      <c r="D2323" s="179"/>
      <c r="E2323" s="147"/>
      <c r="F2323" s="138"/>
      <c r="G2323" s="138"/>
      <c r="H2323" s="138"/>
      <c r="I2323" s="138"/>
      <c r="J2323" s="138"/>
      <c r="K2323" s="138"/>
      <c r="L2323" s="138"/>
      <c r="M2323" s="138"/>
      <c r="N2323" s="138"/>
      <c r="O2323" s="138"/>
      <c r="P2323" s="138"/>
      <c r="Q2323" s="138"/>
    </row>
    <row r="2324" spans="1:17">
      <c r="A2324" s="147"/>
      <c r="B2324" s="67"/>
      <c r="C2324" s="151"/>
      <c r="D2324" s="179"/>
      <c r="E2324" s="147"/>
      <c r="F2324" s="138"/>
      <c r="G2324" s="138"/>
      <c r="H2324" s="138"/>
      <c r="I2324" s="138"/>
      <c r="J2324" s="138"/>
      <c r="K2324" s="138"/>
      <c r="L2324" s="138"/>
      <c r="M2324" s="138"/>
      <c r="N2324" s="138"/>
      <c r="O2324" s="138"/>
      <c r="P2324" s="138"/>
      <c r="Q2324" s="138"/>
    </row>
    <row r="2325" spans="1:17">
      <c r="A2325" s="147"/>
      <c r="B2325" s="67"/>
      <c r="C2325" s="151"/>
      <c r="D2325" s="179"/>
      <c r="E2325" s="147"/>
      <c r="F2325" s="138"/>
      <c r="G2325" s="138"/>
      <c r="H2325" s="138"/>
      <c r="I2325" s="138"/>
      <c r="J2325" s="138"/>
      <c r="K2325" s="138"/>
      <c r="L2325" s="138"/>
      <c r="M2325" s="138"/>
      <c r="N2325" s="138"/>
      <c r="O2325" s="138"/>
      <c r="P2325" s="138"/>
      <c r="Q2325" s="138"/>
    </row>
    <row r="2326" spans="1:17">
      <c r="A2326" s="147"/>
      <c r="B2326" s="67"/>
      <c r="C2326" s="151"/>
      <c r="D2326" s="179"/>
      <c r="E2326" s="147"/>
      <c r="F2326" s="138"/>
      <c r="G2326" s="138"/>
      <c r="H2326" s="138"/>
      <c r="I2326" s="138"/>
      <c r="J2326" s="138"/>
      <c r="K2326" s="138"/>
      <c r="L2326" s="138"/>
      <c r="M2326" s="138"/>
      <c r="N2326" s="138"/>
      <c r="O2326" s="138"/>
      <c r="P2326" s="138"/>
      <c r="Q2326" s="138"/>
    </row>
    <row r="2327" spans="1:17">
      <c r="A2327" s="147"/>
      <c r="B2327" s="67"/>
      <c r="C2327" s="151"/>
      <c r="D2327" s="179"/>
      <c r="E2327" s="147"/>
      <c r="F2327" s="138"/>
      <c r="G2327" s="138"/>
      <c r="H2327" s="138"/>
      <c r="I2327" s="138"/>
      <c r="J2327" s="138"/>
      <c r="K2327" s="138"/>
      <c r="L2327" s="138"/>
      <c r="M2327" s="138"/>
      <c r="N2327" s="138"/>
      <c r="O2327" s="138"/>
      <c r="P2327" s="138"/>
      <c r="Q2327" s="138"/>
    </row>
    <row r="2328" spans="1:17">
      <c r="A2328" s="147"/>
      <c r="B2328" s="67"/>
      <c r="C2328" s="151"/>
      <c r="D2328" s="179"/>
      <c r="E2328" s="147"/>
      <c r="F2328" s="138"/>
      <c r="G2328" s="138"/>
      <c r="H2328" s="138"/>
      <c r="I2328" s="138"/>
      <c r="J2328" s="138"/>
      <c r="K2328" s="138"/>
      <c r="L2328" s="138"/>
      <c r="M2328" s="138"/>
      <c r="N2328" s="138"/>
      <c r="O2328" s="138"/>
      <c r="P2328" s="138"/>
      <c r="Q2328" s="138"/>
    </row>
    <row r="2329" spans="1:17">
      <c r="A2329" s="147"/>
      <c r="B2329" s="67"/>
      <c r="C2329" s="151"/>
      <c r="D2329" s="179"/>
      <c r="E2329" s="147"/>
      <c r="F2329" s="138"/>
      <c r="G2329" s="138"/>
      <c r="H2329" s="138"/>
      <c r="I2329" s="138"/>
      <c r="J2329" s="138"/>
      <c r="K2329" s="138"/>
      <c r="L2329" s="138"/>
      <c r="M2329" s="138"/>
      <c r="N2329" s="138"/>
      <c r="O2329" s="138"/>
      <c r="P2329" s="138"/>
      <c r="Q2329" s="138"/>
    </row>
    <row r="2330" spans="1:17">
      <c r="A2330" s="147"/>
      <c r="B2330" s="67"/>
      <c r="C2330" s="151"/>
      <c r="D2330" s="179"/>
      <c r="E2330" s="147"/>
      <c r="F2330" s="138"/>
      <c r="G2330" s="138"/>
      <c r="H2330" s="138"/>
      <c r="I2330" s="138"/>
      <c r="J2330" s="138"/>
      <c r="K2330" s="138"/>
      <c r="L2330" s="138"/>
      <c r="M2330" s="138"/>
      <c r="N2330" s="138"/>
      <c r="O2330" s="138"/>
      <c r="P2330" s="138"/>
      <c r="Q2330" s="138"/>
    </row>
    <row r="2331" spans="1:17">
      <c r="A2331" s="147"/>
      <c r="B2331" s="67"/>
      <c r="C2331" s="151"/>
      <c r="D2331" s="179"/>
      <c r="E2331" s="147"/>
      <c r="F2331" s="138"/>
      <c r="G2331" s="138"/>
      <c r="H2331" s="138"/>
      <c r="I2331" s="138"/>
      <c r="J2331" s="138"/>
      <c r="K2331" s="138"/>
      <c r="L2331" s="138"/>
      <c r="M2331" s="138"/>
      <c r="N2331" s="138"/>
      <c r="O2331" s="138"/>
      <c r="P2331" s="138"/>
      <c r="Q2331" s="138"/>
    </row>
    <row r="2332" spans="1:17">
      <c r="A2332" s="147"/>
      <c r="B2332" s="67"/>
      <c r="C2332" s="151"/>
      <c r="D2332" s="179"/>
      <c r="E2332" s="147"/>
      <c r="F2332" s="138"/>
      <c r="G2332" s="138"/>
      <c r="H2332" s="138"/>
      <c r="I2332" s="138"/>
      <c r="J2332" s="138"/>
      <c r="K2332" s="138"/>
      <c r="L2332" s="138"/>
      <c r="M2332" s="138"/>
      <c r="N2332" s="138"/>
      <c r="O2332" s="138"/>
      <c r="P2332" s="138"/>
      <c r="Q2332" s="138"/>
    </row>
    <row r="2333" spans="1:17">
      <c r="A2333" s="147"/>
      <c r="B2333" s="67"/>
      <c r="C2333" s="151"/>
      <c r="D2333" s="179"/>
      <c r="E2333" s="147"/>
      <c r="F2333" s="138"/>
      <c r="G2333" s="138"/>
      <c r="H2333" s="138"/>
      <c r="I2333" s="138"/>
      <c r="J2333" s="138"/>
      <c r="K2333" s="138"/>
      <c r="L2333" s="138"/>
      <c r="M2333" s="138"/>
      <c r="N2333" s="138"/>
      <c r="O2333" s="138"/>
      <c r="P2333" s="138"/>
      <c r="Q2333" s="138"/>
    </row>
    <row r="2334" spans="1:17">
      <c r="A2334" s="147"/>
      <c r="B2334" s="67"/>
      <c r="C2334" s="151"/>
      <c r="D2334" s="179"/>
      <c r="E2334" s="147"/>
      <c r="F2334" s="138"/>
      <c r="G2334" s="138"/>
      <c r="H2334" s="138"/>
      <c r="I2334" s="138"/>
      <c r="J2334" s="138"/>
      <c r="K2334" s="138"/>
      <c r="L2334" s="138"/>
      <c r="M2334" s="138"/>
      <c r="N2334" s="138"/>
      <c r="O2334" s="138"/>
      <c r="P2334" s="138"/>
      <c r="Q2334" s="138"/>
    </row>
    <row r="2335" spans="1:17">
      <c r="A2335" s="147"/>
      <c r="B2335" s="67"/>
      <c r="C2335" s="151"/>
      <c r="D2335" s="179"/>
      <c r="E2335" s="147"/>
      <c r="F2335" s="138"/>
      <c r="G2335" s="138"/>
      <c r="H2335" s="138"/>
      <c r="I2335" s="138"/>
      <c r="J2335" s="138"/>
      <c r="K2335" s="138"/>
      <c r="L2335" s="138"/>
      <c r="M2335" s="138"/>
      <c r="N2335" s="138"/>
      <c r="O2335" s="138"/>
      <c r="P2335" s="138"/>
      <c r="Q2335" s="138"/>
    </row>
    <row r="2336" spans="1:17">
      <c r="A2336" s="147"/>
      <c r="B2336" s="67"/>
      <c r="C2336" s="151"/>
      <c r="D2336" s="179"/>
      <c r="E2336" s="147"/>
      <c r="F2336" s="138"/>
      <c r="G2336" s="138"/>
      <c r="H2336" s="138"/>
      <c r="I2336" s="138"/>
      <c r="J2336" s="138"/>
      <c r="K2336" s="138"/>
      <c r="L2336" s="138"/>
      <c r="M2336" s="138"/>
      <c r="N2336" s="138"/>
      <c r="O2336" s="138"/>
      <c r="P2336" s="138"/>
      <c r="Q2336" s="138"/>
    </row>
    <row r="2337" spans="1:17">
      <c r="A2337" s="147"/>
      <c r="B2337" s="67"/>
      <c r="C2337" s="151"/>
      <c r="D2337" s="179"/>
      <c r="E2337" s="147"/>
      <c r="F2337" s="138"/>
      <c r="G2337" s="138"/>
      <c r="H2337" s="138"/>
      <c r="I2337" s="138"/>
      <c r="J2337" s="138"/>
      <c r="K2337" s="138"/>
      <c r="L2337" s="138"/>
      <c r="M2337" s="138"/>
      <c r="N2337" s="138"/>
      <c r="O2337" s="138"/>
      <c r="P2337" s="138"/>
      <c r="Q2337" s="138"/>
    </row>
    <row r="2338" spans="1:17">
      <c r="A2338" s="147"/>
      <c r="B2338" s="67"/>
      <c r="C2338" s="151"/>
      <c r="D2338" s="179"/>
      <c r="E2338" s="147"/>
      <c r="F2338" s="138"/>
      <c r="G2338" s="138"/>
      <c r="H2338" s="138"/>
      <c r="I2338" s="138"/>
      <c r="J2338" s="138"/>
      <c r="K2338" s="138"/>
      <c r="L2338" s="138"/>
      <c r="M2338" s="138"/>
      <c r="N2338" s="138"/>
      <c r="O2338" s="138"/>
      <c r="P2338" s="138"/>
      <c r="Q2338" s="138"/>
    </row>
    <row r="2339" spans="1:17">
      <c r="A2339" s="147"/>
      <c r="B2339" s="67"/>
      <c r="C2339" s="151"/>
      <c r="D2339" s="179"/>
      <c r="E2339" s="147"/>
      <c r="F2339" s="138"/>
      <c r="G2339" s="138"/>
      <c r="H2339" s="138"/>
      <c r="I2339" s="138"/>
      <c r="J2339" s="138"/>
      <c r="K2339" s="138"/>
      <c r="L2339" s="138"/>
      <c r="M2339" s="138"/>
      <c r="N2339" s="138"/>
      <c r="O2339" s="138"/>
      <c r="P2339" s="138"/>
      <c r="Q2339" s="138"/>
    </row>
    <row r="2340" spans="1:17">
      <c r="A2340" s="147"/>
      <c r="B2340" s="67"/>
      <c r="C2340" s="151"/>
      <c r="D2340" s="179"/>
      <c r="E2340" s="147"/>
      <c r="F2340" s="138"/>
      <c r="G2340" s="138"/>
      <c r="H2340" s="138"/>
      <c r="I2340" s="138"/>
      <c r="J2340" s="138"/>
      <c r="K2340" s="138"/>
      <c r="L2340" s="138"/>
      <c r="M2340" s="138"/>
      <c r="N2340" s="138"/>
      <c r="O2340" s="138"/>
      <c r="P2340" s="138"/>
      <c r="Q2340" s="138"/>
    </row>
    <row r="2341" spans="1:17">
      <c r="A2341" s="147"/>
      <c r="B2341" s="67"/>
      <c r="C2341" s="151"/>
      <c r="D2341" s="179"/>
      <c r="E2341" s="147"/>
      <c r="F2341" s="138"/>
      <c r="G2341" s="138"/>
      <c r="H2341" s="138"/>
      <c r="I2341" s="138"/>
      <c r="J2341" s="138"/>
      <c r="K2341" s="138"/>
      <c r="L2341" s="138"/>
      <c r="M2341" s="138"/>
      <c r="N2341" s="138"/>
      <c r="O2341" s="138"/>
      <c r="P2341" s="138"/>
      <c r="Q2341" s="138"/>
    </row>
    <row r="2342" spans="1:17">
      <c r="A2342" s="147"/>
      <c r="B2342" s="67"/>
      <c r="C2342" s="151"/>
      <c r="D2342" s="179"/>
      <c r="E2342" s="147"/>
      <c r="F2342" s="138"/>
      <c r="G2342" s="138"/>
      <c r="H2342" s="138"/>
      <c r="I2342" s="138"/>
      <c r="J2342" s="138"/>
      <c r="K2342" s="138"/>
      <c r="L2342" s="138"/>
      <c r="M2342" s="138"/>
      <c r="N2342" s="138"/>
      <c r="O2342" s="138"/>
      <c r="P2342" s="138"/>
      <c r="Q2342" s="138"/>
    </row>
    <row r="2343" spans="1:17">
      <c r="A2343" s="147"/>
      <c r="B2343" s="67"/>
      <c r="C2343" s="151"/>
      <c r="D2343" s="179"/>
      <c r="E2343" s="147"/>
      <c r="F2343" s="138"/>
      <c r="G2343" s="138"/>
      <c r="H2343" s="138"/>
      <c r="I2343" s="138"/>
      <c r="J2343" s="138"/>
      <c r="K2343" s="138"/>
      <c r="L2343" s="138"/>
      <c r="M2343" s="138"/>
      <c r="N2343" s="138"/>
      <c r="O2343" s="138"/>
      <c r="P2343" s="138"/>
      <c r="Q2343" s="138"/>
    </row>
    <row r="2344" spans="1:17">
      <c r="A2344" s="147"/>
      <c r="B2344" s="67"/>
      <c r="C2344" s="151"/>
      <c r="D2344" s="179"/>
      <c r="E2344" s="147"/>
      <c r="F2344" s="138"/>
      <c r="G2344" s="138"/>
      <c r="H2344" s="138"/>
      <c r="I2344" s="138"/>
      <c r="J2344" s="138"/>
      <c r="K2344" s="138"/>
      <c r="L2344" s="138"/>
      <c r="M2344" s="138"/>
      <c r="N2344" s="138"/>
      <c r="O2344" s="138"/>
      <c r="P2344" s="138"/>
      <c r="Q2344" s="138"/>
    </row>
    <row r="2345" spans="1:17">
      <c r="A2345" s="147"/>
      <c r="B2345" s="67"/>
      <c r="C2345" s="151"/>
      <c r="D2345" s="179"/>
      <c r="E2345" s="147"/>
      <c r="F2345" s="138"/>
      <c r="G2345" s="138"/>
      <c r="H2345" s="138"/>
      <c r="I2345" s="138"/>
      <c r="J2345" s="138"/>
      <c r="K2345" s="138"/>
      <c r="L2345" s="138"/>
      <c r="M2345" s="138"/>
      <c r="N2345" s="138"/>
      <c r="O2345" s="138"/>
      <c r="P2345" s="138"/>
      <c r="Q2345" s="138"/>
    </row>
    <row r="2346" spans="1:17">
      <c r="A2346" s="147"/>
      <c r="B2346" s="67"/>
      <c r="C2346" s="151"/>
      <c r="D2346" s="179"/>
      <c r="E2346" s="147"/>
      <c r="F2346" s="138"/>
      <c r="G2346" s="138"/>
      <c r="H2346" s="138"/>
      <c r="I2346" s="138"/>
      <c r="J2346" s="138"/>
      <c r="K2346" s="138"/>
      <c r="L2346" s="138"/>
      <c r="M2346" s="138"/>
      <c r="N2346" s="138"/>
      <c r="O2346" s="138"/>
      <c r="P2346" s="138"/>
      <c r="Q2346" s="138"/>
    </row>
    <row r="2347" spans="1:17">
      <c r="A2347" s="147"/>
      <c r="B2347" s="67"/>
      <c r="C2347" s="151"/>
      <c r="D2347" s="179"/>
      <c r="E2347" s="147"/>
      <c r="F2347" s="138"/>
      <c r="G2347" s="138"/>
      <c r="H2347" s="138"/>
      <c r="I2347" s="138"/>
      <c r="J2347" s="138"/>
      <c r="K2347" s="138"/>
      <c r="L2347" s="138"/>
      <c r="M2347" s="138"/>
      <c r="N2347" s="138"/>
      <c r="O2347" s="138"/>
      <c r="P2347" s="138"/>
      <c r="Q2347" s="138"/>
    </row>
    <row r="2348" spans="1:17">
      <c r="A2348" s="147"/>
      <c r="B2348" s="67"/>
      <c r="C2348" s="151"/>
      <c r="D2348" s="179"/>
      <c r="E2348" s="147"/>
      <c r="F2348" s="138"/>
      <c r="G2348" s="138"/>
      <c r="H2348" s="138"/>
      <c r="I2348" s="138"/>
      <c r="J2348" s="138"/>
      <c r="K2348" s="138"/>
      <c r="L2348" s="138"/>
      <c r="M2348" s="138"/>
      <c r="N2348" s="138"/>
      <c r="O2348" s="138"/>
      <c r="P2348" s="138"/>
      <c r="Q2348" s="138"/>
    </row>
    <row r="2349" spans="1:17">
      <c r="A2349" s="147"/>
      <c r="B2349" s="67"/>
      <c r="C2349" s="151"/>
      <c r="D2349" s="179"/>
      <c r="E2349" s="147"/>
      <c r="F2349" s="138"/>
      <c r="G2349" s="138"/>
      <c r="H2349" s="138"/>
      <c r="I2349" s="138"/>
      <c r="J2349" s="138"/>
      <c r="K2349" s="138"/>
      <c r="L2349" s="138"/>
      <c r="M2349" s="138"/>
      <c r="N2349" s="138"/>
      <c r="O2349" s="138"/>
      <c r="P2349" s="138"/>
      <c r="Q2349" s="138"/>
    </row>
    <row r="2350" spans="1:17">
      <c r="A2350" s="147"/>
      <c r="B2350" s="67"/>
      <c r="C2350" s="151"/>
      <c r="D2350" s="179"/>
      <c r="E2350" s="147"/>
      <c r="F2350" s="138"/>
      <c r="G2350" s="138"/>
      <c r="H2350" s="138"/>
      <c r="I2350" s="138"/>
      <c r="J2350" s="138"/>
      <c r="K2350" s="138"/>
      <c r="L2350" s="138"/>
      <c r="M2350" s="138"/>
      <c r="N2350" s="138"/>
      <c r="O2350" s="138"/>
      <c r="P2350" s="138"/>
      <c r="Q2350" s="138"/>
    </row>
    <row r="2351" spans="1:17">
      <c r="A2351" s="147"/>
      <c r="B2351" s="67"/>
      <c r="C2351" s="151"/>
      <c r="D2351" s="179"/>
      <c r="E2351" s="147"/>
      <c r="F2351" s="138"/>
      <c r="G2351" s="138"/>
      <c r="H2351" s="138"/>
      <c r="I2351" s="138"/>
      <c r="J2351" s="138"/>
      <c r="K2351" s="138"/>
      <c r="L2351" s="138"/>
      <c r="M2351" s="138"/>
      <c r="N2351" s="138"/>
      <c r="O2351" s="138"/>
      <c r="P2351" s="138"/>
      <c r="Q2351" s="138"/>
    </row>
    <row r="2352" spans="1:17">
      <c r="A2352" s="147"/>
      <c r="B2352" s="67"/>
      <c r="C2352" s="151"/>
      <c r="D2352" s="179"/>
      <c r="E2352" s="147"/>
      <c r="F2352" s="138"/>
      <c r="G2352" s="138"/>
      <c r="H2352" s="138"/>
      <c r="I2352" s="138"/>
      <c r="J2352" s="138"/>
      <c r="K2352" s="138"/>
      <c r="L2352" s="138"/>
      <c r="M2352" s="138"/>
      <c r="N2352" s="138"/>
      <c r="O2352" s="138"/>
      <c r="P2352" s="138"/>
      <c r="Q2352" s="138"/>
    </row>
    <row r="2353" spans="1:17">
      <c r="A2353" s="147"/>
      <c r="B2353" s="67"/>
      <c r="C2353" s="151"/>
      <c r="D2353" s="179"/>
      <c r="E2353" s="147"/>
      <c r="F2353" s="138"/>
      <c r="G2353" s="138"/>
      <c r="H2353" s="138"/>
      <c r="I2353" s="138"/>
      <c r="J2353" s="138"/>
      <c r="K2353" s="138"/>
      <c r="L2353" s="138"/>
      <c r="M2353" s="138"/>
      <c r="N2353" s="138"/>
      <c r="O2353" s="138"/>
      <c r="P2353" s="138"/>
      <c r="Q2353" s="138"/>
    </row>
    <row r="2354" spans="1:17">
      <c r="A2354" s="147"/>
      <c r="B2354" s="67"/>
      <c r="C2354" s="151"/>
      <c r="D2354" s="179"/>
      <c r="E2354" s="147"/>
      <c r="F2354" s="138"/>
      <c r="G2354" s="138"/>
      <c r="H2354" s="138"/>
      <c r="I2354" s="138"/>
      <c r="J2354" s="138"/>
      <c r="K2354" s="138"/>
      <c r="L2354" s="138"/>
      <c r="M2354" s="138"/>
      <c r="N2354" s="138"/>
      <c r="O2354" s="138"/>
      <c r="P2354" s="138"/>
      <c r="Q2354" s="138"/>
    </row>
    <row r="2355" spans="1:17">
      <c r="A2355" s="147"/>
      <c r="B2355" s="67"/>
      <c r="C2355" s="151"/>
      <c r="D2355" s="179"/>
      <c r="E2355" s="147"/>
      <c r="F2355" s="138"/>
      <c r="G2355" s="138"/>
      <c r="H2355" s="138"/>
      <c r="I2355" s="138"/>
      <c r="J2355" s="138"/>
      <c r="K2355" s="138"/>
      <c r="L2355" s="138"/>
      <c r="M2355" s="138"/>
      <c r="N2355" s="138"/>
      <c r="O2355" s="138"/>
      <c r="P2355" s="138"/>
      <c r="Q2355" s="138"/>
    </row>
    <row r="2356" spans="1:17">
      <c r="A2356" s="147"/>
      <c r="B2356" s="67"/>
      <c r="C2356" s="151"/>
      <c r="D2356" s="179"/>
      <c r="E2356" s="147"/>
      <c r="F2356" s="138"/>
      <c r="G2356" s="138"/>
      <c r="H2356" s="138"/>
      <c r="I2356" s="138"/>
      <c r="J2356" s="138"/>
      <c r="K2356" s="138"/>
      <c r="L2356" s="138"/>
      <c r="M2356" s="138"/>
      <c r="N2356" s="138"/>
      <c r="O2356" s="138"/>
      <c r="P2356" s="138"/>
      <c r="Q2356" s="138"/>
    </row>
    <row r="2357" spans="1:17">
      <c r="A2357" s="147"/>
      <c r="B2357" s="67"/>
      <c r="C2357" s="151"/>
      <c r="D2357" s="179"/>
      <c r="E2357" s="147"/>
      <c r="F2357" s="138"/>
      <c r="G2357" s="138"/>
      <c r="H2357" s="138"/>
      <c r="I2357" s="138"/>
      <c r="J2357" s="138"/>
      <c r="K2357" s="138"/>
      <c r="L2357" s="138"/>
      <c r="M2357" s="138"/>
      <c r="N2357" s="138"/>
      <c r="O2357" s="138"/>
      <c r="P2357" s="138"/>
      <c r="Q2357" s="138"/>
    </row>
    <row r="2358" spans="1:17">
      <c r="A2358" s="147"/>
      <c r="B2358" s="67"/>
      <c r="C2358" s="151"/>
      <c r="D2358" s="179"/>
      <c r="E2358" s="147"/>
      <c r="F2358" s="138"/>
      <c r="G2358" s="138"/>
      <c r="H2358" s="138"/>
      <c r="I2358" s="138"/>
      <c r="J2358" s="138"/>
      <c r="K2358" s="138"/>
      <c r="L2358" s="138"/>
      <c r="M2358" s="138"/>
      <c r="N2358" s="138"/>
      <c r="O2358" s="138"/>
      <c r="P2358" s="138"/>
      <c r="Q2358" s="138"/>
    </row>
    <row r="2359" spans="1:17">
      <c r="A2359" s="147"/>
      <c r="B2359" s="67"/>
      <c r="C2359" s="151"/>
      <c r="D2359" s="179"/>
      <c r="E2359" s="147"/>
      <c r="F2359" s="138"/>
      <c r="G2359" s="138"/>
      <c r="H2359" s="138"/>
      <c r="I2359" s="138"/>
      <c r="J2359" s="138"/>
      <c r="K2359" s="138"/>
      <c r="L2359" s="138"/>
      <c r="M2359" s="138"/>
      <c r="N2359" s="138"/>
      <c r="O2359" s="138"/>
      <c r="P2359" s="138"/>
      <c r="Q2359" s="138"/>
    </row>
    <row r="2360" spans="1:17">
      <c r="A2360" s="147"/>
      <c r="B2360" s="67"/>
      <c r="C2360" s="151"/>
      <c r="D2360" s="179"/>
      <c r="E2360" s="147"/>
      <c r="F2360" s="138"/>
      <c r="G2360" s="138"/>
      <c r="H2360" s="138"/>
      <c r="I2360" s="138"/>
      <c r="J2360" s="138"/>
      <c r="K2360" s="138"/>
      <c r="L2360" s="138"/>
      <c r="M2360" s="138"/>
      <c r="N2360" s="138"/>
      <c r="O2360" s="138"/>
      <c r="P2360" s="138"/>
      <c r="Q2360" s="138"/>
    </row>
    <row r="2361" spans="1:17">
      <c r="A2361" s="147"/>
      <c r="B2361" s="67"/>
      <c r="C2361" s="151"/>
      <c r="D2361" s="179"/>
      <c r="E2361" s="147"/>
      <c r="F2361" s="138"/>
      <c r="G2361" s="138"/>
      <c r="H2361" s="138"/>
      <c r="I2361" s="138"/>
      <c r="J2361" s="138"/>
      <c r="K2361" s="138"/>
      <c r="L2361" s="138"/>
      <c r="M2361" s="138"/>
      <c r="N2361" s="138"/>
      <c r="O2361" s="138"/>
      <c r="P2361" s="138"/>
      <c r="Q2361" s="138"/>
    </row>
    <row r="2362" spans="1:17">
      <c r="A2362" s="147"/>
      <c r="B2362" s="67"/>
      <c r="C2362" s="151"/>
      <c r="D2362" s="179"/>
      <c r="E2362" s="147"/>
      <c r="F2362" s="138"/>
      <c r="G2362" s="138"/>
      <c r="H2362" s="138"/>
      <c r="I2362" s="138"/>
      <c r="J2362" s="138"/>
      <c r="K2362" s="138"/>
      <c r="L2362" s="138"/>
      <c r="M2362" s="138"/>
      <c r="N2362" s="138"/>
      <c r="O2362" s="138"/>
      <c r="P2362" s="138"/>
      <c r="Q2362" s="138"/>
    </row>
    <row r="2363" spans="1:17">
      <c r="A2363" s="147"/>
      <c r="B2363" s="67"/>
      <c r="C2363" s="151"/>
      <c r="D2363" s="179"/>
      <c r="E2363" s="147"/>
      <c r="F2363" s="138"/>
      <c r="G2363" s="138"/>
      <c r="H2363" s="138"/>
      <c r="I2363" s="138"/>
      <c r="J2363" s="138"/>
      <c r="K2363" s="138"/>
      <c r="L2363" s="138"/>
      <c r="M2363" s="138"/>
      <c r="N2363" s="138"/>
      <c r="O2363" s="138"/>
      <c r="P2363" s="138"/>
      <c r="Q2363" s="138"/>
    </row>
    <row r="2364" spans="1:17">
      <c r="A2364" s="147"/>
      <c r="B2364" s="67"/>
      <c r="C2364" s="151"/>
      <c r="D2364" s="179"/>
      <c r="E2364" s="147"/>
      <c r="F2364" s="138"/>
      <c r="G2364" s="138"/>
      <c r="H2364" s="138"/>
      <c r="I2364" s="138"/>
      <c r="J2364" s="138"/>
      <c r="K2364" s="138"/>
      <c r="L2364" s="138"/>
      <c r="M2364" s="138"/>
      <c r="N2364" s="138"/>
      <c r="O2364" s="138"/>
      <c r="P2364" s="138"/>
      <c r="Q2364" s="138"/>
    </row>
    <row r="2365" spans="1:17">
      <c r="A2365" s="147"/>
      <c r="B2365" s="67"/>
      <c r="C2365" s="151"/>
      <c r="D2365" s="179"/>
      <c r="E2365" s="147"/>
      <c r="F2365" s="138"/>
      <c r="G2365" s="138"/>
      <c r="H2365" s="138"/>
      <c r="I2365" s="138"/>
      <c r="J2365" s="138"/>
      <c r="K2365" s="138"/>
      <c r="L2365" s="138"/>
      <c r="M2365" s="138"/>
      <c r="N2365" s="138"/>
      <c r="O2365" s="138"/>
      <c r="P2365" s="138"/>
      <c r="Q2365" s="138"/>
    </row>
    <row r="2366" spans="1:17">
      <c r="A2366" s="147"/>
      <c r="B2366" s="67"/>
      <c r="C2366" s="151"/>
      <c r="D2366" s="179"/>
      <c r="E2366" s="147"/>
      <c r="F2366" s="138"/>
      <c r="G2366" s="138"/>
      <c r="H2366" s="138"/>
      <c r="I2366" s="138"/>
      <c r="J2366" s="138"/>
      <c r="K2366" s="138"/>
      <c r="L2366" s="138"/>
      <c r="M2366" s="138"/>
      <c r="N2366" s="138"/>
      <c r="O2366" s="138"/>
      <c r="P2366" s="138"/>
      <c r="Q2366" s="138"/>
    </row>
    <row r="2367" spans="1:17">
      <c r="A2367" s="147"/>
      <c r="B2367" s="67"/>
      <c r="C2367" s="151"/>
      <c r="D2367" s="179"/>
      <c r="E2367" s="147"/>
      <c r="F2367" s="138"/>
      <c r="G2367" s="138"/>
      <c r="H2367" s="138"/>
      <c r="I2367" s="138"/>
      <c r="J2367" s="138"/>
      <c r="K2367" s="138"/>
      <c r="L2367" s="138"/>
      <c r="M2367" s="138"/>
      <c r="N2367" s="138"/>
      <c r="O2367" s="138"/>
      <c r="P2367" s="138"/>
      <c r="Q2367" s="138"/>
    </row>
    <row r="2368" spans="1:17">
      <c r="A2368" s="147"/>
      <c r="B2368" s="67"/>
      <c r="C2368" s="151"/>
      <c r="D2368" s="179"/>
      <c r="E2368" s="147"/>
      <c r="F2368" s="138"/>
      <c r="G2368" s="138"/>
      <c r="H2368" s="138"/>
      <c r="I2368" s="138"/>
      <c r="J2368" s="138"/>
      <c r="K2368" s="138"/>
      <c r="L2368" s="138"/>
      <c r="M2368" s="138"/>
      <c r="N2368" s="138"/>
      <c r="O2368" s="138"/>
      <c r="P2368" s="138"/>
      <c r="Q2368" s="138"/>
    </row>
    <row r="2369" spans="1:17">
      <c r="A2369" s="147"/>
      <c r="B2369" s="67"/>
      <c r="C2369" s="151"/>
      <c r="D2369" s="179"/>
      <c r="E2369" s="147"/>
      <c r="F2369" s="138"/>
      <c r="G2369" s="138"/>
      <c r="H2369" s="138"/>
      <c r="I2369" s="138"/>
      <c r="J2369" s="138"/>
      <c r="K2369" s="138"/>
      <c r="L2369" s="138"/>
      <c r="M2369" s="138"/>
      <c r="N2369" s="138"/>
      <c r="O2369" s="138"/>
      <c r="P2369" s="138"/>
      <c r="Q2369" s="138"/>
    </row>
    <row r="2370" spans="1:17">
      <c r="A2370" s="147"/>
      <c r="B2370" s="67"/>
      <c r="C2370" s="151"/>
      <c r="D2370" s="179"/>
      <c r="E2370" s="147"/>
      <c r="F2370" s="138"/>
      <c r="G2370" s="138"/>
      <c r="H2370" s="138"/>
      <c r="I2370" s="138"/>
      <c r="J2370" s="138"/>
      <c r="K2370" s="138"/>
      <c r="L2370" s="138"/>
      <c r="M2370" s="138"/>
      <c r="N2370" s="138"/>
      <c r="O2370" s="138"/>
      <c r="P2370" s="138"/>
      <c r="Q2370" s="138"/>
    </row>
    <row r="2371" spans="1:17">
      <c r="A2371" s="147"/>
      <c r="B2371" s="67"/>
      <c r="C2371" s="151"/>
      <c r="D2371" s="179"/>
      <c r="E2371" s="147"/>
      <c r="F2371" s="138"/>
      <c r="G2371" s="138"/>
      <c r="H2371" s="138"/>
      <c r="I2371" s="138"/>
      <c r="J2371" s="138"/>
      <c r="K2371" s="138"/>
      <c r="L2371" s="138"/>
      <c r="M2371" s="138"/>
      <c r="N2371" s="138"/>
      <c r="O2371" s="138"/>
      <c r="P2371" s="138"/>
      <c r="Q2371" s="138"/>
    </row>
    <row r="2372" spans="1:17">
      <c r="A2372" s="147"/>
      <c r="B2372" s="67"/>
      <c r="C2372" s="151"/>
      <c r="D2372" s="179"/>
      <c r="E2372" s="147"/>
      <c r="F2372" s="138"/>
      <c r="G2372" s="138"/>
      <c r="H2372" s="138"/>
      <c r="I2372" s="138"/>
      <c r="J2372" s="138"/>
      <c r="K2372" s="138"/>
      <c r="L2372" s="138"/>
      <c r="M2372" s="138"/>
      <c r="N2372" s="138"/>
      <c r="O2372" s="138"/>
      <c r="P2372" s="138"/>
      <c r="Q2372" s="138"/>
    </row>
    <row r="2373" spans="1:17">
      <c r="A2373" s="147"/>
      <c r="B2373" s="67"/>
      <c r="C2373" s="151"/>
      <c r="D2373" s="179"/>
      <c r="E2373" s="147"/>
      <c r="F2373" s="138"/>
      <c r="G2373" s="138"/>
      <c r="H2373" s="138"/>
      <c r="I2373" s="138"/>
      <c r="J2373" s="138"/>
      <c r="K2373" s="138"/>
      <c r="L2373" s="138"/>
      <c r="M2373" s="138"/>
      <c r="N2373" s="138"/>
      <c r="O2373" s="138"/>
      <c r="P2373" s="138"/>
      <c r="Q2373" s="138"/>
    </row>
    <row r="2374" spans="1:17">
      <c r="A2374" s="147"/>
      <c r="B2374" s="67"/>
      <c r="C2374" s="151"/>
      <c r="D2374" s="179"/>
      <c r="E2374" s="147"/>
      <c r="F2374" s="138"/>
      <c r="G2374" s="138"/>
      <c r="H2374" s="138"/>
      <c r="I2374" s="138"/>
      <c r="J2374" s="138"/>
      <c r="K2374" s="138"/>
      <c r="L2374" s="138"/>
      <c r="M2374" s="138"/>
      <c r="N2374" s="138"/>
      <c r="O2374" s="138"/>
      <c r="P2374" s="138"/>
      <c r="Q2374" s="138"/>
    </row>
    <row r="2375" spans="1:17">
      <c r="A2375" s="147"/>
      <c r="B2375" s="67"/>
      <c r="C2375" s="151"/>
      <c r="D2375" s="179"/>
      <c r="E2375" s="147"/>
      <c r="F2375" s="138"/>
      <c r="G2375" s="138"/>
      <c r="H2375" s="138"/>
      <c r="I2375" s="138"/>
      <c r="J2375" s="138"/>
      <c r="K2375" s="138"/>
      <c r="L2375" s="138"/>
      <c r="M2375" s="138"/>
      <c r="N2375" s="138"/>
      <c r="O2375" s="138"/>
      <c r="P2375" s="138"/>
      <c r="Q2375" s="138"/>
    </row>
    <row r="2376" spans="1:17">
      <c r="A2376" s="147"/>
      <c r="B2376" s="67"/>
      <c r="C2376" s="151"/>
      <c r="D2376" s="179"/>
      <c r="E2376" s="147"/>
      <c r="F2376" s="138"/>
      <c r="G2376" s="138"/>
      <c r="H2376" s="138"/>
      <c r="I2376" s="138"/>
      <c r="J2376" s="138"/>
      <c r="K2376" s="138"/>
      <c r="L2376" s="138"/>
      <c r="M2376" s="138"/>
      <c r="N2376" s="138"/>
      <c r="O2376" s="138"/>
      <c r="P2376" s="138"/>
      <c r="Q2376" s="138"/>
    </row>
    <row r="2377" spans="1:17">
      <c r="A2377" s="147"/>
      <c r="B2377" s="67"/>
      <c r="C2377" s="151"/>
      <c r="D2377" s="179"/>
      <c r="E2377" s="147"/>
      <c r="F2377" s="138"/>
      <c r="G2377" s="138"/>
      <c r="H2377" s="138"/>
      <c r="I2377" s="138"/>
      <c r="J2377" s="138"/>
      <c r="K2377" s="138"/>
      <c r="L2377" s="138"/>
      <c r="M2377" s="138"/>
      <c r="N2377" s="138"/>
      <c r="O2377" s="138"/>
      <c r="P2377" s="138"/>
      <c r="Q2377" s="138"/>
    </row>
    <row r="2378" spans="1:17">
      <c r="A2378" s="147"/>
      <c r="B2378" s="67"/>
      <c r="C2378" s="151"/>
      <c r="D2378" s="179"/>
      <c r="E2378" s="147"/>
      <c r="F2378" s="138"/>
      <c r="G2378" s="138"/>
      <c r="H2378" s="138"/>
      <c r="I2378" s="138"/>
      <c r="J2378" s="138"/>
      <c r="K2378" s="138"/>
      <c r="L2378" s="138"/>
      <c r="M2378" s="138"/>
      <c r="N2378" s="138"/>
      <c r="O2378" s="138"/>
      <c r="P2378" s="138"/>
      <c r="Q2378" s="138"/>
    </row>
    <row r="2379" spans="1:17">
      <c r="A2379" s="147"/>
      <c r="B2379" s="67"/>
      <c r="C2379" s="151"/>
      <c r="D2379" s="179"/>
      <c r="E2379" s="147"/>
      <c r="F2379" s="138"/>
      <c r="G2379" s="138"/>
      <c r="H2379" s="138"/>
      <c r="I2379" s="138"/>
      <c r="J2379" s="138"/>
      <c r="K2379" s="138"/>
      <c r="L2379" s="138"/>
      <c r="M2379" s="138"/>
      <c r="N2379" s="138"/>
      <c r="O2379" s="138"/>
      <c r="P2379" s="138"/>
      <c r="Q2379" s="138"/>
    </row>
    <row r="2380" spans="1:17">
      <c r="A2380" s="147"/>
      <c r="B2380" s="67"/>
      <c r="C2380" s="151"/>
      <c r="D2380" s="179"/>
      <c r="E2380" s="147"/>
      <c r="F2380" s="138"/>
      <c r="G2380" s="138"/>
      <c r="H2380" s="138"/>
      <c r="I2380" s="138"/>
      <c r="J2380" s="138"/>
      <c r="K2380" s="138"/>
      <c r="L2380" s="138"/>
      <c r="M2380" s="138"/>
      <c r="N2380" s="138"/>
      <c r="O2380" s="138"/>
      <c r="P2380" s="138"/>
      <c r="Q2380" s="138"/>
    </row>
    <row r="2381" spans="1:17">
      <c r="A2381" s="147"/>
      <c r="B2381" s="67"/>
      <c r="C2381" s="151"/>
      <c r="D2381" s="179"/>
      <c r="E2381" s="147"/>
      <c r="F2381" s="138"/>
      <c r="G2381" s="138"/>
      <c r="H2381" s="138"/>
      <c r="I2381" s="138"/>
      <c r="J2381" s="138"/>
      <c r="K2381" s="138"/>
      <c r="L2381" s="138"/>
      <c r="M2381" s="138"/>
      <c r="N2381" s="138"/>
      <c r="O2381" s="138"/>
      <c r="P2381" s="138"/>
      <c r="Q2381" s="138"/>
    </row>
    <row r="2382" spans="1:17">
      <c r="A2382" s="147"/>
      <c r="B2382" s="67"/>
      <c r="C2382" s="151"/>
      <c r="D2382" s="179"/>
      <c r="E2382" s="147"/>
      <c r="F2382" s="138"/>
      <c r="G2382" s="138"/>
      <c r="H2382" s="138"/>
      <c r="I2382" s="138"/>
      <c r="J2382" s="138"/>
      <c r="K2382" s="138"/>
      <c r="L2382" s="138"/>
      <c r="M2382" s="138"/>
      <c r="N2382" s="138"/>
      <c r="O2382" s="138"/>
      <c r="P2382" s="138"/>
      <c r="Q2382" s="138"/>
    </row>
    <row r="2383" spans="1:17">
      <c r="A2383" s="147"/>
      <c r="B2383" s="67"/>
      <c r="C2383" s="151"/>
      <c r="D2383" s="179"/>
      <c r="E2383" s="147"/>
      <c r="F2383" s="138"/>
      <c r="G2383" s="138"/>
      <c r="H2383" s="138"/>
      <c r="I2383" s="138"/>
      <c r="J2383" s="138"/>
      <c r="K2383" s="138"/>
      <c r="L2383" s="138"/>
      <c r="M2383" s="138"/>
      <c r="N2383" s="138"/>
      <c r="O2383" s="138"/>
      <c r="P2383" s="138"/>
      <c r="Q2383" s="138"/>
    </row>
    <row r="2384" spans="1:17">
      <c r="A2384" s="147"/>
      <c r="B2384" s="67"/>
      <c r="C2384" s="151"/>
      <c r="D2384" s="179"/>
      <c r="E2384" s="147"/>
      <c r="F2384" s="138"/>
      <c r="G2384" s="138"/>
      <c r="H2384" s="138"/>
      <c r="I2384" s="138"/>
      <c r="J2384" s="138"/>
      <c r="K2384" s="138"/>
      <c r="L2384" s="138"/>
      <c r="M2384" s="138"/>
      <c r="N2384" s="138"/>
      <c r="O2384" s="138"/>
      <c r="P2384" s="138"/>
      <c r="Q2384" s="138"/>
    </row>
    <row r="2385" spans="1:17">
      <c r="A2385" s="147"/>
      <c r="B2385" s="67"/>
      <c r="C2385" s="151"/>
      <c r="D2385" s="179"/>
      <c r="E2385" s="147"/>
      <c r="F2385" s="138"/>
      <c r="G2385" s="138"/>
      <c r="H2385" s="138"/>
      <c r="I2385" s="138"/>
      <c r="J2385" s="138"/>
      <c r="K2385" s="138"/>
      <c r="L2385" s="138"/>
      <c r="M2385" s="138"/>
      <c r="N2385" s="138"/>
      <c r="O2385" s="138"/>
      <c r="P2385" s="138"/>
      <c r="Q2385" s="138"/>
    </row>
    <row r="2386" spans="1:17">
      <c r="A2386" s="147"/>
      <c r="B2386" s="67"/>
      <c r="C2386" s="151"/>
      <c r="D2386" s="179"/>
      <c r="E2386" s="147"/>
      <c r="F2386" s="138"/>
      <c r="G2386" s="138"/>
      <c r="H2386" s="138"/>
      <c r="I2386" s="138"/>
      <c r="J2386" s="138"/>
      <c r="K2386" s="138"/>
      <c r="L2386" s="138"/>
      <c r="M2386" s="138"/>
      <c r="N2386" s="138"/>
      <c r="O2386" s="138"/>
      <c r="P2386" s="138"/>
      <c r="Q2386" s="138"/>
    </row>
    <row r="2387" spans="1:17">
      <c r="A2387" s="147"/>
      <c r="B2387" s="67"/>
      <c r="C2387" s="151"/>
      <c r="D2387" s="179"/>
      <c r="E2387" s="147"/>
      <c r="F2387" s="138"/>
      <c r="G2387" s="138"/>
      <c r="H2387" s="138"/>
      <c r="I2387" s="138"/>
      <c r="J2387" s="138"/>
      <c r="K2387" s="138"/>
      <c r="L2387" s="138"/>
      <c r="M2387" s="138"/>
      <c r="N2387" s="138"/>
      <c r="O2387" s="138"/>
      <c r="P2387" s="138"/>
      <c r="Q2387" s="138"/>
    </row>
    <row r="2388" spans="1:17">
      <c r="A2388" s="147"/>
      <c r="B2388" s="67"/>
      <c r="C2388" s="151"/>
      <c r="D2388" s="179"/>
      <c r="E2388" s="147"/>
      <c r="F2388" s="138"/>
      <c r="G2388" s="138"/>
      <c r="H2388" s="138"/>
      <c r="I2388" s="138"/>
      <c r="J2388" s="138"/>
      <c r="K2388" s="138"/>
      <c r="L2388" s="138"/>
      <c r="M2388" s="138"/>
      <c r="N2388" s="138"/>
      <c r="O2388" s="138"/>
      <c r="P2388" s="138"/>
      <c r="Q2388" s="138"/>
    </row>
    <row r="2389" spans="1:17">
      <c r="A2389" s="147"/>
      <c r="B2389" s="67"/>
      <c r="C2389" s="151"/>
      <c r="D2389" s="179"/>
      <c r="E2389" s="147"/>
      <c r="F2389" s="138"/>
      <c r="G2389" s="138"/>
      <c r="H2389" s="138"/>
      <c r="I2389" s="138"/>
      <c r="J2389" s="138"/>
      <c r="K2389" s="138"/>
      <c r="L2389" s="138"/>
      <c r="M2389" s="138"/>
      <c r="N2389" s="138"/>
      <c r="O2389" s="138"/>
      <c r="P2389" s="138"/>
      <c r="Q2389" s="138"/>
    </row>
    <row r="2390" spans="1:17">
      <c r="A2390" s="147"/>
      <c r="B2390" s="67"/>
      <c r="C2390" s="151"/>
      <c r="D2390" s="179"/>
      <c r="E2390" s="147"/>
      <c r="F2390" s="138"/>
      <c r="G2390" s="138"/>
      <c r="H2390" s="138"/>
      <c r="I2390" s="138"/>
      <c r="J2390" s="138"/>
      <c r="K2390" s="138"/>
      <c r="L2390" s="138"/>
      <c r="M2390" s="138"/>
      <c r="N2390" s="138"/>
      <c r="O2390" s="138"/>
      <c r="P2390" s="138"/>
      <c r="Q2390" s="138"/>
    </row>
    <row r="2391" spans="1:17">
      <c r="A2391" s="147"/>
      <c r="B2391" s="67"/>
      <c r="C2391" s="151"/>
      <c r="D2391" s="179"/>
      <c r="E2391" s="147"/>
      <c r="F2391" s="138"/>
      <c r="G2391" s="138"/>
      <c r="H2391" s="138"/>
      <c r="I2391" s="138"/>
      <c r="J2391" s="138"/>
      <c r="K2391" s="138"/>
      <c r="L2391" s="138"/>
      <c r="M2391" s="138"/>
      <c r="N2391" s="138"/>
      <c r="O2391" s="138"/>
      <c r="P2391" s="138"/>
      <c r="Q2391" s="138"/>
    </row>
    <row r="2392" spans="1:17">
      <c r="A2392" s="147"/>
      <c r="B2392" s="67"/>
      <c r="C2392" s="151"/>
      <c r="D2392" s="179"/>
      <c r="E2392" s="147"/>
      <c r="F2392" s="138"/>
      <c r="G2392" s="138"/>
      <c r="H2392" s="138"/>
      <c r="I2392" s="138"/>
      <c r="J2392" s="138"/>
      <c r="K2392" s="138"/>
      <c r="L2392" s="138"/>
      <c r="M2392" s="138"/>
      <c r="N2392" s="138"/>
      <c r="O2392" s="138"/>
      <c r="P2392" s="138"/>
      <c r="Q2392" s="138"/>
    </row>
    <row r="2393" spans="1:17">
      <c r="A2393" s="147"/>
      <c r="B2393" s="67"/>
      <c r="C2393" s="151"/>
      <c r="D2393" s="179"/>
      <c r="E2393" s="147"/>
      <c r="F2393" s="138"/>
      <c r="G2393" s="138"/>
      <c r="H2393" s="138"/>
      <c r="I2393" s="138"/>
      <c r="J2393" s="138"/>
      <c r="K2393" s="138"/>
      <c r="L2393" s="138"/>
      <c r="M2393" s="138"/>
      <c r="N2393" s="138"/>
      <c r="O2393" s="138"/>
      <c r="P2393" s="138"/>
      <c r="Q2393" s="138"/>
    </row>
    <row r="2394" spans="1:17">
      <c r="A2394" s="147"/>
      <c r="B2394" s="67"/>
      <c r="C2394" s="151"/>
      <c r="D2394" s="179"/>
      <c r="E2394" s="147"/>
      <c r="F2394" s="138"/>
      <c r="G2394" s="138"/>
      <c r="H2394" s="138"/>
      <c r="I2394" s="138"/>
      <c r="J2394" s="138"/>
      <c r="K2394" s="138"/>
      <c r="L2394" s="138"/>
      <c r="M2394" s="138"/>
      <c r="N2394" s="138"/>
      <c r="O2394" s="138"/>
      <c r="P2394" s="138"/>
      <c r="Q2394" s="138"/>
    </row>
    <row r="2395" spans="1:17">
      <c r="A2395" s="147"/>
      <c r="B2395" s="67"/>
      <c r="C2395" s="151"/>
      <c r="D2395" s="179"/>
      <c r="E2395" s="147"/>
      <c r="F2395" s="138"/>
      <c r="G2395" s="138"/>
      <c r="H2395" s="138"/>
      <c r="I2395" s="138"/>
      <c r="J2395" s="138"/>
      <c r="K2395" s="138"/>
      <c r="L2395" s="138"/>
      <c r="M2395" s="138"/>
      <c r="N2395" s="138"/>
      <c r="O2395" s="138"/>
      <c r="P2395" s="138"/>
      <c r="Q2395" s="138"/>
    </row>
    <row r="2396" spans="1:17">
      <c r="A2396" s="147"/>
      <c r="B2396" s="67"/>
      <c r="C2396" s="151"/>
      <c r="D2396" s="179"/>
      <c r="E2396" s="147"/>
      <c r="F2396" s="138"/>
      <c r="G2396" s="138"/>
      <c r="H2396" s="138"/>
      <c r="I2396" s="138"/>
      <c r="J2396" s="138"/>
      <c r="K2396" s="138"/>
      <c r="L2396" s="138"/>
      <c r="M2396" s="138"/>
      <c r="N2396" s="138"/>
      <c r="O2396" s="138"/>
      <c r="P2396" s="138"/>
      <c r="Q2396" s="138"/>
    </row>
    <row r="2397" spans="1:17">
      <c r="A2397" s="147"/>
      <c r="B2397" s="67"/>
      <c r="C2397" s="151"/>
      <c r="D2397" s="179"/>
      <c r="E2397" s="147"/>
      <c r="F2397" s="138"/>
      <c r="G2397" s="138"/>
      <c r="H2397" s="138"/>
      <c r="I2397" s="138"/>
      <c r="J2397" s="138"/>
      <c r="K2397" s="138"/>
      <c r="L2397" s="138"/>
      <c r="M2397" s="138"/>
      <c r="N2397" s="138"/>
      <c r="O2397" s="138"/>
      <c r="P2397" s="138"/>
      <c r="Q2397" s="138"/>
    </row>
    <row r="2398" spans="1:17">
      <c r="A2398" s="147"/>
      <c r="B2398" s="67"/>
      <c r="C2398" s="151"/>
      <c r="D2398" s="179"/>
      <c r="E2398" s="147"/>
      <c r="F2398" s="138"/>
      <c r="G2398" s="138"/>
      <c r="H2398" s="138"/>
      <c r="I2398" s="138"/>
      <c r="J2398" s="138"/>
      <c r="K2398" s="138"/>
      <c r="L2398" s="138"/>
      <c r="M2398" s="138"/>
      <c r="N2398" s="138"/>
      <c r="O2398" s="138"/>
      <c r="P2398" s="138"/>
      <c r="Q2398" s="138"/>
    </row>
    <row r="2399" spans="1:17">
      <c r="A2399" s="147"/>
      <c r="B2399" s="67"/>
      <c r="C2399" s="151"/>
      <c r="D2399" s="179"/>
      <c r="E2399" s="147"/>
      <c r="F2399" s="138"/>
      <c r="G2399" s="138"/>
      <c r="H2399" s="138"/>
      <c r="I2399" s="138"/>
      <c r="J2399" s="138"/>
      <c r="K2399" s="138"/>
      <c r="L2399" s="138"/>
      <c r="M2399" s="138"/>
      <c r="N2399" s="138"/>
      <c r="O2399" s="138"/>
      <c r="P2399" s="138"/>
      <c r="Q2399" s="138"/>
    </row>
    <row r="2400" spans="1:17">
      <c r="A2400" s="147"/>
      <c r="B2400" s="67"/>
      <c r="C2400" s="151"/>
      <c r="D2400" s="179"/>
      <c r="E2400" s="147"/>
      <c r="F2400" s="138"/>
      <c r="G2400" s="138"/>
      <c r="H2400" s="138"/>
      <c r="I2400" s="138"/>
      <c r="J2400" s="138"/>
      <c r="K2400" s="138"/>
      <c r="L2400" s="138"/>
      <c r="M2400" s="138"/>
      <c r="N2400" s="138"/>
      <c r="O2400" s="138"/>
      <c r="P2400" s="138"/>
      <c r="Q2400" s="138"/>
    </row>
    <row r="2401" spans="1:17">
      <c r="A2401" s="147"/>
      <c r="B2401" s="67"/>
      <c r="C2401" s="151"/>
      <c r="D2401" s="179"/>
      <c r="E2401" s="147"/>
      <c r="F2401" s="138"/>
      <c r="G2401" s="138"/>
      <c r="H2401" s="138"/>
      <c r="I2401" s="138"/>
      <c r="J2401" s="138"/>
      <c r="K2401" s="138"/>
      <c r="L2401" s="138"/>
      <c r="M2401" s="138"/>
      <c r="N2401" s="138"/>
      <c r="O2401" s="138"/>
      <c r="P2401" s="138"/>
      <c r="Q2401" s="138"/>
    </row>
    <row r="2402" spans="1:17">
      <c r="A2402" s="147"/>
      <c r="B2402" s="67"/>
      <c r="C2402" s="151"/>
      <c r="D2402" s="179"/>
      <c r="E2402" s="147"/>
      <c r="F2402" s="138"/>
      <c r="G2402" s="138"/>
      <c r="H2402" s="138"/>
      <c r="I2402" s="138"/>
      <c r="J2402" s="138"/>
      <c r="K2402" s="138"/>
      <c r="L2402" s="138"/>
      <c r="M2402" s="138"/>
      <c r="N2402" s="138"/>
      <c r="O2402" s="138"/>
      <c r="P2402" s="138"/>
      <c r="Q2402" s="138"/>
    </row>
    <row r="2403" spans="1:17">
      <c r="A2403" s="147"/>
      <c r="B2403" s="67"/>
      <c r="C2403" s="151"/>
      <c r="D2403" s="179"/>
      <c r="E2403" s="147"/>
      <c r="F2403" s="138"/>
      <c r="G2403" s="138"/>
      <c r="H2403" s="138"/>
      <c r="I2403" s="138"/>
      <c r="J2403" s="138"/>
      <c r="K2403" s="138"/>
      <c r="L2403" s="138"/>
      <c r="M2403" s="138"/>
      <c r="N2403" s="138"/>
      <c r="O2403" s="138"/>
      <c r="P2403" s="138"/>
      <c r="Q2403" s="138"/>
    </row>
    <row r="2404" spans="1:17">
      <c r="A2404" s="147"/>
      <c r="B2404" s="67"/>
      <c r="C2404" s="151"/>
      <c r="D2404" s="179"/>
      <c r="E2404" s="147"/>
      <c r="F2404" s="138"/>
      <c r="G2404" s="138"/>
      <c r="H2404" s="138"/>
      <c r="I2404" s="138"/>
      <c r="J2404" s="138"/>
      <c r="K2404" s="138"/>
      <c r="L2404" s="138"/>
      <c r="M2404" s="138"/>
      <c r="N2404" s="138"/>
      <c r="O2404" s="138"/>
      <c r="P2404" s="138"/>
      <c r="Q2404" s="138"/>
    </row>
    <row r="2405" spans="1:17">
      <c r="A2405" s="147"/>
      <c r="B2405" s="67"/>
      <c r="C2405" s="151"/>
      <c r="D2405" s="179"/>
      <c r="E2405" s="147"/>
      <c r="F2405" s="138"/>
      <c r="G2405" s="138"/>
      <c r="H2405" s="138"/>
      <c r="I2405" s="138"/>
      <c r="J2405" s="138"/>
      <c r="K2405" s="138"/>
      <c r="L2405" s="138"/>
      <c r="M2405" s="138"/>
      <c r="N2405" s="138"/>
      <c r="O2405" s="138"/>
      <c r="P2405" s="138"/>
      <c r="Q2405" s="138"/>
    </row>
    <row r="2406" spans="1:17">
      <c r="A2406" s="147"/>
      <c r="B2406" s="67"/>
      <c r="C2406" s="151"/>
      <c r="D2406" s="179"/>
      <c r="E2406" s="147"/>
      <c r="F2406" s="138"/>
      <c r="G2406" s="138"/>
      <c r="H2406" s="138"/>
      <c r="I2406" s="138"/>
      <c r="J2406" s="138"/>
      <c r="K2406" s="138"/>
      <c r="L2406" s="138"/>
      <c r="M2406" s="138"/>
      <c r="N2406" s="138"/>
      <c r="O2406" s="138"/>
      <c r="P2406" s="138"/>
      <c r="Q2406" s="138"/>
    </row>
    <row r="2407" spans="1:17">
      <c r="A2407" s="147"/>
      <c r="B2407" s="67"/>
      <c r="C2407" s="151"/>
      <c r="D2407" s="179"/>
      <c r="E2407" s="147"/>
      <c r="F2407" s="138"/>
      <c r="G2407" s="138"/>
      <c r="H2407" s="138"/>
      <c r="I2407" s="138"/>
      <c r="J2407" s="138"/>
      <c r="K2407" s="138"/>
      <c r="L2407" s="138"/>
      <c r="M2407" s="138"/>
      <c r="N2407" s="138"/>
      <c r="O2407" s="138"/>
      <c r="P2407" s="138"/>
      <c r="Q2407" s="138"/>
    </row>
    <row r="2408" spans="1:17">
      <c r="A2408" s="147"/>
      <c r="B2408" s="67"/>
      <c r="C2408" s="151"/>
      <c r="D2408" s="179"/>
      <c r="E2408" s="147"/>
      <c r="F2408" s="138"/>
      <c r="G2408" s="138"/>
      <c r="H2408" s="138"/>
      <c r="I2408" s="138"/>
      <c r="J2408" s="138"/>
      <c r="K2408" s="138"/>
      <c r="L2408" s="138"/>
      <c r="M2408" s="138"/>
      <c r="N2408" s="138"/>
      <c r="O2408" s="138"/>
      <c r="P2408" s="138"/>
      <c r="Q2408" s="138"/>
    </row>
    <row r="2409" spans="1:17">
      <c r="A2409" s="147"/>
      <c r="B2409" s="67"/>
      <c r="C2409" s="151"/>
      <c r="D2409" s="179"/>
      <c r="E2409" s="147"/>
      <c r="F2409" s="138"/>
      <c r="G2409" s="138"/>
      <c r="H2409" s="138"/>
      <c r="I2409" s="138"/>
      <c r="J2409" s="138"/>
      <c r="K2409" s="138"/>
      <c r="L2409" s="138"/>
      <c r="M2409" s="138"/>
      <c r="N2409" s="138"/>
      <c r="O2409" s="138"/>
      <c r="P2409" s="138"/>
      <c r="Q2409" s="138"/>
    </row>
    <row r="2410" spans="1:17">
      <c r="A2410" s="147"/>
      <c r="B2410" s="67"/>
      <c r="C2410" s="151"/>
      <c r="D2410" s="179"/>
      <c r="E2410" s="147"/>
      <c r="F2410" s="138"/>
      <c r="G2410" s="138"/>
      <c r="H2410" s="138"/>
      <c r="I2410" s="138"/>
      <c r="J2410" s="138"/>
      <c r="K2410" s="138"/>
      <c r="L2410" s="138"/>
      <c r="M2410" s="138"/>
      <c r="N2410" s="138"/>
      <c r="O2410" s="138"/>
      <c r="P2410" s="138"/>
      <c r="Q2410" s="138"/>
    </row>
    <row r="2411" spans="1:17">
      <c r="A2411" s="147"/>
      <c r="B2411" s="67"/>
      <c r="C2411" s="151"/>
      <c r="D2411" s="179"/>
      <c r="E2411" s="147"/>
      <c r="F2411" s="138"/>
      <c r="G2411" s="138"/>
      <c r="H2411" s="138"/>
      <c r="I2411" s="138"/>
      <c r="J2411" s="138"/>
      <c r="K2411" s="138"/>
      <c r="L2411" s="138"/>
      <c r="M2411" s="138"/>
      <c r="N2411" s="138"/>
      <c r="O2411" s="138"/>
      <c r="P2411" s="138"/>
      <c r="Q2411" s="138"/>
    </row>
    <row r="2412" spans="1:17">
      <c r="A2412" s="147"/>
      <c r="B2412" s="67"/>
      <c r="C2412" s="151"/>
      <c r="D2412" s="179"/>
      <c r="E2412" s="147"/>
      <c r="F2412" s="138"/>
      <c r="G2412" s="138"/>
      <c r="H2412" s="138"/>
      <c r="I2412" s="138"/>
      <c r="J2412" s="138"/>
      <c r="K2412" s="138"/>
      <c r="L2412" s="138"/>
      <c r="M2412" s="138"/>
      <c r="N2412" s="138"/>
      <c r="O2412" s="138"/>
      <c r="P2412" s="138"/>
      <c r="Q2412" s="138"/>
    </row>
    <row r="2413" spans="1:17">
      <c r="A2413" s="147"/>
      <c r="B2413" s="67"/>
      <c r="C2413" s="151"/>
      <c r="D2413" s="179"/>
      <c r="E2413" s="147"/>
      <c r="F2413" s="138"/>
      <c r="G2413" s="138"/>
      <c r="H2413" s="138"/>
      <c r="I2413" s="138"/>
      <c r="J2413" s="138"/>
      <c r="K2413" s="138"/>
      <c r="L2413" s="138"/>
      <c r="M2413" s="138"/>
      <c r="N2413" s="138"/>
      <c r="O2413" s="138"/>
      <c r="P2413" s="138"/>
      <c r="Q2413" s="138"/>
    </row>
    <row r="2414" spans="1:17">
      <c r="A2414" s="147"/>
      <c r="B2414" s="67"/>
      <c r="C2414" s="151"/>
      <c r="D2414" s="179"/>
      <c r="E2414" s="147"/>
      <c r="F2414" s="138"/>
      <c r="G2414" s="138"/>
      <c r="H2414" s="138"/>
      <c r="I2414" s="138"/>
      <c r="J2414" s="138"/>
      <c r="K2414" s="138"/>
      <c r="L2414" s="138"/>
      <c r="M2414" s="138"/>
      <c r="N2414" s="138"/>
      <c r="O2414" s="138"/>
      <c r="P2414" s="138"/>
      <c r="Q2414" s="138"/>
    </row>
    <row r="2415" spans="1:17">
      <c r="A2415" s="147"/>
      <c r="B2415" s="67"/>
      <c r="C2415" s="151"/>
      <c r="D2415" s="179"/>
      <c r="E2415" s="147"/>
      <c r="F2415" s="138"/>
      <c r="G2415" s="138"/>
      <c r="H2415" s="138"/>
      <c r="I2415" s="138"/>
      <c r="J2415" s="138"/>
      <c r="K2415" s="138"/>
      <c r="L2415" s="138"/>
      <c r="M2415" s="138"/>
      <c r="N2415" s="138"/>
      <c r="O2415" s="138"/>
      <c r="P2415" s="138"/>
      <c r="Q2415" s="138"/>
    </row>
    <row r="2416" spans="1:17">
      <c r="A2416" s="147"/>
      <c r="B2416" s="67"/>
      <c r="C2416" s="151"/>
      <c r="D2416" s="179"/>
      <c r="E2416" s="147"/>
      <c r="F2416" s="138"/>
      <c r="G2416" s="138"/>
      <c r="H2416" s="138"/>
      <c r="I2416" s="138"/>
      <c r="J2416" s="138"/>
      <c r="K2416" s="138"/>
      <c r="L2416" s="138"/>
      <c r="M2416" s="138"/>
      <c r="N2416" s="138"/>
      <c r="O2416" s="138"/>
      <c r="P2416" s="138"/>
      <c r="Q2416" s="138"/>
    </row>
    <row r="2417" spans="1:17">
      <c r="A2417" s="147"/>
      <c r="B2417" s="67"/>
      <c r="C2417" s="151"/>
      <c r="D2417" s="179"/>
      <c r="E2417" s="147"/>
      <c r="F2417" s="138"/>
      <c r="G2417" s="138"/>
      <c r="H2417" s="138"/>
      <c r="I2417" s="138"/>
      <c r="J2417" s="138"/>
      <c r="K2417" s="138"/>
      <c r="L2417" s="138"/>
      <c r="M2417" s="138"/>
      <c r="N2417" s="138"/>
      <c r="O2417" s="138"/>
      <c r="P2417" s="138"/>
      <c r="Q2417" s="138"/>
    </row>
    <row r="2418" spans="1:17">
      <c r="A2418" s="147"/>
      <c r="B2418" s="67"/>
      <c r="C2418" s="151"/>
      <c r="D2418" s="179"/>
      <c r="E2418" s="147"/>
      <c r="F2418" s="138"/>
      <c r="G2418" s="138"/>
      <c r="H2418" s="138"/>
      <c r="I2418" s="138"/>
      <c r="J2418" s="138"/>
      <c r="K2418" s="138"/>
      <c r="L2418" s="138"/>
      <c r="M2418" s="138"/>
      <c r="N2418" s="138"/>
      <c r="O2418" s="138"/>
      <c r="P2418" s="138"/>
      <c r="Q2418" s="138"/>
    </row>
    <row r="2419" spans="1:17">
      <c r="A2419" s="147"/>
      <c r="B2419" s="67"/>
      <c r="C2419" s="151"/>
      <c r="D2419" s="179"/>
      <c r="E2419" s="147"/>
      <c r="F2419" s="138"/>
      <c r="G2419" s="138"/>
      <c r="H2419" s="138"/>
      <c r="I2419" s="138"/>
      <c r="J2419" s="138"/>
      <c r="K2419" s="138"/>
      <c r="L2419" s="138"/>
      <c r="M2419" s="138"/>
      <c r="N2419" s="138"/>
      <c r="O2419" s="138"/>
      <c r="P2419" s="138"/>
      <c r="Q2419" s="138"/>
    </row>
    <row r="2420" spans="1:17">
      <c r="A2420" s="147"/>
      <c r="B2420" s="67"/>
      <c r="C2420" s="151"/>
      <c r="D2420" s="179"/>
      <c r="E2420" s="147"/>
      <c r="F2420" s="138"/>
      <c r="G2420" s="138"/>
      <c r="H2420" s="138"/>
      <c r="I2420" s="138"/>
      <c r="J2420" s="138"/>
      <c r="K2420" s="138"/>
      <c r="L2420" s="138"/>
      <c r="M2420" s="138"/>
      <c r="N2420" s="138"/>
      <c r="O2420" s="138"/>
      <c r="P2420" s="138"/>
      <c r="Q2420" s="138"/>
    </row>
    <row r="2421" spans="1:17">
      <c r="A2421" s="147"/>
      <c r="B2421" s="67"/>
      <c r="C2421" s="151"/>
      <c r="D2421" s="179"/>
      <c r="E2421" s="147"/>
      <c r="F2421" s="138"/>
      <c r="G2421" s="138"/>
      <c r="H2421" s="138"/>
      <c r="I2421" s="138"/>
      <c r="J2421" s="138"/>
      <c r="K2421" s="138"/>
      <c r="L2421" s="138"/>
      <c r="M2421" s="138"/>
      <c r="N2421" s="138"/>
      <c r="O2421" s="138"/>
      <c r="P2421" s="138"/>
      <c r="Q2421" s="138"/>
    </row>
    <row r="2422" spans="1:17">
      <c r="A2422" s="147"/>
      <c r="B2422" s="67"/>
      <c r="C2422" s="151"/>
      <c r="D2422" s="179"/>
      <c r="E2422" s="147"/>
      <c r="F2422" s="138"/>
      <c r="G2422" s="138"/>
      <c r="H2422" s="138"/>
      <c r="I2422" s="138"/>
      <c r="J2422" s="138"/>
      <c r="K2422" s="138"/>
      <c r="L2422" s="138"/>
      <c r="M2422" s="138"/>
      <c r="N2422" s="138"/>
      <c r="O2422" s="138"/>
      <c r="P2422" s="138"/>
      <c r="Q2422" s="138"/>
    </row>
    <row r="2423" spans="1:17">
      <c r="A2423" s="147"/>
      <c r="B2423" s="67"/>
      <c r="C2423" s="151"/>
      <c r="D2423" s="179"/>
      <c r="E2423" s="147"/>
      <c r="F2423" s="138"/>
      <c r="G2423" s="138"/>
      <c r="H2423" s="138"/>
      <c r="I2423" s="138"/>
      <c r="J2423" s="138"/>
      <c r="K2423" s="138"/>
      <c r="L2423" s="138"/>
      <c r="M2423" s="138"/>
      <c r="N2423" s="138"/>
      <c r="O2423" s="138"/>
      <c r="P2423" s="138"/>
      <c r="Q2423" s="138"/>
    </row>
    <row r="2424" spans="1:17">
      <c r="A2424" s="147"/>
      <c r="B2424" s="67"/>
      <c r="C2424" s="151"/>
      <c r="D2424" s="179"/>
      <c r="E2424" s="147"/>
      <c r="F2424" s="138"/>
      <c r="G2424" s="138"/>
      <c r="H2424" s="138"/>
      <c r="I2424" s="138"/>
      <c r="J2424" s="138"/>
      <c r="K2424" s="138"/>
      <c r="L2424" s="138"/>
      <c r="M2424" s="138"/>
      <c r="N2424" s="138"/>
      <c r="O2424" s="138"/>
      <c r="P2424" s="138"/>
      <c r="Q2424" s="138"/>
    </row>
    <row r="2425" spans="1:17">
      <c r="A2425" s="147"/>
      <c r="B2425" s="67"/>
      <c r="C2425" s="151"/>
      <c r="D2425" s="179"/>
      <c r="E2425" s="147"/>
      <c r="F2425" s="138"/>
      <c r="G2425" s="138"/>
      <c r="H2425" s="138"/>
      <c r="I2425" s="138"/>
      <c r="J2425" s="138"/>
      <c r="K2425" s="138"/>
      <c r="L2425" s="138"/>
      <c r="M2425" s="138"/>
      <c r="N2425" s="138"/>
      <c r="O2425" s="138"/>
      <c r="P2425" s="138"/>
      <c r="Q2425" s="138"/>
    </row>
    <row r="2426" spans="1:17">
      <c r="A2426" s="147"/>
      <c r="B2426" s="67"/>
      <c r="C2426" s="151"/>
      <c r="D2426" s="179"/>
      <c r="E2426" s="147"/>
      <c r="F2426" s="138"/>
      <c r="G2426" s="138"/>
      <c r="H2426" s="138"/>
      <c r="I2426" s="138"/>
      <c r="J2426" s="138"/>
      <c r="K2426" s="138"/>
      <c r="L2426" s="138"/>
      <c r="M2426" s="138"/>
      <c r="N2426" s="138"/>
      <c r="O2426" s="138"/>
      <c r="P2426" s="138"/>
      <c r="Q2426" s="138"/>
    </row>
    <row r="2427" spans="1:17">
      <c r="A2427" s="147"/>
      <c r="B2427" s="67"/>
      <c r="C2427" s="151"/>
      <c r="D2427" s="179"/>
      <c r="E2427" s="147"/>
      <c r="F2427" s="138"/>
      <c r="G2427" s="138"/>
      <c r="H2427" s="138"/>
      <c r="I2427" s="138"/>
      <c r="J2427" s="138"/>
      <c r="K2427" s="138"/>
      <c r="L2427" s="138"/>
      <c r="M2427" s="138"/>
      <c r="N2427" s="138"/>
      <c r="O2427" s="138"/>
      <c r="P2427" s="138"/>
      <c r="Q2427" s="138"/>
    </row>
    <row r="2428" spans="1:17">
      <c r="A2428" s="147"/>
      <c r="B2428" s="67"/>
      <c r="C2428" s="151"/>
      <c r="D2428" s="179"/>
      <c r="E2428" s="147"/>
      <c r="F2428" s="138"/>
      <c r="G2428" s="138"/>
      <c r="H2428" s="138"/>
      <c r="I2428" s="138"/>
      <c r="J2428" s="138"/>
      <c r="K2428" s="138"/>
      <c r="L2428" s="138"/>
      <c r="M2428" s="138"/>
      <c r="N2428" s="138"/>
      <c r="O2428" s="138"/>
      <c r="P2428" s="138"/>
      <c r="Q2428" s="138"/>
    </row>
    <row r="2429" spans="1:17">
      <c r="A2429" s="147"/>
      <c r="B2429" s="67"/>
      <c r="C2429" s="151"/>
      <c r="D2429" s="179"/>
      <c r="E2429" s="147"/>
      <c r="F2429" s="138"/>
      <c r="G2429" s="138"/>
      <c r="H2429" s="138"/>
      <c r="I2429" s="138"/>
      <c r="J2429" s="138"/>
      <c r="K2429" s="138"/>
      <c r="L2429" s="138"/>
      <c r="M2429" s="138"/>
      <c r="N2429" s="138"/>
      <c r="O2429" s="138"/>
      <c r="P2429" s="138"/>
      <c r="Q2429" s="138"/>
    </row>
    <row r="2430" spans="1:17">
      <c r="A2430" s="147"/>
      <c r="B2430" s="67"/>
      <c r="C2430" s="151"/>
      <c r="D2430" s="179"/>
      <c r="E2430" s="147"/>
      <c r="F2430" s="138"/>
      <c r="G2430" s="138"/>
      <c r="H2430" s="138"/>
      <c r="I2430" s="138"/>
      <c r="J2430" s="138"/>
      <c r="K2430" s="138"/>
      <c r="L2430" s="138"/>
      <c r="M2430" s="138"/>
      <c r="N2430" s="138"/>
      <c r="O2430" s="138"/>
      <c r="P2430" s="138"/>
      <c r="Q2430" s="138"/>
    </row>
    <row r="2431" spans="1:17">
      <c r="A2431" s="147"/>
      <c r="B2431" s="67"/>
      <c r="C2431" s="151"/>
      <c r="D2431" s="179"/>
      <c r="E2431" s="147"/>
      <c r="F2431" s="138"/>
      <c r="G2431" s="138"/>
      <c r="H2431" s="138"/>
      <c r="I2431" s="138"/>
      <c r="J2431" s="138"/>
      <c r="K2431" s="138"/>
      <c r="L2431" s="138"/>
      <c r="M2431" s="138"/>
      <c r="N2431" s="138"/>
      <c r="O2431" s="138"/>
      <c r="P2431" s="138"/>
      <c r="Q2431" s="138"/>
    </row>
    <row r="2432" spans="1:17">
      <c r="A2432" s="147"/>
      <c r="B2432" s="67"/>
      <c r="C2432" s="151"/>
      <c r="D2432" s="179"/>
      <c r="E2432" s="147"/>
      <c r="F2432" s="138"/>
      <c r="G2432" s="138"/>
      <c r="H2432" s="138"/>
      <c r="I2432" s="138"/>
      <c r="J2432" s="138"/>
      <c r="K2432" s="138"/>
      <c r="L2432" s="138"/>
      <c r="M2432" s="138"/>
      <c r="N2432" s="138"/>
      <c r="O2432" s="138"/>
      <c r="P2432" s="138"/>
      <c r="Q2432" s="138"/>
    </row>
    <row r="2433" spans="1:17">
      <c r="A2433" s="147"/>
      <c r="B2433" s="67"/>
      <c r="C2433" s="151"/>
      <c r="D2433" s="179"/>
      <c r="E2433" s="147"/>
      <c r="F2433" s="138"/>
      <c r="G2433" s="138"/>
      <c r="H2433" s="138"/>
      <c r="I2433" s="138"/>
      <c r="J2433" s="138"/>
      <c r="K2433" s="138"/>
      <c r="L2433" s="138"/>
      <c r="M2433" s="138"/>
      <c r="N2433" s="138"/>
      <c r="O2433" s="138"/>
      <c r="P2433" s="138"/>
      <c r="Q2433" s="138"/>
    </row>
    <row r="2434" spans="1:17">
      <c r="A2434" s="147"/>
      <c r="B2434" s="67"/>
      <c r="C2434" s="151"/>
      <c r="D2434" s="179"/>
      <c r="E2434" s="147"/>
      <c r="F2434" s="138"/>
      <c r="G2434" s="138"/>
      <c r="H2434" s="138"/>
      <c r="I2434" s="138"/>
      <c r="J2434" s="138"/>
      <c r="K2434" s="138"/>
      <c r="L2434" s="138"/>
      <c r="M2434" s="138"/>
      <c r="N2434" s="138"/>
      <c r="O2434" s="138"/>
      <c r="P2434" s="138"/>
      <c r="Q2434" s="138"/>
    </row>
    <row r="2435" spans="1:17">
      <c r="A2435" s="147"/>
      <c r="B2435" s="67"/>
      <c r="C2435" s="151"/>
      <c r="D2435" s="179"/>
      <c r="E2435" s="147"/>
      <c r="F2435" s="138"/>
      <c r="G2435" s="138"/>
      <c r="H2435" s="138"/>
      <c r="I2435" s="138"/>
      <c r="J2435" s="138"/>
      <c r="K2435" s="138"/>
      <c r="L2435" s="138"/>
      <c r="M2435" s="138"/>
      <c r="N2435" s="138"/>
      <c r="O2435" s="138"/>
      <c r="P2435" s="138"/>
      <c r="Q2435" s="138"/>
    </row>
    <row r="2436" spans="1:17">
      <c r="A2436" s="147"/>
      <c r="B2436" s="67"/>
      <c r="C2436" s="151"/>
      <c r="D2436" s="179"/>
      <c r="E2436" s="147"/>
      <c r="F2436" s="138"/>
      <c r="G2436" s="138"/>
      <c r="H2436" s="138"/>
      <c r="I2436" s="138"/>
      <c r="J2436" s="138"/>
      <c r="K2436" s="138"/>
      <c r="L2436" s="138"/>
      <c r="M2436" s="138"/>
      <c r="N2436" s="138"/>
      <c r="O2436" s="138"/>
      <c r="P2436" s="138"/>
      <c r="Q2436" s="138"/>
    </row>
    <row r="2437" spans="1:17">
      <c r="A2437" s="147"/>
      <c r="B2437" s="67"/>
      <c r="C2437" s="151"/>
      <c r="D2437" s="179"/>
      <c r="E2437" s="147"/>
      <c r="F2437" s="138"/>
      <c r="G2437" s="138"/>
      <c r="H2437" s="138"/>
      <c r="I2437" s="138"/>
      <c r="J2437" s="138"/>
      <c r="K2437" s="138"/>
      <c r="L2437" s="138"/>
      <c r="M2437" s="138"/>
      <c r="N2437" s="138"/>
      <c r="O2437" s="138"/>
      <c r="P2437" s="138"/>
      <c r="Q2437" s="138"/>
    </row>
    <row r="2438" spans="1:17">
      <c r="A2438" s="147"/>
      <c r="B2438" s="67"/>
      <c r="C2438" s="151"/>
      <c r="D2438" s="179"/>
      <c r="E2438" s="147"/>
      <c r="F2438" s="138"/>
      <c r="G2438" s="138"/>
      <c r="H2438" s="138"/>
      <c r="I2438" s="138"/>
      <c r="J2438" s="138"/>
      <c r="K2438" s="138"/>
      <c r="L2438" s="138"/>
      <c r="M2438" s="138"/>
      <c r="N2438" s="138"/>
      <c r="O2438" s="138"/>
      <c r="P2438" s="138"/>
      <c r="Q2438" s="138"/>
    </row>
    <row r="2439" spans="1:17">
      <c r="A2439" s="147"/>
      <c r="B2439" s="67"/>
      <c r="C2439" s="151"/>
      <c r="D2439" s="179"/>
      <c r="E2439" s="147"/>
      <c r="F2439" s="138"/>
      <c r="G2439" s="138"/>
      <c r="H2439" s="138"/>
      <c r="I2439" s="138"/>
      <c r="J2439" s="138"/>
      <c r="K2439" s="138"/>
      <c r="L2439" s="138"/>
      <c r="M2439" s="138"/>
      <c r="N2439" s="138"/>
      <c r="O2439" s="138"/>
      <c r="P2439" s="138"/>
      <c r="Q2439" s="138"/>
    </row>
    <row r="2440" spans="1:17">
      <c r="A2440" s="147"/>
      <c r="B2440" s="67"/>
      <c r="C2440" s="151"/>
      <c r="D2440" s="179"/>
      <c r="E2440" s="147"/>
      <c r="F2440" s="138"/>
      <c r="G2440" s="138"/>
      <c r="H2440" s="138"/>
      <c r="I2440" s="138"/>
      <c r="J2440" s="138"/>
      <c r="K2440" s="138"/>
      <c r="L2440" s="138"/>
      <c r="M2440" s="138"/>
      <c r="N2440" s="138"/>
      <c r="O2440" s="138"/>
      <c r="P2440" s="138"/>
      <c r="Q2440" s="138"/>
    </row>
    <row r="2441" spans="1:17">
      <c r="A2441" s="147"/>
      <c r="B2441" s="67"/>
      <c r="C2441" s="151"/>
      <c r="D2441" s="179"/>
      <c r="E2441" s="147"/>
      <c r="F2441" s="138"/>
      <c r="G2441" s="138"/>
      <c r="H2441" s="138"/>
      <c r="I2441" s="138"/>
      <c r="J2441" s="138"/>
      <c r="K2441" s="138"/>
      <c r="L2441" s="138"/>
      <c r="M2441" s="138"/>
      <c r="N2441" s="138"/>
      <c r="O2441" s="138"/>
      <c r="P2441" s="138"/>
      <c r="Q2441" s="138"/>
    </row>
    <row r="2442" spans="1:17">
      <c r="A2442" s="147"/>
      <c r="B2442" s="67"/>
      <c r="C2442" s="151"/>
      <c r="D2442" s="179"/>
      <c r="E2442" s="147"/>
      <c r="F2442" s="138"/>
      <c r="G2442" s="138"/>
      <c r="H2442" s="138"/>
      <c r="I2442" s="138"/>
      <c r="J2442" s="138"/>
      <c r="K2442" s="138"/>
      <c r="L2442" s="138"/>
      <c r="M2442" s="138"/>
      <c r="N2442" s="138"/>
      <c r="O2442" s="138"/>
      <c r="P2442" s="138"/>
      <c r="Q2442" s="138"/>
    </row>
    <row r="2443" spans="1:17">
      <c r="A2443" s="147"/>
      <c r="B2443" s="67"/>
      <c r="C2443" s="151"/>
      <c r="D2443" s="179"/>
      <c r="E2443" s="147"/>
      <c r="F2443" s="138"/>
      <c r="G2443" s="138"/>
      <c r="H2443" s="138"/>
      <c r="I2443" s="138"/>
      <c r="J2443" s="138"/>
      <c r="K2443" s="138"/>
      <c r="L2443" s="138"/>
      <c r="M2443" s="138"/>
      <c r="N2443" s="138"/>
      <c r="O2443" s="138"/>
      <c r="P2443" s="138"/>
      <c r="Q2443" s="138"/>
    </row>
    <row r="2444" spans="1:17">
      <c r="A2444" s="147"/>
      <c r="B2444" s="67"/>
      <c r="C2444" s="151"/>
      <c r="D2444" s="179"/>
      <c r="E2444" s="147"/>
      <c r="F2444" s="138"/>
      <c r="G2444" s="138"/>
      <c r="H2444" s="138"/>
      <c r="I2444" s="138"/>
      <c r="J2444" s="138"/>
      <c r="K2444" s="138"/>
      <c r="L2444" s="138"/>
      <c r="M2444" s="138"/>
      <c r="N2444" s="138"/>
      <c r="O2444" s="138"/>
      <c r="P2444" s="138"/>
      <c r="Q2444" s="138"/>
    </row>
    <row r="2445" spans="1:17">
      <c r="A2445" s="147"/>
      <c r="B2445" s="67"/>
      <c r="C2445" s="151"/>
      <c r="D2445" s="179"/>
      <c r="E2445" s="147"/>
      <c r="F2445" s="138"/>
      <c r="G2445" s="138"/>
      <c r="H2445" s="138"/>
      <c r="I2445" s="138"/>
      <c r="J2445" s="138"/>
      <c r="K2445" s="138"/>
      <c r="L2445" s="138"/>
      <c r="M2445" s="138"/>
      <c r="N2445" s="138"/>
      <c r="O2445" s="138"/>
      <c r="P2445" s="138"/>
      <c r="Q2445" s="138"/>
    </row>
    <row r="2446" spans="1:17">
      <c r="A2446" s="147"/>
      <c r="B2446" s="67"/>
      <c r="C2446" s="151"/>
      <c r="D2446" s="179"/>
      <c r="E2446" s="147"/>
      <c r="F2446" s="138"/>
      <c r="G2446" s="138"/>
      <c r="H2446" s="138"/>
      <c r="I2446" s="138"/>
      <c r="J2446" s="138"/>
      <c r="K2446" s="138"/>
      <c r="L2446" s="138"/>
      <c r="M2446" s="138"/>
      <c r="N2446" s="138"/>
      <c r="O2446" s="138"/>
      <c r="P2446" s="138"/>
      <c r="Q2446" s="138"/>
    </row>
    <row r="2447" spans="1:17">
      <c r="A2447" s="147"/>
      <c r="B2447" s="67"/>
      <c r="C2447" s="151"/>
      <c r="D2447" s="179"/>
      <c r="E2447" s="147"/>
      <c r="F2447" s="138"/>
      <c r="G2447" s="138"/>
      <c r="H2447" s="138"/>
      <c r="I2447" s="138"/>
      <c r="J2447" s="138"/>
      <c r="K2447" s="138"/>
      <c r="L2447" s="138"/>
      <c r="M2447" s="138"/>
      <c r="N2447" s="138"/>
      <c r="O2447" s="138"/>
      <c r="P2447" s="138"/>
      <c r="Q2447" s="138"/>
    </row>
    <row r="2448" spans="1:17">
      <c r="A2448" s="147"/>
      <c r="B2448" s="67"/>
      <c r="C2448" s="151"/>
      <c r="D2448" s="179"/>
      <c r="E2448" s="147"/>
      <c r="F2448" s="138"/>
      <c r="G2448" s="138"/>
      <c r="H2448" s="138"/>
      <c r="I2448" s="138"/>
      <c r="J2448" s="138"/>
      <c r="K2448" s="138"/>
      <c r="L2448" s="138"/>
      <c r="M2448" s="138"/>
      <c r="N2448" s="138"/>
      <c r="O2448" s="138"/>
      <c r="P2448" s="138"/>
      <c r="Q2448" s="138"/>
    </row>
    <row r="2449" spans="1:17">
      <c r="A2449" s="147"/>
      <c r="B2449" s="67"/>
      <c r="C2449" s="151"/>
      <c r="D2449" s="179"/>
      <c r="E2449" s="147"/>
      <c r="F2449" s="138"/>
      <c r="G2449" s="138"/>
      <c r="H2449" s="138"/>
      <c r="I2449" s="138"/>
      <c r="J2449" s="138"/>
      <c r="K2449" s="138"/>
      <c r="L2449" s="138"/>
      <c r="M2449" s="138"/>
      <c r="N2449" s="138"/>
      <c r="O2449" s="138"/>
      <c r="P2449" s="138"/>
      <c r="Q2449" s="138"/>
    </row>
    <row r="2450" spans="1:17">
      <c r="A2450" s="147"/>
      <c r="B2450" s="67"/>
      <c r="C2450" s="151"/>
      <c r="D2450" s="179"/>
      <c r="E2450" s="147"/>
      <c r="F2450" s="138"/>
      <c r="G2450" s="138"/>
      <c r="H2450" s="138"/>
      <c r="I2450" s="138"/>
      <c r="J2450" s="138"/>
      <c r="K2450" s="138"/>
      <c r="L2450" s="138"/>
      <c r="M2450" s="138"/>
      <c r="N2450" s="138"/>
      <c r="O2450" s="138"/>
      <c r="P2450" s="138"/>
      <c r="Q2450" s="138"/>
    </row>
    <row r="2451" spans="1:17">
      <c r="A2451" s="147"/>
      <c r="B2451" s="67"/>
      <c r="C2451" s="151"/>
      <c r="D2451" s="179"/>
      <c r="E2451" s="147"/>
      <c r="F2451" s="138"/>
      <c r="G2451" s="138"/>
      <c r="H2451" s="138"/>
      <c r="I2451" s="138"/>
      <c r="J2451" s="138"/>
      <c r="K2451" s="138"/>
      <c r="L2451" s="138"/>
      <c r="M2451" s="138"/>
      <c r="N2451" s="138"/>
      <c r="O2451" s="138"/>
      <c r="P2451" s="138"/>
      <c r="Q2451" s="138"/>
    </row>
    <row r="2452" spans="1:17">
      <c r="A2452" s="147"/>
      <c r="B2452" s="67"/>
      <c r="C2452" s="151"/>
      <c r="D2452" s="179"/>
      <c r="E2452" s="147"/>
      <c r="F2452" s="138"/>
      <c r="G2452" s="138"/>
      <c r="H2452" s="138"/>
      <c r="I2452" s="138"/>
      <c r="J2452" s="138"/>
      <c r="K2452" s="138"/>
      <c r="L2452" s="138"/>
      <c r="M2452" s="138"/>
      <c r="N2452" s="138"/>
      <c r="O2452" s="138"/>
      <c r="P2452" s="138"/>
      <c r="Q2452" s="138"/>
    </row>
    <row r="2453" spans="1:17">
      <c r="A2453" s="147"/>
      <c r="B2453" s="67"/>
      <c r="C2453" s="151"/>
      <c r="D2453" s="179"/>
      <c r="E2453" s="147"/>
      <c r="F2453" s="138"/>
      <c r="G2453" s="138"/>
      <c r="H2453" s="138"/>
      <c r="I2453" s="138"/>
      <c r="J2453" s="138"/>
      <c r="K2453" s="138"/>
      <c r="L2453" s="138"/>
      <c r="M2453" s="138"/>
      <c r="N2453" s="138"/>
      <c r="O2453" s="138"/>
      <c r="P2453" s="138"/>
      <c r="Q2453" s="138"/>
    </row>
    <row r="2454" spans="1:17">
      <c r="A2454" s="147"/>
      <c r="B2454" s="67"/>
      <c r="C2454" s="151"/>
      <c r="D2454" s="179"/>
      <c r="E2454" s="147"/>
      <c r="F2454" s="138"/>
      <c r="G2454" s="138"/>
      <c r="H2454" s="138"/>
      <c r="I2454" s="138"/>
      <c r="J2454" s="138"/>
      <c r="K2454" s="138"/>
      <c r="L2454" s="138"/>
      <c r="M2454" s="138"/>
      <c r="N2454" s="138"/>
      <c r="O2454" s="138"/>
      <c r="P2454" s="138"/>
      <c r="Q2454" s="138"/>
    </row>
  </sheetData>
  <autoFilter ref="A3:E889" xr:uid="{D678FC0F-9B62-4DA0-A66B-04752193513D}"/>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5043-DF23-4DC6-B974-E4272AD01036}">
  <sheetPr>
    <tabColor rgb="FF92D050"/>
  </sheetPr>
  <dimension ref="A1:M26"/>
  <sheetViews>
    <sheetView workbookViewId="0"/>
  </sheetViews>
  <sheetFormatPr defaultRowHeight="14"/>
  <cols>
    <col min="1" max="1" width="21" style="94" customWidth="1"/>
    <col min="2" max="2" width="15.83203125" style="94" bestFit="1" customWidth="1"/>
    <col min="3" max="3" width="13.83203125" style="355" bestFit="1" customWidth="1"/>
    <col min="4" max="4" width="12.58203125" style="355" bestFit="1" customWidth="1"/>
    <col min="5" max="5" width="13.83203125" style="355" bestFit="1" customWidth="1"/>
    <col min="6" max="7" width="13.83203125" style="94" bestFit="1" customWidth="1"/>
    <col min="8" max="8" width="9.83203125" style="94" customWidth="1"/>
    <col min="9" max="13" width="8.6640625" style="94"/>
    <col min="14" max="14" width="39.5" style="94" customWidth="1"/>
    <col min="15" max="16384" width="8.6640625" style="94"/>
  </cols>
  <sheetData>
    <row r="1" spans="1:13" ht="14.5">
      <c r="A1" s="275" t="s">
        <v>4208</v>
      </c>
      <c r="B1" s="354"/>
      <c r="C1" s="354"/>
      <c r="D1" s="67"/>
      <c r="E1" s="67"/>
      <c r="F1" s="378"/>
      <c r="G1" s="378"/>
      <c r="H1" s="378"/>
      <c r="I1" s="378"/>
      <c r="J1" s="378"/>
      <c r="K1" s="378"/>
    </row>
    <row r="2" spans="1:13" ht="14.5">
      <c r="A2" s="275"/>
      <c r="B2" s="275"/>
      <c r="C2" s="275"/>
      <c r="D2" s="67"/>
      <c r="E2" s="67"/>
      <c r="F2" s="378"/>
      <c r="G2" s="378"/>
      <c r="H2" s="378"/>
      <c r="I2" s="378"/>
      <c r="J2" s="378"/>
      <c r="K2" s="378"/>
      <c r="L2" s="378"/>
      <c r="M2" s="378"/>
    </row>
    <row r="3" spans="1:13" ht="14.5">
      <c r="A3" s="38" t="s">
        <v>193</v>
      </c>
      <c r="B3" s="39">
        <v>2020</v>
      </c>
      <c r="C3" s="39">
        <v>2021</v>
      </c>
      <c r="D3" s="39">
        <v>2022</v>
      </c>
      <c r="E3" s="39">
        <v>2023</v>
      </c>
      <c r="F3" s="39">
        <v>2024</v>
      </c>
      <c r="H3" s="275"/>
      <c r="I3" s="435"/>
      <c r="J3" s="435"/>
      <c r="K3" s="435"/>
      <c r="L3" s="435"/>
      <c r="M3" s="435"/>
    </row>
    <row r="4" spans="1:13" ht="14.5">
      <c r="A4" s="38" t="s">
        <v>210</v>
      </c>
      <c r="B4" s="360">
        <v>321</v>
      </c>
      <c r="C4" s="360">
        <v>438</v>
      </c>
      <c r="D4" s="360">
        <v>349</v>
      </c>
      <c r="E4" s="41">
        <v>348</v>
      </c>
      <c r="F4" s="41">
        <v>290</v>
      </c>
      <c r="H4" s="275"/>
      <c r="I4" s="172"/>
      <c r="J4" s="172"/>
      <c r="K4" s="172"/>
      <c r="L4" s="436"/>
      <c r="M4" s="436"/>
    </row>
    <row r="5" spans="1:13" ht="14.5">
      <c r="A5" s="38" t="s">
        <v>702</v>
      </c>
      <c r="B5" s="360">
        <v>30</v>
      </c>
      <c r="C5" s="360">
        <v>10</v>
      </c>
      <c r="D5" s="360">
        <v>12</v>
      </c>
      <c r="E5" s="41">
        <v>4</v>
      </c>
      <c r="F5" s="41">
        <v>10</v>
      </c>
      <c r="H5" s="378"/>
      <c r="I5" s="435"/>
      <c r="J5" s="435"/>
      <c r="K5" s="435"/>
      <c r="L5" s="435"/>
      <c r="M5" s="435"/>
    </row>
    <row r="6" spans="1:13" ht="14.5">
      <c r="A6" s="38" t="s">
        <v>715</v>
      </c>
      <c r="B6" s="360">
        <v>31</v>
      </c>
      <c r="C6" s="360">
        <v>22</v>
      </c>
      <c r="D6" s="360">
        <v>15</v>
      </c>
      <c r="E6" s="41">
        <v>16</v>
      </c>
      <c r="F6" s="41">
        <v>33</v>
      </c>
      <c r="H6" s="378"/>
      <c r="I6" s="436"/>
      <c r="J6" s="436"/>
      <c r="K6" s="436"/>
      <c r="L6" s="436"/>
      <c r="M6" s="436"/>
    </row>
    <row r="7" spans="1:13" ht="14.5">
      <c r="A7" s="38" t="s">
        <v>3703</v>
      </c>
      <c r="B7" s="360">
        <v>4</v>
      </c>
      <c r="C7" s="360">
        <v>3</v>
      </c>
      <c r="D7" s="360">
        <v>4</v>
      </c>
      <c r="E7" s="41">
        <v>3</v>
      </c>
      <c r="F7" s="41">
        <v>4</v>
      </c>
      <c r="H7" s="378"/>
      <c r="I7" s="436"/>
      <c r="J7" s="436"/>
      <c r="K7" s="436"/>
      <c r="L7" s="436"/>
      <c r="M7" s="436"/>
    </row>
    <row r="8" spans="1:13" ht="14.5">
      <c r="A8" s="38" t="s">
        <v>3704</v>
      </c>
      <c r="B8" s="360">
        <v>0</v>
      </c>
      <c r="C8" s="360">
        <v>3</v>
      </c>
      <c r="D8" s="360">
        <v>1</v>
      </c>
      <c r="E8" s="41">
        <v>6</v>
      </c>
      <c r="F8" s="41">
        <v>4</v>
      </c>
      <c r="H8" s="378"/>
      <c r="I8" s="436"/>
      <c r="J8" s="436"/>
      <c r="K8" s="436"/>
      <c r="L8" s="436"/>
      <c r="M8" s="436"/>
    </row>
    <row r="9" spans="1:13" ht="14.5">
      <c r="A9" s="437" t="s">
        <v>770</v>
      </c>
      <c r="B9" s="360">
        <v>1</v>
      </c>
      <c r="C9" s="360">
        <v>4</v>
      </c>
      <c r="D9" s="360">
        <v>1</v>
      </c>
      <c r="E9" s="360">
        <v>3</v>
      </c>
      <c r="F9" s="360">
        <v>2</v>
      </c>
      <c r="H9" s="378"/>
      <c r="I9" s="436"/>
      <c r="J9" s="436"/>
      <c r="K9" s="436"/>
      <c r="L9" s="436"/>
      <c r="M9" s="436"/>
    </row>
    <row r="10" spans="1:13" ht="14.5">
      <c r="A10" s="437" t="s">
        <v>768</v>
      </c>
      <c r="B10" s="360">
        <v>2</v>
      </c>
      <c r="C10" s="360">
        <v>1</v>
      </c>
      <c r="D10" s="360">
        <v>7</v>
      </c>
      <c r="E10" s="360">
        <v>4</v>
      </c>
      <c r="F10" s="360">
        <v>0</v>
      </c>
      <c r="H10" s="378"/>
      <c r="I10" s="438"/>
      <c r="J10" s="438"/>
      <c r="K10" s="438"/>
      <c r="L10" s="438"/>
      <c r="M10" s="438"/>
    </row>
    <row r="11" spans="1:13" ht="14.5">
      <c r="A11" s="437" t="s">
        <v>3705</v>
      </c>
      <c r="B11" s="360">
        <v>1</v>
      </c>
      <c r="C11" s="360">
        <v>6</v>
      </c>
      <c r="D11" s="360">
        <v>4</v>
      </c>
      <c r="E11" s="360">
        <v>3</v>
      </c>
      <c r="F11" s="360">
        <v>8</v>
      </c>
      <c r="H11" s="378"/>
      <c r="I11" s="378"/>
      <c r="J11" s="378"/>
      <c r="K11" s="378"/>
      <c r="L11" s="378"/>
      <c r="M11" s="378"/>
    </row>
    <row r="12" spans="1:13" ht="14.5">
      <c r="A12" s="437" t="s">
        <v>762</v>
      </c>
      <c r="B12" s="360">
        <v>1</v>
      </c>
      <c r="C12" s="360">
        <v>2</v>
      </c>
      <c r="D12" s="360">
        <v>1</v>
      </c>
      <c r="E12" s="360">
        <v>2</v>
      </c>
      <c r="F12" s="360">
        <v>1</v>
      </c>
      <c r="H12" s="378"/>
      <c r="I12" s="378"/>
      <c r="J12" s="378"/>
      <c r="K12" s="378"/>
      <c r="L12" s="378"/>
      <c r="M12" s="378"/>
    </row>
    <row r="13" spans="1:13" ht="29">
      <c r="A13" s="437" t="s">
        <v>3706</v>
      </c>
      <c r="B13" s="360">
        <v>12</v>
      </c>
      <c r="C13" s="360">
        <v>18</v>
      </c>
      <c r="D13" s="360">
        <v>13</v>
      </c>
      <c r="E13" s="360">
        <v>14</v>
      </c>
      <c r="F13" s="360">
        <v>16</v>
      </c>
      <c r="H13" s="378"/>
      <c r="I13" s="378"/>
      <c r="J13" s="378"/>
      <c r="K13" s="378"/>
      <c r="L13" s="378"/>
      <c r="M13" s="378"/>
    </row>
    <row r="14" spans="1:13" ht="14.5">
      <c r="A14" s="437" t="s">
        <v>775</v>
      </c>
      <c r="B14" s="360">
        <v>4</v>
      </c>
      <c r="C14" s="360">
        <v>7</v>
      </c>
      <c r="D14" s="360">
        <v>3</v>
      </c>
      <c r="E14" s="360">
        <v>4</v>
      </c>
      <c r="F14" s="360">
        <v>4</v>
      </c>
      <c r="I14" s="378"/>
      <c r="J14" s="378"/>
      <c r="K14" s="378"/>
    </row>
    <row r="15" spans="1:13" ht="14.5">
      <c r="A15" s="437" t="s">
        <v>4207</v>
      </c>
      <c r="B15" s="360">
        <v>38</v>
      </c>
      <c r="C15" s="360">
        <v>57</v>
      </c>
      <c r="D15" s="360">
        <v>81</v>
      </c>
      <c r="E15" s="360">
        <v>73</v>
      </c>
      <c r="F15" s="360">
        <v>58</v>
      </c>
    </row>
    <row r="17" spans="1:8" ht="14.5">
      <c r="A17" s="354" t="s">
        <v>4209</v>
      </c>
      <c r="B17" s="37"/>
      <c r="C17" s="439"/>
      <c r="D17" s="439"/>
      <c r="E17" s="439"/>
    </row>
    <row r="18" spans="1:8" ht="14.5">
      <c r="A18" s="67"/>
      <c r="B18" s="67"/>
      <c r="C18" s="436"/>
      <c r="D18" s="439"/>
      <c r="E18" s="439"/>
    </row>
    <row r="19" spans="1:8" ht="14.5">
      <c r="A19" s="38" t="s">
        <v>1583</v>
      </c>
      <c r="B19" s="417">
        <v>2020</v>
      </c>
      <c r="C19" s="417">
        <v>2021</v>
      </c>
      <c r="D19" s="417">
        <v>2022</v>
      </c>
      <c r="E19" s="417">
        <v>2023</v>
      </c>
      <c r="F19" s="417">
        <v>2024</v>
      </c>
    </row>
    <row r="20" spans="1:8" ht="14.5">
      <c r="A20" s="440" t="s">
        <v>235</v>
      </c>
      <c r="B20" s="422">
        <v>18</v>
      </c>
      <c r="C20" s="422">
        <v>46</v>
      </c>
      <c r="D20" s="422">
        <v>22</v>
      </c>
      <c r="E20" s="41">
        <v>24</v>
      </c>
      <c r="F20" s="41">
        <v>13</v>
      </c>
    </row>
    <row r="21" spans="1:8" ht="14.5">
      <c r="A21" s="440" t="s">
        <v>1280</v>
      </c>
      <c r="B21" s="422">
        <v>70</v>
      </c>
      <c r="C21" s="422">
        <v>99</v>
      </c>
      <c r="D21" s="422">
        <v>99</v>
      </c>
      <c r="E21" s="41">
        <v>80</v>
      </c>
      <c r="F21" s="41">
        <v>89</v>
      </c>
    </row>
    <row r="22" spans="1:8" ht="14.5">
      <c r="A22" s="440" t="s">
        <v>1281</v>
      </c>
      <c r="B22" s="422">
        <v>88</v>
      </c>
      <c r="C22" s="422">
        <v>145</v>
      </c>
      <c r="D22" s="422">
        <v>121</v>
      </c>
      <c r="E22" s="41">
        <v>104</v>
      </c>
      <c r="F22" s="41">
        <v>102</v>
      </c>
    </row>
    <row r="23" spans="1:8" ht="14.5">
      <c r="A23" s="440" t="s">
        <v>215</v>
      </c>
      <c r="B23" s="422">
        <v>79</v>
      </c>
      <c r="C23" s="422">
        <v>171</v>
      </c>
      <c r="D23" s="422">
        <v>126</v>
      </c>
      <c r="E23" s="41">
        <v>154</v>
      </c>
      <c r="F23" s="41">
        <v>102</v>
      </c>
    </row>
    <row r="24" spans="1:8" ht="14.5">
      <c r="A24" s="440" t="s">
        <v>211</v>
      </c>
      <c r="B24" s="422">
        <v>75</v>
      </c>
      <c r="C24" s="422">
        <v>73</v>
      </c>
      <c r="D24" s="422">
        <v>65</v>
      </c>
      <c r="E24" s="422">
        <v>51</v>
      </c>
      <c r="F24" s="422">
        <v>49</v>
      </c>
    </row>
    <row r="25" spans="1:8" ht="14.5">
      <c r="A25" s="440" t="s">
        <v>217</v>
      </c>
      <c r="B25" s="422">
        <v>79</v>
      </c>
      <c r="C25" s="422">
        <v>22</v>
      </c>
      <c r="D25" s="422">
        <v>27</v>
      </c>
      <c r="E25" s="422">
        <v>28</v>
      </c>
      <c r="F25" s="422">
        <v>13</v>
      </c>
    </row>
    <row r="26" spans="1:8" ht="14.5">
      <c r="A26" s="441" t="s">
        <v>4215</v>
      </c>
      <c r="B26" s="442"/>
      <c r="C26" s="442">
        <v>27</v>
      </c>
      <c r="D26" s="442">
        <v>10</v>
      </c>
      <c r="E26" s="443">
        <v>11</v>
      </c>
      <c r="F26" s="443">
        <v>24</v>
      </c>
      <c r="H26" s="441"/>
    </row>
  </sheetData>
  <pageMargins left="0.7" right="0.7" top="0.78740157499999996" bottom="0.78740157499999996"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AFC70-58FD-4F5A-AA04-CA47C236344E}">
  <sheetPr>
    <tabColor rgb="FF92D050"/>
  </sheetPr>
  <dimension ref="A1:H5"/>
  <sheetViews>
    <sheetView workbookViewId="0">
      <selection activeCell="A2" sqref="A2"/>
    </sheetView>
  </sheetViews>
  <sheetFormatPr defaultRowHeight="14"/>
  <cols>
    <col min="1" max="1" width="10.08203125" customWidth="1"/>
    <col min="2" max="2" width="13.75" bestFit="1" customWidth="1"/>
    <col min="3" max="3" width="15.75" bestFit="1" customWidth="1"/>
    <col min="4" max="4" width="13.75" bestFit="1" customWidth="1"/>
    <col min="5" max="5" width="11.83203125" bestFit="1" customWidth="1"/>
    <col min="6" max="8" width="13.75" bestFit="1" customWidth="1"/>
  </cols>
  <sheetData>
    <row r="1" spans="1:8" ht="14.5">
      <c r="A1" s="1" t="s">
        <v>4231</v>
      </c>
    </row>
    <row r="2" spans="1:8" ht="14.5">
      <c r="A2" s="416"/>
      <c r="B2" s="51" t="s">
        <v>4199</v>
      </c>
      <c r="C2" s="51" t="s">
        <v>4200</v>
      </c>
      <c r="D2" s="51" t="s">
        <v>4201</v>
      </c>
      <c r="E2" s="51" t="s">
        <v>4202</v>
      </c>
      <c r="F2" s="51" t="s">
        <v>4203</v>
      </c>
      <c r="G2" s="51" t="s">
        <v>4204</v>
      </c>
      <c r="H2" s="51" t="s">
        <v>964</v>
      </c>
    </row>
    <row r="3" spans="1:8" ht="14.5">
      <c r="A3" s="389">
        <v>2022</v>
      </c>
      <c r="B3" s="389">
        <v>43617528.119999997</v>
      </c>
      <c r="C3" s="389">
        <v>50257070.450000003</v>
      </c>
      <c r="D3" s="389">
        <v>15805191.01</v>
      </c>
      <c r="E3" s="389">
        <v>17706406.34</v>
      </c>
      <c r="F3" s="389">
        <v>5201000</v>
      </c>
      <c r="G3" s="389">
        <v>10933716.16</v>
      </c>
      <c r="H3" s="389">
        <v>13190421.039999999</v>
      </c>
    </row>
    <row r="4" spans="1:8" ht="14.5">
      <c r="A4" s="389">
        <v>2023</v>
      </c>
      <c r="B4" s="389">
        <v>46448876.759999998</v>
      </c>
      <c r="C4" s="389">
        <v>30348014.57</v>
      </c>
      <c r="D4" s="389">
        <v>12856551.08</v>
      </c>
      <c r="E4" s="389">
        <v>24704178.870000001</v>
      </c>
      <c r="F4" s="389">
        <v>1586625</v>
      </c>
      <c r="G4" s="389">
        <v>27819196.18</v>
      </c>
      <c r="H4" s="389">
        <v>42093129.920000002</v>
      </c>
    </row>
    <row r="5" spans="1:8" ht="14.5">
      <c r="A5" s="389">
        <v>2024</v>
      </c>
      <c r="B5" s="389">
        <v>37414785.710000001</v>
      </c>
      <c r="C5" s="389">
        <v>28222073.23</v>
      </c>
      <c r="D5" s="389">
        <v>13817426.199999999</v>
      </c>
      <c r="E5" s="389">
        <v>21787991.850000001</v>
      </c>
      <c r="F5" s="389">
        <v>1611125</v>
      </c>
      <c r="G5" s="389">
        <v>28539748.359999999</v>
      </c>
      <c r="H5" s="389">
        <v>23099859</v>
      </c>
    </row>
  </sheetData>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1BA3D-291B-4986-BD77-AF685FB10BE7}">
  <dimension ref="A1:L53"/>
  <sheetViews>
    <sheetView workbookViewId="0">
      <selection activeCell="J21" sqref="J21"/>
    </sheetView>
  </sheetViews>
  <sheetFormatPr defaultRowHeight="14"/>
  <cols>
    <col min="1" max="1" width="21" customWidth="1"/>
    <col min="4" max="4" width="10.08203125" style="48" bestFit="1" customWidth="1"/>
    <col min="5" max="6" width="9" style="48"/>
    <col min="8" max="9" width="9.83203125" customWidth="1"/>
    <col min="15" max="15" width="39.5" customWidth="1"/>
  </cols>
  <sheetData>
    <row r="1" spans="1:12" ht="14.5">
      <c r="A1" s="181" t="s">
        <v>3711</v>
      </c>
      <c r="B1" s="5"/>
      <c r="C1" s="5"/>
      <c r="D1" s="5"/>
      <c r="E1" s="145"/>
      <c r="F1" s="145"/>
      <c r="G1" s="158"/>
      <c r="H1" s="158"/>
      <c r="I1" s="158"/>
      <c r="J1" s="158"/>
      <c r="K1" s="158"/>
      <c r="L1" s="158"/>
    </row>
    <row r="2" spans="1:12" ht="14.5">
      <c r="A2" s="181"/>
      <c r="B2" s="181"/>
      <c r="C2" s="181"/>
      <c r="D2" s="181"/>
      <c r="E2" s="145"/>
      <c r="F2" s="145"/>
      <c r="G2" s="158"/>
      <c r="H2" s="158"/>
      <c r="I2" s="158"/>
      <c r="J2" s="158"/>
      <c r="K2" s="158"/>
      <c r="L2" s="158"/>
    </row>
    <row r="3" spans="1:12" ht="14.5">
      <c r="A3" s="195" t="s">
        <v>193</v>
      </c>
      <c r="B3" s="15">
        <v>2019</v>
      </c>
      <c r="C3" s="15">
        <v>2020</v>
      </c>
      <c r="D3" s="15">
        <v>2021</v>
      </c>
      <c r="E3" s="15">
        <v>2022</v>
      </c>
      <c r="F3" s="15">
        <v>2023</v>
      </c>
      <c r="J3" s="158"/>
      <c r="K3" s="158"/>
      <c r="L3" s="158"/>
    </row>
    <row r="4" spans="1:12" ht="14.5">
      <c r="A4" s="195" t="s">
        <v>210</v>
      </c>
      <c r="B4" s="268">
        <v>231</v>
      </c>
      <c r="C4" s="268">
        <v>321</v>
      </c>
      <c r="D4" s="268">
        <v>438</v>
      </c>
      <c r="E4" s="268">
        <v>349</v>
      </c>
      <c r="F4" s="82">
        <v>348</v>
      </c>
      <c r="J4" s="158"/>
      <c r="K4" s="158"/>
      <c r="L4" s="158"/>
    </row>
    <row r="5" spans="1:12" ht="14.5">
      <c r="A5" s="195" t="s">
        <v>702</v>
      </c>
      <c r="B5" s="268">
        <v>42</v>
      </c>
      <c r="C5" s="268">
        <v>30</v>
      </c>
      <c r="D5" s="268">
        <v>10</v>
      </c>
      <c r="E5" s="268">
        <v>12</v>
      </c>
      <c r="F5" s="82">
        <v>4</v>
      </c>
      <c r="J5" s="158"/>
      <c r="K5" s="158"/>
      <c r="L5" s="158"/>
    </row>
    <row r="6" spans="1:12" ht="14.5">
      <c r="A6" s="195" t="s">
        <v>715</v>
      </c>
      <c r="B6" s="268">
        <v>27</v>
      </c>
      <c r="C6" s="268">
        <v>31</v>
      </c>
      <c r="D6" s="268">
        <v>22</v>
      </c>
      <c r="E6" s="268">
        <v>15</v>
      </c>
      <c r="F6" s="82">
        <v>16</v>
      </c>
      <c r="J6" s="158"/>
      <c r="K6" s="158"/>
      <c r="L6" s="158"/>
    </row>
    <row r="7" spans="1:12" ht="14.5">
      <c r="A7" s="195" t="s">
        <v>3703</v>
      </c>
      <c r="B7" s="268">
        <v>2</v>
      </c>
      <c r="C7" s="268">
        <v>4</v>
      </c>
      <c r="D7" s="268">
        <v>3</v>
      </c>
      <c r="E7" s="268">
        <v>4</v>
      </c>
      <c r="F7" s="82">
        <v>3</v>
      </c>
      <c r="J7" s="158"/>
      <c r="K7" s="158"/>
      <c r="L7" s="158"/>
    </row>
    <row r="8" spans="1:12" ht="14.5">
      <c r="A8" s="195" t="s">
        <v>3704</v>
      </c>
      <c r="B8" s="268">
        <v>2</v>
      </c>
      <c r="C8" s="268">
        <v>0</v>
      </c>
      <c r="D8" s="268">
        <v>3</v>
      </c>
      <c r="E8" s="268">
        <v>1</v>
      </c>
      <c r="F8" s="82">
        <v>6</v>
      </c>
      <c r="J8" s="158"/>
      <c r="K8" s="158"/>
      <c r="L8" s="158"/>
    </row>
    <row r="9" spans="1:12" ht="14.5">
      <c r="A9" s="197" t="s">
        <v>770</v>
      </c>
      <c r="B9" s="268">
        <v>2</v>
      </c>
      <c r="C9" s="268">
        <v>1</v>
      </c>
      <c r="D9" s="268">
        <v>4</v>
      </c>
      <c r="E9" s="268">
        <v>1</v>
      </c>
      <c r="F9" s="268">
        <v>3</v>
      </c>
      <c r="J9" s="158"/>
      <c r="K9" s="158"/>
      <c r="L9" s="158"/>
    </row>
    <row r="10" spans="1:12" ht="14.5">
      <c r="A10" s="197" t="s">
        <v>768</v>
      </c>
      <c r="B10" s="268">
        <v>2</v>
      </c>
      <c r="C10" s="268">
        <v>2</v>
      </c>
      <c r="D10" s="268">
        <v>1</v>
      </c>
      <c r="E10" s="268">
        <v>7</v>
      </c>
      <c r="F10" s="268">
        <v>4</v>
      </c>
      <c r="J10" s="198"/>
      <c r="K10" s="198"/>
      <c r="L10" s="198"/>
    </row>
    <row r="11" spans="1:12" ht="14.5">
      <c r="A11" s="197" t="s">
        <v>3705</v>
      </c>
      <c r="B11" s="268">
        <v>1</v>
      </c>
      <c r="C11" s="268">
        <v>1</v>
      </c>
      <c r="D11" s="268">
        <v>6</v>
      </c>
      <c r="E11" s="268">
        <v>4</v>
      </c>
      <c r="F11" s="268">
        <v>3</v>
      </c>
      <c r="J11" s="158"/>
      <c r="K11" s="158"/>
      <c r="L11" s="158"/>
    </row>
    <row r="12" spans="1:12" ht="14.5">
      <c r="A12" s="197" t="s">
        <v>762</v>
      </c>
      <c r="B12" s="268">
        <v>1</v>
      </c>
      <c r="C12" s="268">
        <v>1</v>
      </c>
      <c r="D12" s="268">
        <v>2</v>
      </c>
      <c r="E12" s="268">
        <v>1</v>
      </c>
      <c r="F12" s="268">
        <v>2</v>
      </c>
      <c r="J12" s="158"/>
      <c r="K12" s="158"/>
      <c r="L12" s="158"/>
    </row>
    <row r="13" spans="1:12" ht="29">
      <c r="A13" s="197" t="s">
        <v>3706</v>
      </c>
      <c r="B13" s="268">
        <v>14</v>
      </c>
      <c r="C13" s="268">
        <v>12</v>
      </c>
      <c r="D13" s="268">
        <v>18</v>
      </c>
      <c r="E13" s="268">
        <v>13</v>
      </c>
      <c r="F13" s="268">
        <v>14</v>
      </c>
      <c r="J13" s="158"/>
      <c r="K13" s="158"/>
      <c r="L13" s="158"/>
    </row>
    <row r="14" spans="1:12" ht="14.5">
      <c r="A14" s="197" t="s">
        <v>775</v>
      </c>
      <c r="B14" s="268">
        <v>3</v>
      </c>
      <c r="C14" s="268">
        <v>4</v>
      </c>
      <c r="D14" s="268">
        <v>7</v>
      </c>
      <c r="E14" s="268">
        <v>3</v>
      </c>
      <c r="F14" s="268">
        <v>4</v>
      </c>
      <c r="J14" s="158"/>
      <c r="K14" s="158"/>
      <c r="L14" s="158"/>
    </row>
    <row r="15" spans="1:12">
      <c r="A15" s="158"/>
      <c r="B15" s="158"/>
      <c r="C15" s="158"/>
      <c r="D15" s="158"/>
      <c r="E15" s="158"/>
      <c r="F15" s="158"/>
      <c r="G15" s="158"/>
    </row>
    <row r="17" spans="1:8" ht="14.5">
      <c r="A17" s="1" t="s">
        <v>3712</v>
      </c>
      <c r="B17" s="4"/>
      <c r="C17" s="4"/>
      <c r="D17" s="7"/>
      <c r="E17" s="7"/>
      <c r="F17" s="7"/>
    </row>
    <row r="18" spans="1:8" ht="14.5">
      <c r="A18" s="26"/>
      <c r="B18" s="26"/>
      <c r="C18" s="26"/>
      <c r="D18" s="24"/>
      <c r="E18" s="7"/>
      <c r="F18" s="7"/>
    </row>
    <row r="19" spans="1:8" ht="14.5">
      <c r="A19" s="199" t="s">
        <v>1583</v>
      </c>
      <c r="B19" s="269">
        <v>2018</v>
      </c>
      <c r="C19" s="269">
        <v>2019</v>
      </c>
      <c r="D19" s="269">
        <v>2020</v>
      </c>
      <c r="E19" s="269">
        <v>2021</v>
      </c>
      <c r="F19" s="269">
        <v>2022</v>
      </c>
      <c r="G19" s="269">
        <v>2023</v>
      </c>
    </row>
    <row r="20" spans="1:8" ht="14.5">
      <c r="A20" s="200" t="s">
        <v>235</v>
      </c>
      <c r="B20" s="152">
        <v>17</v>
      </c>
      <c r="C20" s="152">
        <v>19</v>
      </c>
      <c r="D20" s="152">
        <v>18</v>
      </c>
      <c r="E20" s="152">
        <v>46</v>
      </c>
      <c r="F20" s="152">
        <v>22</v>
      </c>
      <c r="G20" s="82">
        <v>24</v>
      </c>
    </row>
    <row r="21" spans="1:8" ht="14.5">
      <c r="A21" s="200" t="s">
        <v>1280</v>
      </c>
      <c r="B21" s="152">
        <v>52</v>
      </c>
      <c r="C21" s="152">
        <v>56</v>
      </c>
      <c r="D21" s="152">
        <v>70</v>
      </c>
      <c r="E21" s="152">
        <v>99</v>
      </c>
      <c r="F21" s="152">
        <v>99</v>
      </c>
      <c r="G21" s="82">
        <v>80</v>
      </c>
    </row>
    <row r="22" spans="1:8" ht="14.5">
      <c r="A22" s="200" t="s">
        <v>1281</v>
      </c>
      <c r="B22" s="152">
        <v>69</v>
      </c>
      <c r="C22" s="152">
        <v>75</v>
      </c>
      <c r="D22" s="152">
        <v>88</v>
      </c>
      <c r="E22" s="152">
        <v>145</v>
      </c>
      <c r="F22" s="152">
        <v>121</v>
      </c>
      <c r="G22" s="82">
        <v>104</v>
      </c>
    </row>
    <row r="23" spans="1:8" ht="14.5">
      <c r="A23" s="200" t="s">
        <v>215</v>
      </c>
      <c r="B23" s="152">
        <v>71</v>
      </c>
      <c r="C23" s="152">
        <v>51</v>
      </c>
      <c r="D23" s="152">
        <v>79</v>
      </c>
      <c r="E23" s="152">
        <v>171</v>
      </c>
      <c r="F23" s="152">
        <v>126</v>
      </c>
      <c r="G23" s="82">
        <v>154</v>
      </c>
    </row>
    <row r="24" spans="1:8" ht="14.5">
      <c r="A24" s="200" t="s">
        <v>211</v>
      </c>
      <c r="B24" s="152">
        <v>63</v>
      </c>
      <c r="C24" s="152">
        <v>72</v>
      </c>
      <c r="D24" s="152">
        <v>75</v>
      </c>
      <c r="E24" s="152">
        <v>73</v>
      </c>
      <c r="F24" s="152">
        <v>65</v>
      </c>
      <c r="G24" s="152">
        <v>51</v>
      </c>
    </row>
    <row r="25" spans="1:8" ht="14.5">
      <c r="A25" s="200" t="s">
        <v>217</v>
      </c>
      <c r="B25" s="152">
        <v>35</v>
      </c>
      <c r="C25" s="152">
        <v>30</v>
      </c>
      <c r="D25" s="152">
        <v>79</v>
      </c>
      <c r="E25" s="152">
        <v>22</v>
      </c>
      <c r="F25" s="152">
        <v>27</v>
      </c>
      <c r="G25" s="152">
        <v>28</v>
      </c>
    </row>
    <row r="26" spans="1:8" ht="14.5">
      <c r="A26" s="159" t="s">
        <v>223</v>
      </c>
      <c r="B26" s="270"/>
      <c r="C26" s="270">
        <v>3</v>
      </c>
      <c r="D26" s="270"/>
      <c r="E26" s="270">
        <v>27</v>
      </c>
      <c r="F26" s="270">
        <v>10</v>
      </c>
      <c r="G26" s="310">
        <v>11</v>
      </c>
      <c r="H26" s="159" t="s">
        <v>3707</v>
      </c>
    </row>
    <row r="27" spans="1:8">
      <c r="E27" s="48">
        <f>SUM(E20:E26)</f>
        <v>583</v>
      </c>
    </row>
    <row r="28" spans="1:8" ht="140.25" customHeight="1"/>
    <row r="32" spans="1:8" ht="14.5">
      <c r="A32" s="199" t="s">
        <v>1583</v>
      </c>
      <c r="B32" s="157">
        <v>2022</v>
      </c>
      <c r="C32" s="157"/>
      <c r="D32" s="157"/>
      <c r="E32" s="201"/>
    </row>
    <row r="33" spans="1:5" ht="14.5">
      <c r="A33" s="200" t="s">
        <v>235</v>
      </c>
      <c r="B33" s="201">
        <v>22</v>
      </c>
      <c r="C33" s="201"/>
      <c r="D33" s="208">
        <f>B33/3.49</f>
        <v>6.303724928366762</v>
      </c>
    </row>
    <row r="34" spans="1:5" ht="14.5">
      <c r="A34" s="200" t="s">
        <v>1280</v>
      </c>
      <c r="B34" s="201">
        <v>99</v>
      </c>
      <c r="C34" s="201"/>
      <c r="D34" s="208">
        <f>B34/3.49</f>
        <v>28.366762177650429</v>
      </c>
      <c r="E34" s="201"/>
    </row>
    <row r="35" spans="1:5" ht="14.5">
      <c r="A35" s="200"/>
      <c r="B35" s="201"/>
      <c r="C35" s="201"/>
      <c r="D35" s="208"/>
      <c r="E35" s="201"/>
    </row>
    <row r="36" spans="1:5" ht="14.5">
      <c r="A36" s="200" t="s">
        <v>215</v>
      </c>
      <c r="B36" s="201">
        <v>126</v>
      </c>
      <c r="C36" s="201"/>
      <c r="D36" s="208">
        <f t="shared" ref="D36:D39" si="0">B36/3.49</f>
        <v>36.103151862464181</v>
      </c>
      <c r="E36" s="201"/>
    </row>
    <row r="37" spans="1:5" ht="14.5">
      <c r="A37" s="200" t="s">
        <v>211</v>
      </c>
      <c r="B37" s="201">
        <v>65</v>
      </c>
      <c r="C37" s="201"/>
      <c r="D37" s="208">
        <f t="shared" si="0"/>
        <v>18.624641833810887</v>
      </c>
      <c r="E37" s="201"/>
    </row>
    <row r="38" spans="1:5" ht="14.5">
      <c r="A38" s="200" t="s">
        <v>217</v>
      </c>
      <c r="B38" s="201">
        <v>27</v>
      </c>
      <c r="C38" s="201"/>
      <c r="D38" s="208">
        <f t="shared" si="0"/>
        <v>7.7363896848137532</v>
      </c>
      <c r="E38" s="201"/>
    </row>
    <row r="39" spans="1:5" ht="14.5">
      <c r="A39" s="181" t="s">
        <v>223</v>
      </c>
      <c r="B39" s="159">
        <v>10</v>
      </c>
      <c r="C39" s="159"/>
      <c r="D39" s="208">
        <f t="shared" si="0"/>
        <v>2.8653295128939824</v>
      </c>
      <c r="E39" s="159"/>
    </row>
    <row r="40" spans="1:5">
      <c r="B40">
        <f>SUM(B33:B39)</f>
        <v>349</v>
      </c>
      <c r="D40" s="209">
        <f>SUM(D33:D39)</f>
        <v>100</v>
      </c>
    </row>
    <row r="46" spans="1:5">
      <c r="A46" s="217" t="s">
        <v>3708</v>
      </c>
      <c r="B46" s="75" t="s">
        <v>3709</v>
      </c>
      <c r="C46" s="217" t="s">
        <v>235</v>
      </c>
    </row>
    <row r="47" spans="1:5">
      <c r="A47" s="217" t="s">
        <v>228</v>
      </c>
      <c r="B47" s="218">
        <v>0.28399999999999997</v>
      </c>
      <c r="C47" s="219">
        <v>6.3E-2</v>
      </c>
    </row>
    <row r="48" spans="1:5">
      <c r="A48" s="75" t="s">
        <v>215</v>
      </c>
      <c r="B48" s="218">
        <v>0.36099999999999999</v>
      </c>
      <c r="C48" s="218"/>
    </row>
    <row r="49" spans="1:3">
      <c r="A49" s="75" t="s">
        <v>211</v>
      </c>
      <c r="B49" s="218">
        <v>0.186</v>
      </c>
      <c r="C49" s="218"/>
    </row>
    <row r="50" spans="1:3">
      <c r="A50" s="75" t="s">
        <v>217</v>
      </c>
      <c r="B50" s="218">
        <v>7.6999999999999999E-2</v>
      </c>
      <c r="C50" s="218"/>
    </row>
    <row r="51" spans="1:3">
      <c r="A51" s="220" t="s">
        <v>223</v>
      </c>
      <c r="B51" s="221">
        <v>2.9000000000000001E-2</v>
      </c>
      <c r="C51" s="218"/>
    </row>
    <row r="52" spans="1:3">
      <c r="B52" s="221">
        <f>SUM(B47:B51)</f>
        <v>0.93699999999999994</v>
      </c>
    </row>
    <row r="53" spans="1:3">
      <c r="A53" t="s">
        <v>3710</v>
      </c>
      <c r="B53" s="221">
        <f>B52+C47</f>
        <v>1</v>
      </c>
    </row>
  </sheetData>
  <pageMargins left="0.7" right="0.7" top="0.78740157499999996" bottom="0.78740157499999996"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1D9D-6E70-4891-9EFE-53A5CD9674C2}">
  <dimension ref="A1:L53"/>
  <sheetViews>
    <sheetView workbookViewId="0"/>
  </sheetViews>
  <sheetFormatPr defaultRowHeight="14"/>
  <cols>
    <col min="1" max="1" width="21" customWidth="1"/>
    <col min="4" max="4" width="10.08203125" style="48" bestFit="1" customWidth="1"/>
    <col min="5" max="6" width="8.58203125" style="48"/>
    <col min="8" max="9" width="9.83203125" customWidth="1"/>
    <col min="15" max="15" width="39.5" customWidth="1"/>
  </cols>
  <sheetData>
    <row r="1" spans="1:12" ht="14.5">
      <c r="A1" s="181" t="s">
        <v>3713</v>
      </c>
      <c r="B1" s="5"/>
      <c r="C1" s="5"/>
      <c r="D1" s="5"/>
      <c r="E1" s="145"/>
      <c r="F1" s="145"/>
      <c r="G1" s="158"/>
      <c r="H1" s="158"/>
      <c r="I1" s="158"/>
      <c r="J1" s="158"/>
      <c r="K1" s="158"/>
      <c r="L1" s="158"/>
    </row>
    <row r="2" spans="1:12" ht="14.5">
      <c r="A2" s="181"/>
      <c r="B2" s="181"/>
      <c r="C2" s="181"/>
      <c r="D2" s="181"/>
      <c r="E2" s="145"/>
      <c r="F2" s="145"/>
      <c r="G2" s="158"/>
      <c r="H2" s="158"/>
      <c r="I2" s="158"/>
      <c r="J2" s="158"/>
      <c r="K2" s="158"/>
      <c r="L2" s="158"/>
    </row>
    <row r="3" spans="1:12" ht="14.5">
      <c r="A3" s="195" t="s">
        <v>193</v>
      </c>
      <c r="B3" s="195">
        <v>2019</v>
      </c>
      <c r="C3" s="195">
        <v>2020</v>
      </c>
      <c r="D3" s="195">
        <v>2021</v>
      </c>
      <c r="E3" s="195">
        <v>2022</v>
      </c>
      <c r="F3" s="74"/>
      <c r="J3" s="158"/>
      <c r="K3" s="158"/>
      <c r="L3" s="158"/>
    </row>
    <row r="4" spans="1:12" ht="14.5">
      <c r="A4" s="195" t="s">
        <v>210</v>
      </c>
      <c r="B4" s="196">
        <v>231</v>
      </c>
      <c r="C4" s="196">
        <v>321</v>
      </c>
      <c r="D4" s="196">
        <v>438</v>
      </c>
      <c r="E4" s="196">
        <v>349</v>
      </c>
      <c r="F4" s="74"/>
      <c r="J4" s="158"/>
      <c r="K4" s="158"/>
      <c r="L4" s="158"/>
    </row>
    <row r="5" spans="1:12" ht="14.5">
      <c r="A5" s="195" t="s">
        <v>702</v>
      </c>
      <c r="B5" s="196">
        <v>42</v>
      </c>
      <c r="C5" s="196">
        <v>30</v>
      </c>
      <c r="D5" s="196">
        <v>10</v>
      </c>
      <c r="E5" s="196">
        <v>12</v>
      </c>
      <c r="F5" s="74"/>
      <c r="J5" s="158"/>
      <c r="K5" s="158"/>
      <c r="L5" s="158"/>
    </row>
    <row r="6" spans="1:12" ht="14.5">
      <c r="A6" s="195" t="s">
        <v>715</v>
      </c>
      <c r="B6" s="196">
        <v>27</v>
      </c>
      <c r="C6" s="196">
        <v>31</v>
      </c>
      <c r="D6" s="196">
        <v>22</v>
      </c>
      <c r="E6" s="196">
        <v>15</v>
      </c>
      <c r="F6" s="74"/>
      <c r="J6" s="158"/>
      <c r="K6" s="158"/>
      <c r="L6" s="158"/>
    </row>
    <row r="7" spans="1:12" ht="14.5">
      <c r="A7" s="195" t="s">
        <v>3703</v>
      </c>
      <c r="B7" s="196">
        <v>2</v>
      </c>
      <c r="C7" s="196">
        <v>4</v>
      </c>
      <c r="D7" s="196">
        <v>3</v>
      </c>
      <c r="E7" s="196">
        <v>4</v>
      </c>
      <c r="F7" s="74"/>
      <c r="J7" s="158"/>
      <c r="K7" s="158"/>
      <c r="L7" s="158"/>
    </row>
    <row r="8" spans="1:12" ht="14.5">
      <c r="A8" s="195" t="s">
        <v>3704</v>
      </c>
      <c r="B8" s="196">
        <v>2</v>
      </c>
      <c r="C8" s="196">
        <v>0</v>
      </c>
      <c r="D8" s="196">
        <v>3</v>
      </c>
      <c r="E8" s="196">
        <v>1</v>
      </c>
      <c r="F8" s="74"/>
      <c r="J8" s="158"/>
      <c r="K8" s="158"/>
      <c r="L8" s="158"/>
    </row>
    <row r="9" spans="1:12" ht="14.5">
      <c r="A9" s="197" t="s">
        <v>770</v>
      </c>
      <c r="B9" s="196">
        <v>2</v>
      </c>
      <c r="C9" s="196">
        <v>1</v>
      </c>
      <c r="D9" s="196">
        <v>4</v>
      </c>
      <c r="E9" s="196">
        <v>1</v>
      </c>
      <c r="F9" s="74"/>
      <c r="J9" s="158"/>
      <c r="K9" s="158"/>
      <c r="L9" s="158"/>
    </row>
    <row r="10" spans="1:12" ht="14.5">
      <c r="A10" s="197" t="s">
        <v>768</v>
      </c>
      <c r="B10" s="196">
        <v>2</v>
      </c>
      <c r="C10" s="196">
        <v>2</v>
      </c>
      <c r="D10" s="196">
        <v>1</v>
      </c>
      <c r="E10" s="196">
        <v>7</v>
      </c>
      <c r="F10" s="74"/>
      <c r="J10" s="198"/>
      <c r="K10" s="198"/>
      <c r="L10" s="198"/>
    </row>
    <row r="11" spans="1:12" ht="14.5">
      <c r="A11" s="197" t="s">
        <v>3705</v>
      </c>
      <c r="B11" s="196">
        <v>1</v>
      </c>
      <c r="C11" s="196">
        <v>1</v>
      </c>
      <c r="D11" s="196">
        <v>6</v>
      </c>
      <c r="E11" s="196">
        <v>4</v>
      </c>
      <c r="F11" s="74"/>
      <c r="J11" s="158"/>
      <c r="K11" s="158"/>
      <c r="L11" s="158"/>
    </row>
    <row r="12" spans="1:12" ht="14.5">
      <c r="A12" s="197" t="s">
        <v>762</v>
      </c>
      <c r="B12" s="196">
        <v>1</v>
      </c>
      <c r="C12" s="196">
        <v>1</v>
      </c>
      <c r="D12" s="196">
        <v>2</v>
      </c>
      <c r="E12" s="196">
        <v>1</v>
      </c>
      <c r="F12" s="74"/>
      <c r="J12" s="158"/>
      <c r="K12" s="158"/>
      <c r="L12" s="158"/>
    </row>
    <row r="13" spans="1:12" ht="29">
      <c r="A13" s="197" t="s">
        <v>3706</v>
      </c>
      <c r="B13" s="196">
        <v>14</v>
      </c>
      <c r="C13" s="196">
        <v>12</v>
      </c>
      <c r="D13" s="196">
        <v>18</v>
      </c>
      <c r="E13" s="196">
        <v>13</v>
      </c>
      <c r="F13" s="74"/>
      <c r="J13" s="158"/>
      <c r="K13" s="158"/>
      <c r="L13" s="158"/>
    </row>
    <row r="14" spans="1:12" ht="14.5">
      <c r="A14" s="197" t="s">
        <v>775</v>
      </c>
      <c r="B14" s="196">
        <v>3</v>
      </c>
      <c r="C14" s="196">
        <v>4</v>
      </c>
      <c r="D14" s="196">
        <v>7</v>
      </c>
      <c r="E14" s="196">
        <v>3</v>
      </c>
      <c r="F14" s="74"/>
      <c r="J14" s="158"/>
      <c r="K14" s="158"/>
      <c r="L14" s="158"/>
    </row>
    <row r="15" spans="1:12">
      <c r="A15" s="158"/>
      <c r="B15" s="158"/>
      <c r="C15" s="158"/>
      <c r="D15" s="158"/>
      <c r="E15" s="158"/>
      <c r="F15" s="158"/>
      <c r="G15" s="158"/>
    </row>
    <row r="17" spans="1:7" ht="14.5">
      <c r="A17" s="1" t="s">
        <v>3714</v>
      </c>
      <c r="B17" s="4"/>
      <c r="C17" s="4"/>
      <c r="D17" s="7"/>
      <c r="E17" s="7"/>
      <c r="F17" s="7"/>
    </row>
    <row r="18" spans="1:7" ht="14.5">
      <c r="A18" s="26"/>
      <c r="B18" s="26"/>
      <c r="C18" s="26"/>
      <c r="D18" s="24"/>
      <c r="E18" s="7"/>
      <c r="F18" s="7"/>
    </row>
    <row r="19" spans="1:7" ht="14.5">
      <c r="A19" s="199" t="s">
        <v>1583</v>
      </c>
      <c r="B19" s="157">
        <v>2018</v>
      </c>
      <c r="C19" s="157">
        <v>2019</v>
      </c>
      <c r="D19" s="157">
        <v>2020</v>
      </c>
      <c r="E19" s="157">
        <v>2021</v>
      </c>
      <c r="F19" s="157">
        <v>2022</v>
      </c>
      <c r="G19" s="158"/>
    </row>
    <row r="20" spans="1:7" ht="14.5">
      <c r="A20" s="200" t="s">
        <v>235</v>
      </c>
      <c r="B20" s="201">
        <v>17</v>
      </c>
      <c r="C20" s="201">
        <v>19</v>
      </c>
      <c r="D20" s="201">
        <v>18</v>
      </c>
      <c r="E20" s="201">
        <v>46</v>
      </c>
      <c r="F20" s="201">
        <v>22</v>
      </c>
      <c r="G20" s="158"/>
    </row>
    <row r="21" spans="1:7" ht="14.5">
      <c r="A21" s="200" t="s">
        <v>1280</v>
      </c>
      <c r="B21" s="201">
        <v>52</v>
      </c>
      <c r="C21" s="201">
        <v>56</v>
      </c>
      <c r="D21" s="201">
        <v>70</v>
      </c>
      <c r="E21" s="201">
        <v>99</v>
      </c>
      <c r="F21" s="201">
        <v>99</v>
      </c>
      <c r="G21" s="158"/>
    </row>
    <row r="22" spans="1:7" ht="14.5">
      <c r="A22" s="200" t="s">
        <v>1281</v>
      </c>
      <c r="B22" s="201">
        <v>69</v>
      </c>
      <c r="C22" s="201">
        <v>75</v>
      </c>
      <c r="D22" s="201">
        <v>88</v>
      </c>
      <c r="E22" s="201">
        <v>145</v>
      </c>
      <c r="F22" s="201">
        <v>121</v>
      </c>
      <c r="G22" s="158"/>
    </row>
    <row r="23" spans="1:7" ht="14.5">
      <c r="A23" s="200" t="s">
        <v>215</v>
      </c>
      <c r="B23" s="201">
        <v>71</v>
      </c>
      <c r="C23" s="201">
        <v>51</v>
      </c>
      <c r="D23" s="201">
        <v>79</v>
      </c>
      <c r="E23" s="201">
        <v>171</v>
      </c>
      <c r="F23" s="201">
        <v>126</v>
      </c>
      <c r="G23" s="158"/>
    </row>
    <row r="24" spans="1:7" ht="14.5">
      <c r="A24" s="200" t="s">
        <v>211</v>
      </c>
      <c r="B24" s="201">
        <v>63</v>
      </c>
      <c r="C24" s="201">
        <v>72</v>
      </c>
      <c r="D24" s="201">
        <v>75</v>
      </c>
      <c r="E24" s="201">
        <v>73</v>
      </c>
      <c r="F24" s="201">
        <v>65</v>
      </c>
      <c r="G24" s="158"/>
    </row>
    <row r="25" spans="1:7" ht="14.5">
      <c r="A25" s="200" t="s">
        <v>217</v>
      </c>
      <c r="B25" s="201">
        <v>35</v>
      </c>
      <c r="C25" s="201">
        <v>30</v>
      </c>
      <c r="D25" s="201">
        <v>79</v>
      </c>
      <c r="E25" s="201">
        <v>22</v>
      </c>
      <c r="F25" s="201">
        <v>27</v>
      </c>
      <c r="G25" s="158"/>
    </row>
    <row r="26" spans="1:7" ht="14.5">
      <c r="A26" s="159" t="s">
        <v>223</v>
      </c>
      <c r="B26" s="159"/>
      <c r="C26" s="159">
        <v>3</v>
      </c>
      <c r="D26" s="159"/>
      <c r="E26" s="159">
        <v>27</v>
      </c>
      <c r="F26" s="159">
        <v>10</v>
      </c>
      <c r="G26" s="159" t="s">
        <v>3707</v>
      </c>
    </row>
    <row r="27" spans="1:7">
      <c r="E27" s="48">
        <f>SUM(E20:E26)</f>
        <v>583</v>
      </c>
    </row>
    <row r="32" spans="1:7" ht="14.5">
      <c r="A32" s="199" t="s">
        <v>1583</v>
      </c>
      <c r="B32" s="157">
        <v>2022</v>
      </c>
      <c r="C32" s="157"/>
      <c r="D32" s="157"/>
      <c r="E32" s="201"/>
    </row>
    <row r="33" spans="1:5" ht="14.5">
      <c r="A33" s="200" t="s">
        <v>235</v>
      </c>
      <c r="B33" s="201">
        <v>22</v>
      </c>
      <c r="C33" s="201"/>
      <c r="D33" s="208">
        <f>B33/3.49</f>
        <v>6.303724928366762</v>
      </c>
    </row>
    <row r="34" spans="1:5" ht="14.5">
      <c r="A34" s="200" t="s">
        <v>1280</v>
      </c>
      <c r="B34" s="201">
        <v>99</v>
      </c>
      <c r="C34" s="201"/>
      <c r="D34" s="208">
        <f>B34/3.49</f>
        <v>28.366762177650429</v>
      </c>
      <c r="E34" s="201"/>
    </row>
    <row r="35" spans="1:5" ht="14.5">
      <c r="A35" s="200"/>
      <c r="B35" s="201"/>
      <c r="C35" s="201"/>
      <c r="D35" s="208"/>
      <c r="E35" s="201"/>
    </row>
    <row r="36" spans="1:5" ht="14.5">
      <c r="A36" s="200" t="s">
        <v>215</v>
      </c>
      <c r="B36" s="201">
        <v>126</v>
      </c>
      <c r="C36" s="201"/>
      <c r="D36" s="208">
        <f t="shared" ref="D36:D39" si="0">B36/3.49</f>
        <v>36.103151862464181</v>
      </c>
      <c r="E36" s="201"/>
    </row>
    <row r="37" spans="1:5" ht="14.5">
      <c r="A37" s="200" t="s">
        <v>211</v>
      </c>
      <c r="B37" s="201">
        <v>65</v>
      </c>
      <c r="C37" s="201"/>
      <c r="D37" s="208">
        <f t="shared" si="0"/>
        <v>18.624641833810887</v>
      </c>
      <c r="E37" s="201"/>
    </row>
    <row r="38" spans="1:5" ht="14.5">
      <c r="A38" s="200" t="s">
        <v>217</v>
      </c>
      <c r="B38" s="201">
        <v>27</v>
      </c>
      <c r="C38" s="201"/>
      <c r="D38" s="208">
        <f t="shared" si="0"/>
        <v>7.7363896848137532</v>
      </c>
      <c r="E38" s="201"/>
    </row>
    <row r="39" spans="1:5" ht="14.5">
      <c r="A39" s="181" t="s">
        <v>223</v>
      </c>
      <c r="B39" s="159">
        <v>10</v>
      </c>
      <c r="C39" s="159"/>
      <c r="D39" s="208">
        <f t="shared" si="0"/>
        <v>2.8653295128939824</v>
      </c>
      <c r="E39" s="159"/>
    </row>
    <row r="40" spans="1:5">
      <c r="B40">
        <f>SUM(B33:B39)</f>
        <v>349</v>
      </c>
      <c r="D40" s="209">
        <f>SUM(D33:D39)</f>
        <v>100</v>
      </c>
    </row>
    <row r="46" spans="1:5">
      <c r="A46" s="217" t="s">
        <v>3708</v>
      </c>
      <c r="B46" s="75" t="s">
        <v>3709</v>
      </c>
      <c r="C46" s="217" t="s">
        <v>235</v>
      </c>
    </row>
    <row r="47" spans="1:5">
      <c r="A47" s="217" t="s">
        <v>228</v>
      </c>
      <c r="B47" s="218">
        <v>0.28399999999999997</v>
      </c>
      <c r="C47" s="219">
        <v>6.3E-2</v>
      </c>
    </row>
    <row r="48" spans="1:5">
      <c r="A48" s="75" t="s">
        <v>215</v>
      </c>
      <c r="B48" s="218">
        <v>0.36099999999999999</v>
      </c>
      <c r="C48" s="218"/>
    </row>
    <row r="49" spans="1:3">
      <c r="A49" s="75" t="s">
        <v>211</v>
      </c>
      <c r="B49" s="218">
        <v>0.186</v>
      </c>
      <c r="C49" s="218"/>
    </row>
    <row r="50" spans="1:3">
      <c r="A50" s="75" t="s">
        <v>217</v>
      </c>
      <c r="B50" s="218">
        <v>7.6999999999999999E-2</v>
      </c>
      <c r="C50" s="218"/>
    </row>
    <row r="51" spans="1:3">
      <c r="A51" s="220" t="s">
        <v>223</v>
      </c>
      <c r="B51" s="221">
        <v>2.9000000000000001E-2</v>
      </c>
      <c r="C51" s="218"/>
    </row>
    <row r="52" spans="1:3">
      <c r="B52" s="221">
        <f>SUM(B47:B51)</f>
        <v>0.93699999999999994</v>
      </c>
    </row>
    <row r="53" spans="1:3">
      <c r="A53" t="s">
        <v>3710</v>
      </c>
      <c r="B53" s="221">
        <f>B52+C47</f>
        <v>1</v>
      </c>
    </row>
  </sheetData>
  <pageMargins left="0.7" right="0.7" top="0.78740157499999996" bottom="0.78740157499999996"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6347-F182-46AD-90B5-055BEFB67097}">
  <dimension ref="A1:F55"/>
  <sheetViews>
    <sheetView topLeftCell="A57" workbookViewId="0">
      <selection activeCell="D40" sqref="D40"/>
    </sheetView>
  </sheetViews>
  <sheetFormatPr defaultRowHeight="14"/>
  <cols>
    <col min="1" max="1" width="8" style="102" customWidth="1"/>
    <col min="2" max="2" width="24.5" style="102" bestFit="1" customWidth="1"/>
    <col min="3" max="3" width="12.08203125" style="102" customWidth="1"/>
    <col min="4" max="4" width="31.08203125" style="103" customWidth="1"/>
    <col min="5" max="5" width="24.33203125" style="103" customWidth="1"/>
    <col min="6" max="6" width="130.5" style="103" customWidth="1"/>
  </cols>
  <sheetData>
    <row r="1" spans="1:6" ht="14.5">
      <c r="A1" s="99" t="s">
        <v>3715</v>
      </c>
      <c r="B1" s="96"/>
      <c r="C1" s="96"/>
      <c r="D1" s="95"/>
      <c r="E1" s="95"/>
      <c r="F1" s="95"/>
    </row>
    <row r="2" spans="1:6" ht="14.5">
      <c r="A2" s="96"/>
      <c r="B2" s="96"/>
      <c r="C2" s="96"/>
      <c r="D2" s="95"/>
      <c r="E2" s="95"/>
      <c r="F2" s="95"/>
    </row>
    <row r="3" spans="1:6" s="94" customFormat="1" ht="43.5">
      <c r="A3" s="97" t="s">
        <v>204</v>
      </c>
      <c r="B3" s="97" t="s">
        <v>3716</v>
      </c>
      <c r="C3" s="97" t="s">
        <v>3717</v>
      </c>
      <c r="D3" s="97" t="s">
        <v>3718</v>
      </c>
      <c r="E3" s="97" t="s">
        <v>3719</v>
      </c>
      <c r="F3" s="97" t="s">
        <v>3720</v>
      </c>
    </row>
    <row r="4" spans="1:6" ht="58">
      <c r="A4" s="78" t="s">
        <v>502</v>
      </c>
      <c r="B4" s="78" t="s">
        <v>3721</v>
      </c>
      <c r="C4" s="78" t="s">
        <v>3722</v>
      </c>
      <c r="D4" s="98" t="s">
        <v>3723</v>
      </c>
      <c r="E4" s="98" t="s">
        <v>3724</v>
      </c>
      <c r="F4" s="98" t="s">
        <v>3725</v>
      </c>
    </row>
    <row r="5" spans="1:6" ht="25">
      <c r="A5" s="78" t="s">
        <v>643</v>
      </c>
      <c r="B5" s="100" t="s">
        <v>3726</v>
      </c>
      <c r="C5" s="78" t="s">
        <v>3722</v>
      </c>
      <c r="D5" s="98" t="s">
        <v>3727</v>
      </c>
      <c r="E5" s="98" t="s">
        <v>3728</v>
      </c>
      <c r="F5" s="100" t="s">
        <v>3729</v>
      </c>
    </row>
    <row r="6" spans="1:6" ht="25">
      <c r="A6" s="78" t="s">
        <v>643</v>
      </c>
      <c r="B6" s="100" t="s">
        <v>3730</v>
      </c>
      <c r="C6" s="78" t="s">
        <v>3722</v>
      </c>
      <c r="D6" s="98" t="s">
        <v>3727</v>
      </c>
      <c r="E6" s="98" t="s">
        <v>3728</v>
      </c>
      <c r="F6" s="100" t="s">
        <v>3731</v>
      </c>
    </row>
    <row r="7" spans="1:6" ht="25">
      <c r="A7" s="78" t="s">
        <v>502</v>
      </c>
      <c r="B7" s="100" t="s">
        <v>3732</v>
      </c>
      <c r="C7" s="78" t="s">
        <v>3722</v>
      </c>
      <c r="D7" s="98" t="s">
        <v>3727</v>
      </c>
      <c r="E7" s="98" t="s">
        <v>3728</v>
      </c>
      <c r="F7" s="100" t="s">
        <v>3733</v>
      </c>
    </row>
    <row r="8" spans="1:6" ht="25">
      <c r="A8" s="78" t="s">
        <v>643</v>
      </c>
      <c r="B8" s="100" t="s">
        <v>3734</v>
      </c>
      <c r="C8" s="78" t="s">
        <v>3722</v>
      </c>
      <c r="D8" s="98" t="s">
        <v>3727</v>
      </c>
      <c r="E8" s="98" t="s">
        <v>3728</v>
      </c>
      <c r="F8" s="100" t="s">
        <v>3735</v>
      </c>
    </row>
    <row r="9" spans="1:6" ht="14.5">
      <c r="A9" s="78" t="s">
        <v>266</v>
      </c>
      <c r="B9" s="100" t="s">
        <v>3736</v>
      </c>
      <c r="C9" s="78" t="s">
        <v>3722</v>
      </c>
      <c r="D9" s="98" t="s">
        <v>3727</v>
      </c>
      <c r="E9" s="98" t="s">
        <v>3728</v>
      </c>
      <c r="F9" s="100" t="s">
        <v>3737</v>
      </c>
    </row>
    <row r="10" spans="1:6" ht="14.5">
      <c r="A10" s="78" t="s">
        <v>220</v>
      </c>
      <c r="B10" s="100" t="s">
        <v>3738</v>
      </c>
      <c r="C10" s="78" t="s">
        <v>3722</v>
      </c>
      <c r="D10" s="98" t="s">
        <v>3727</v>
      </c>
      <c r="E10" s="98" t="s">
        <v>3728</v>
      </c>
      <c r="F10" s="100" t="s">
        <v>3739</v>
      </c>
    </row>
    <row r="11" spans="1:6" ht="25">
      <c r="A11" s="78" t="s">
        <v>266</v>
      </c>
      <c r="B11" s="100" t="s">
        <v>3740</v>
      </c>
      <c r="C11" s="78" t="s">
        <v>3722</v>
      </c>
      <c r="D11" s="98" t="s">
        <v>3727</v>
      </c>
      <c r="E11" s="98" t="s">
        <v>3728</v>
      </c>
      <c r="F11" s="100" t="s">
        <v>3741</v>
      </c>
    </row>
    <row r="12" spans="1:6" ht="14.5">
      <c r="A12" s="78" t="s">
        <v>713</v>
      </c>
      <c r="B12" s="100" t="s">
        <v>3742</v>
      </c>
      <c r="C12" s="78" t="s">
        <v>3722</v>
      </c>
      <c r="D12" s="98" t="s">
        <v>3727</v>
      </c>
      <c r="E12" s="98" t="s">
        <v>3728</v>
      </c>
      <c r="F12" s="100" t="s">
        <v>3743</v>
      </c>
    </row>
    <row r="13" spans="1:6" ht="25">
      <c r="A13" s="78" t="s">
        <v>713</v>
      </c>
      <c r="B13" s="100" t="s">
        <v>3744</v>
      </c>
      <c r="C13" s="78" t="s">
        <v>3722</v>
      </c>
      <c r="D13" s="98" t="s">
        <v>3727</v>
      </c>
      <c r="E13" s="98" t="s">
        <v>3728</v>
      </c>
      <c r="F13" s="100" t="s">
        <v>3745</v>
      </c>
    </row>
    <row r="14" spans="1:6" ht="25">
      <c r="A14" s="78" t="s">
        <v>713</v>
      </c>
      <c r="B14" s="100" t="s">
        <v>3746</v>
      </c>
      <c r="C14" s="78" t="s">
        <v>3722</v>
      </c>
      <c r="D14" s="98" t="s">
        <v>3727</v>
      </c>
      <c r="E14" s="98" t="s">
        <v>3728</v>
      </c>
      <c r="F14" s="100" t="s">
        <v>3747</v>
      </c>
    </row>
    <row r="15" spans="1:6" ht="25">
      <c r="A15" s="78" t="s">
        <v>713</v>
      </c>
      <c r="B15" s="100" t="s">
        <v>3748</v>
      </c>
      <c r="C15" s="78" t="s">
        <v>3722</v>
      </c>
      <c r="D15" s="98" t="s">
        <v>3727</v>
      </c>
      <c r="E15" s="98" t="s">
        <v>3728</v>
      </c>
      <c r="F15" s="100" t="s">
        <v>3749</v>
      </c>
    </row>
    <row r="16" spans="1:6" ht="25">
      <c r="A16" s="78" t="s">
        <v>713</v>
      </c>
      <c r="B16" s="100" t="s">
        <v>3750</v>
      </c>
      <c r="C16" s="78" t="s">
        <v>3722</v>
      </c>
      <c r="D16" s="98" t="s">
        <v>3727</v>
      </c>
      <c r="E16" s="98" t="s">
        <v>3728</v>
      </c>
      <c r="F16" s="100" t="s">
        <v>3751</v>
      </c>
    </row>
    <row r="17" spans="1:6" ht="14.5">
      <c r="A17" s="78" t="s">
        <v>558</v>
      </c>
      <c r="B17" s="100" t="s">
        <v>3752</v>
      </c>
      <c r="C17" s="78" t="s">
        <v>3722</v>
      </c>
      <c r="D17" s="98" t="s">
        <v>3727</v>
      </c>
      <c r="E17" s="98" t="s">
        <v>3728</v>
      </c>
      <c r="F17" s="100" t="s">
        <v>3753</v>
      </c>
    </row>
    <row r="18" spans="1:6" ht="25">
      <c r="A18" s="78" t="s">
        <v>1334</v>
      </c>
      <c r="B18" s="100" t="s">
        <v>3754</v>
      </c>
      <c r="C18" s="78" t="s">
        <v>3722</v>
      </c>
      <c r="D18" s="98" t="s">
        <v>3727</v>
      </c>
      <c r="E18" s="98" t="s">
        <v>3728</v>
      </c>
      <c r="F18" s="100" t="s">
        <v>3755</v>
      </c>
    </row>
    <row r="19" spans="1:6" ht="25">
      <c r="A19" s="78" t="s">
        <v>266</v>
      </c>
      <c r="B19" s="100" t="s">
        <v>3756</v>
      </c>
      <c r="C19" s="78" t="s">
        <v>3722</v>
      </c>
      <c r="D19" s="98" t="s">
        <v>3727</v>
      </c>
      <c r="E19" s="98" t="s">
        <v>3728</v>
      </c>
      <c r="F19" s="100" t="s">
        <v>3757</v>
      </c>
    </row>
    <row r="20" spans="1:6" ht="14.5">
      <c r="A20" s="78" t="s">
        <v>502</v>
      </c>
      <c r="B20" s="100" t="s">
        <v>3758</v>
      </c>
      <c r="C20" s="78" t="s">
        <v>3722</v>
      </c>
      <c r="D20" s="98" t="s">
        <v>3727</v>
      </c>
      <c r="E20" s="98" t="s">
        <v>3728</v>
      </c>
      <c r="F20" s="100" t="s">
        <v>3759</v>
      </c>
    </row>
    <row r="21" spans="1:6" ht="25">
      <c r="A21" s="78" t="s">
        <v>502</v>
      </c>
      <c r="B21" s="100" t="s">
        <v>3760</v>
      </c>
      <c r="C21" s="78" t="s">
        <v>3722</v>
      </c>
      <c r="D21" s="98" t="s">
        <v>3727</v>
      </c>
      <c r="E21" s="98" t="s">
        <v>3728</v>
      </c>
      <c r="F21" s="100" t="s">
        <v>3761</v>
      </c>
    </row>
    <row r="22" spans="1:6" ht="25">
      <c r="A22" s="78" t="s">
        <v>502</v>
      </c>
      <c r="B22" s="100" t="s">
        <v>3762</v>
      </c>
      <c r="C22" s="78" t="s">
        <v>3722</v>
      </c>
      <c r="D22" s="98" t="s">
        <v>3727</v>
      </c>
      <c r="E22" s="98" t="s">
        <v>3728</v>
      </c>
      <c r="F22" s="100" t="s">
        <v>3763</v>
      </c>
    </row>
    <row r="23" spans="1:6" ht="25">
      <c r="A23" s="78" t="s">
        <v>643</v>
      </c>
      <c r="B23" s="100" t="s">
        <v>3764</v>
      </c>
      <c r="C23" s="78" t="s">
        <v>3722</v>
      </c>
      <c r="D23" s="98" t="s">
        <v>3727</v>
      </c>
      <c r="E23" s="98" t="s">
        <v>3728</v>
      </c>
      <c r="F23" s="100" t="s">
        <v>3765</v>
      </c>
    </row>
    <row r="24" spans="1:6" ht="14.5">
      <c r="A24" s="78" t="s">
        <v>470</v>
      </c>
      <c r="B24" s="100" t="s">
        <v>3766</v>
      </c>
      <c r="C24" s="78" t="s">
        <v>3722</v>
      </c>
      <c r="D24" s="98" t="s">
        <v>3727</v>
      </c>
      <c r="E24" s="98" t="s">
        <v>3728</v>
      </c>
      <c r="F24" s="100" t="s">
        <v>3767</v>
      </c>
    </row>
    <row r="25" spans="1:6" ht="25">
      <c r="A25" s="78" t="s">
        <v>470</v>
      </c>
      <c r="B25" s="100" t="s">
        <v>3768</v>
      </c>
      <c r="C25" s="78" t="s">
        <v>3722</v>
      </c>
      <c r="D25" s="98" t="s">
        <v>3727</v>
      </c>
      <c r="E25" s="98" t="s">
        <v>3728</v>
      </c>
      <c r="F25" s="100" t="s">
        <v>3769</v>
      </c>
    </row>
    <row r="26" spans="1:6" ht="37.5">
      <c r="A26" s="78" t="s">
        <v>470</v>
      </c>
      <c r="B26" s="78" t="s">
        <v>3770</v>
      </c>
      <c r="C26" s="78" t="s">
        <v>3722</v>
      </c>
      <c r="D26" s="100" t="s">
        <v>3771</v>
      </c>
      <c r="E26" s="100" t="s">
        <v>3772</v>
      </c>
      <c r="F26" s="100" t="s">
        <v>3773</v>
      </c>
    </row>
    <row r="27" spans="1:6" ht="37.5">
      <c r="A27" s="78" t="s">
        <v>643</v>
      </c>
      <c r="B27" s="101" t="s">
        <v>3774</v>
      </c>
      <c r="C27" s="78" t="s">
        <v>3722</v>
      </c>
      <c r="D27" s="100" t="s">
        <v>3771</v>
      </c>
      <c r="E27" s="100" t="s">
        <v>3772</v>
      </c>
      <c r="F27" s="100" t="s">
        <v>3775</v>
      </c>
    </row>
    <row r="28" spans="1:6" ht="37.5">
      <c r="A28" s="78" t="s">
        <v>502</v>
      </c>
      <c r="B28" s="101" t="s">
        <v>3776</v>
      </c>
      <c r="C28" s="78" t="s">
        <v>3777</v>
      </c>
      <c r="D28" s="100" t="s">
        <v>3778</v>
      </c>
      <c r="E28" s="98" t="s">
        <v>3779</v>
      </c>
      <c r="F28" s="100" t="s">
        <v>3780</v>
      </c>
    </row>
    <row r="29" spans="1:6" ht="37.5">
      <c r="A29" s="78" t="s">
        <v>502</v>
      </c>
      <c r="B29" s="101" t="s">
        <v>3781</v>
      </c>
      <c r="C29" s="78" t="s">
        <v>3777</v>
      </c>
      <c r="D29" s="100" t="s">
        <v>3782</v>
      </c>
      <c r="E29" s="98" t="s">
        <v>3779</v>
      </c>
      <c r="F29" s="100" t="s">
        <v>3783</v>
      </c>
    </row>
    <row r="30" spans="1:6" ht="29">
      <c r="A30" s="78" t="s">
        <v>376</v>
      </c>
      <c r="B30" s="78" t="s">
        <v>3784</v>
      </c>
      <c r="C30" s="78" t="s">
        <v>3777</v>
      </c>
      <c r="D30" s="98" t="s">
        <v>3785</v>
      </c>
      <c r="E30" s="98" t="s">
        <v>3786</v>
      </c>
      <c r="F30" s="98" t="s">
        <v>3787</v>
      </c>
    </row>
    <row r="31" spans="1:6" ht="29">
      <c r="A31" s="78" t="s">
        <v>300</v>
      </c>
      <c r="B31" s="78" t="s">
        <v>3788</v>
      </c>
      <c r="C31" s="78" t="s">
        <v>3722</v>
      </c>
      <c r="D31" s="98" t="s">
        <v>3789</v>
      </c>
      <c r="E31" s="98" t="s">
        <v>3790</v>
      </c>
      <c r="F31" s="98" t="s">
        <v>3791</v>
      </c>
    </row>
    <row r="32" spans="1:6" ht="29">
      <c r="A32" s="78" t="s">
        <v>470</v>
      </c>
      <c r="B32" s="78" t="s">
        <v>3792</v>
      </c>
      <c r="C32" s="78" t="s">
        <v>3722</v>
      </c>
      <c r="D32" s="98" t="s">
        <v>3789</v>
      </c>
      <c r="E32" s="98" t="s">
        <v>3790</v>
      </c>
      <c r="F32" s="98" t="s">
        <v>3793</v>
      </c>
    </row>
    <row r="33" spans="1:6" ht="29">
      <c r="A33" s="78" t="s">
        <v>266</v>
      </c>
      <c r="B33" s="78" t="s">
        <v>3794</v>
      </c>
      <c r="C33" s="78" t="s">
        <v>3722</v>
      </c>
      <c r="D33" s="98" t="s">
        <v>3789</v>
      </c>
      <c r="E33" s="98" t="s">
        <v>3790</v>
      </c>
      <c r="F33" s="98" t="s">
        <v>3795</v>
      </c>
    </row>
    <row r="34" spans="1:6" ht="29">
      <c r="A34" s="78" t="s">
        <v>220</v>
      </c>
      <c r="B34" s="78" t="s">
        <v>3796</v>
      </c>
      <c r="C34" s="78" t="s">
        <v>3777</v>
      </c>
      <c r="D34" s="98" t="s">
        <v>3797</v>
      </c>
      <c r="E34" s="98" t="s">
        <v>3798</v>
      </c>
      <c r="F34" s="98" t="s">
        <v>3799</v>
      </c>
    </row>
    <row r="35" spans="1:6" ht="37.5">
      <c r="A35" s="78" t="s">
        <v>502</v>
      </c>
      <c r="B35" s="78" t="s">
        <v>3800</v>
      </c>
      <c r="C35" s="78" t="s">
        <v>3722</v>
      </c>
      <c r="D35" s="98" t="s">
        <v>3801</v>
      </c>
      <c r="E35" s="100" t="s">
        <v>3802</v>
      </c>
      <c r="F35" s="98" t="s">
        <v>3803</v>
      </c>
    </row>
    <row r="36" spans="1:6" ht="43.5">
      <c r="A36" s="78" t="s">
        <v>502</v>
      </c>
      <c r="B36" s="78" t="s">
        <v>3800</v>
      </c>
      <c r="C36" s="78" t="s">
        <v>3722</v>
      </c>
      <c r="D36" s="98" t="s">
        <v>3804</v>
      </c>
      <c r="E36" s="98" t="s">
        <v>3805</v>
      </c>
      <c r="F36" s="98" t="s">
        <v>3806</v>
      </c>
    </row>
    <row r="37" spans="1:6" ht="29">
      <c r="A37" s="78" t="s">
        <v>266</v>
      </c>
      <c r="B37" s="78" t="s">
        <v>3807</v>
      </c>
      <c r="C37" s="78" t="s">
        <v>3722</v>
      </c>
      <c r="D37" s="98" t="s">
        <v>3808</v>
      </c>
      <c r="E37" s="98" t="s">
        <v>3779</v>
      </c>
      <c r="F37" s="98" t="s">
        <v>3809</v>
      </c>
    </row>
    <row r="38" spans="1:6" ht="29">
      <c r="A38" s="78" t="s">
        <v>609</v>
      </c>
      <c r="B38" s="78" t="s">
        <v>3810</v>
      </c>
      <c r="C38" s="78" t="s">
        <v>3722</v>
      </c>
      <c r="D38" s="98" t="s">
        <v>3811</v>
      </c>
      <c r="E38" s="98" t="s">
        <v>3779</v>
      </c>
      <c r="F38" s="98" t="s">
        <v>3812</v>
      </c>
    </row>
    <row r="39" spans="1:6" ht="29">
      <c r="A39" s="78" t="s">
        <v>502</v>
      </c>
      <c r="B39" s="78" t="s">
        <v>3781</v>
      </c>
      <c r="C39" s="78" t="s">
        <v>3777</v>
      </c>
      <c r="D39" s="98" t="s">
        <v>3813</v>
      </c>
      <c r="E39" s="98" t="s">
        <v>3779</v>
      </c>
      <c r="F39" s="98" t="s">
        <v>3814</v>
      </c>
    </row>
    <row r="40" spans="1:6" ht="43.5">
      <c r="A40" s="78" t="s">
        <v>266</v>
      </c>
      <c r="B40" s="78" t="s">
        <v>3815</v>
      </c>
      <c r="C40" s="78" t="s">
        <v>3722</v>
      </c>
      <c r="D40" s="98" t="s">
        <v>3816</v>
      </c>
      <c r="E40" s="98" t="s">
        <v>3798</v>
      </c>
      <c r="F40" s="98" t="s">
        <v>3817</v>
      </c>
    </row>
    <row r="41" spans="1:6" ht="29">
      <c r="A41" s="78" t="s">
        <v>643</v>
      </c>
      <c r="B41" s="78" t="s">
        <v>3818</v>
      </c>
      <c r="C41" s="78" t="s">
        <v>3722</v>
      </c>
      <c r="D41" s="98" t="s">
        <v>3819</v>
      </c>
      <c r="E41" s="98" t="s">
        <v>3820</v>
      </c>
      <c r="F41" s="98" t="s">
        <v>3821</v>
      </c>
    </row>
    <row r="42" spans="1:6" ht="43.5">
      <c r="A42" s="78" t="s">
        <v>470</v>
      </c>
      <c r="B42" s="78" t="s">
        <v>3822</v>
      </c>
      <c r="C42" s="78" t="s">
        <v>3722</v>
      </c>
      <c r="D42" s="98" t="s">
        <v>3823</v>
      </c>
      <c r="E42" s="98" t="s">
        <v>3798</v>
      </c>
      <c r="F42" s="98" t="s">
        <v>3824</v>
      </c>
    </row>
    <row r="43" spans="1:6" ht="29">
      <c r="A43" s="78" t="s">
        <v>502</v>
      </c>
      <c r="B43" s="78" t="s">
        <v>3776</v>
      </c>
      <c r="C43" s="78" t="s">
        <v>3777</v>
      </c>
      <c r="D43" s="98" t="s">
        <v>3825</v>
      </c>
      <c r="E43" s="98" t="s">
        <v>3779</v>
      </c>
      <c r="F43" s="98" t="s">
        <v>3826</v>
      </c>
    </row>
    <row r="44" spans="1:6" ht="43.5">
      <c r="A44" s="78" t="s">
        <v>558</v>
      </c>
      <c r="B44" s="78" t="s">
        <v>3827</v>
      </c>
      <c r="C44" s="78" t="s">
        <v>3722</v>
      </c>
      <c r="D44" s="98" t="s">
        <v>3823</v>
      </c>
      <c r="E44" s="98" t="s">
        <v>3798</v>
      </c>
      <c r="F44" s="98" t="s">
        <v>3828</v>
      </c>
    </row>
    <row r="45" spans="1:6" ht="43.5">
      <c r="A45" s="78" t="s">
        <v>220</v>
      </c>
      <c r="B45" s="78" t="s">
        <v>3829</v>
      </c>
      <c r="C45" s="78" t="s">
        <v>3722</v>
      </c>
      <c r="D45" s="98" t="s">
        <v>3823</v>
      </c>
      <c r="E45" s="98" t="s">
        <v>3798</v>
      </c>
      <c r="F45" s="98" t="s">
        <v>3830</v>
      </c>
    </row>
    <row r="46" spans="1:6" ht="43.5">
      <c r="A46" s="78" t="s">
        <v>437</v>
      </c>
      <c r="B46" s="78" t="s">
        <v>3831</v>
      </c>
      <c r="C46" s="78" t="s">
        <v>3722</v>
      </c>
      <c r="D46" s="98" t="s">
        <v>3823</v>
      </c>
      <c r="E46" s="98" t="s">
        <v>3798</v>
      </c>
      <c r="F46" s="98" t="s">
        <v>3832</v>
      </c>
    </row>
    <row r="47" spans="1:6" ht="43.5">
      <c r="A47" s="78" t="s">
        <v>437</v>
      </c>
      <c r="B47" s="78" t="s">
        <v>3833</v>
      </c>
      <c r="C47" s="78" t="s">
        <v>3722</v>
      </c>
      <c r="D47" s="98" t="s">
        <v>3823</v>
      </c>
      <c r="E47" s="98" t="s">
        <v>3798</v>
      </c>
      <c r="F47" s="98" t="s">
        <v>3834</v>
      </c>
    </row>
    <row r="48" spans="1:6" ht="58">
      <c r="A48" s="78" t="s">
        <v>643</v>
      </c>
      <c r="B48" s="78" t="s">
        <v>3835</v>
      </c>
      <c r="C48" s="78" t="s">
        <v>3777</v>
      </c>
      <c r="D48" s="98" t="s">
        <v>3836</v>
      </c>
      <c r="E48" s="98" t="s">
        <v>3798</v>
      </c>
      <c r="F48" s="98" t="s">
        <v>3837</v>
      </c>
    </row>
    <row r="49" spans="1:6" ht="58">
      <c r="A49" s="78" t="s">
        <v>643</v>
      </c>
      <c r="B49" s="78" t="s">
        <v>3838</v>
      </c>
      <c r="C49" s="78" t="s">
        <v>3777</v>
      </c>
      <c r="D49" s="98" t="s">
        <v>3836</v>
      </c>
      <c r="E49" s="98" t="s">
        <v>3798</v>
      </c>
      <c r="F49" s="98" t="s">
        <v>3837</v>
      </c>
    </row>
    <row r="50" spans="1:6" ht="58">
      <c r="A50" s="78" t="s">
        <v>376</v>
      </c>
      <c r="B50" s="78" t="s">
        <v>3839</v>
      </c>
      <c r="C50" s="78" t="s">
        <v>3777</v>
      </c>
      <c r="D50" s="98" t="s">
        <v>3836</v>
      </c>
      <c r="E50" s="98" t="s">
        <v>3798</v>
      </c>
      <c r="F50" s="98" t="s">
        <v>3840</v>
      </c>
    </row>
    <row r="51" spans="1:6" ht="58">
      <c r="A51" s="78" t="s">
        <v>643</v>
      </c>
      <c r="B51" s="78" t="s">
        <v>3841</v>
      </c>
      <c r="C51" s="78" t="s">
        <v>3777</v>
      </c>
      <c r="D51" s="98" t="s">
        <v>3836</v>
      </c>
      <c r="E51" s="98" t="s">
        <v>3798</v>
      </c>
      <c r="F51" s="98" t="s">
        <v>3840</v>
      </c>
    </row>
    <row r="52" spans="1:6" ht="58">
      <c r="A52" s="78" t="s">
        <v>643</v>
      </c>
      <c r="B52" s="78" t="s">
        <v>3842</v>
      </c>
      <c r="C52" s="78" t="s">
        <v>3777</v>
      </c>
      <c r="D52" s="98" t="s">
        <v>3836</v>
      </c>
      <c r="E52" s="98" t="s">
        <v>3798</v>
      </c>
      <c r="F52" s="98" t="s">
        <v>3843</v>
      </c>
    </row>
    <row r="53" spans="1:6" ht="29">
      <c r="A53" s="78" t="s">
        <v>220</v>
      </c>
      <c r="B53" s="78" t="s">
        <v>3844</v>
      </c>
      <c r="C53" s="78" t="s">
        <v>3722</v>
      </c>
      <c r="D53" s="98" t="s">
        <v>3845</v>
      </c>
      <c r="E53" s="98" t="s">
        <v>3846</v>
      </c>
      <c r="F53" s="98" t="s">
        <v>3847</v>
      </c>
    </row>
    <row r="54" spans="1:6" ht="29">
      <c r="A54" s="78" t="s">
        <v>220</v>
      </c>
      <c r="B54" s="78" t="s">
        <v>3848</v>
      </c>
      <c r="C54" s="78" t="s">
        <v>3722</v>
      </c>
      <c r="D54" s="98" t="s">
        <v>3845</v>
      </c>
      <c r="E54" s="98" t="s">
        <v>3846</v>
      </c>
      <c r="F54" s="98" t="s">
        <v>3849</v>
      </c>
    </row>
    <row r="55" spans="1:6" ht="29">
      <c r="A55" s="78" t="s">
        <v>713</v>
      </c>
      <c r="B55" s="78" t="s">
        <v>3850</v>
      </c>
      <c r="C55" s="78" t="s">
        <v>3722</v>
      </c>
      <c r="D55" s="98" t="s">
        <v>3851</v>
      </c>
      <c r="E55" s="100" t="s">
        <v>3852</v>
      </c>
      <c r="F55" s="98" t="s">
        <v>3853</v>
      </c>
    </row>
  </sheetData>
  <pageMargins left="0.7" right="0.7" top="0.78740157499999996" bottom="0.78740157499999996"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C2E9F-ED0A-4BD3-A30A-4C79C437BE9D}">
  <sheetPr>
    <tabColor rgb="FFFFFF00"/>
  </sheetPr>
  <dimension ref="A1:F28"/>
  <sheetViews>
    <sheetView workbookViewId="0"/>
  </sheetViews>
  <sheetFormatPr defaultColWidth="9" defaultRowHeight="14.5"/>
  <cols>
    <col min="1" max="1" width="7.33203125" style="190" customWidth="1"/>
    <col min="2" max="2" width="26.83203125" style="190" customWidth="1"/>
    <col min="3" max="3" width="12.58203125" style="190" customWidth="1"/>
    <col min="4" max="4" width="35.08203125" style="324" customWidth="1"/>
    <col min="5" max="5" width="16.33203125" style="324" customWidth="1"/>
    <col min="6" max="6" width="126.5" style="324" customWidth="1"/>
    <col min="7" max="16384" width="9" style="190"/>
  </cols>
  <sheetData>
    <row r="1" spans="1:6" s="328" customFormat="1">
      <c r="A1" s="444" t="s">
        <v>4220</v>
      </c>
      <c r="D1" s="348"/>
      <c r="E1" s="348"/>
      <c r="F1" s="348"/>
    </row>
    <row r="2" spans="1:6" s="328" customFormat="1">
      <c r="D2" s="348"/>
      <c r="E2" s="348"/>
      <c r="F2" s="348"/>
    </row>
    <row r="3" spans="1:6" s="328" customFormat="1" ht="43.5">
      <c r="A3" s="349" t="s">
        <v>204</v>
      </c>
      <c r="B3" s="350" t="s">
        <v>3716</v>
      </c>
      <c r="C3" s="351" t="s">
        <v>3717</v>
      </c>
      <c r="D3" s="350" t="s">
        <v>3718</v>
      </c>
      <c r="E3" s="350" t="s">
        <v>3719</v>
      </c>
      <c r="F3" s="350" t="s">
        <v>3720</v>
      </c>
    </row>
    <row r="4" spans="1:6" ht="29">
      <c r="A4" s="325" t="s">
        <v>220</v>
      </c>
      <c r="B4" s="326" t="s">
        <v>3854</v>
      </c>
      <c r="C4" s="325" t="s">
        <v>3855</v>
      </c>
      <c r="D4" s="327" t="s">
        <v>3856</v>
      </c>
      <c r="E4" s="327" t="s">
        <v>3728</v>
      </c>
      <c r="F4" s="327" t="s">
        <v>3857</v>
      </c>
    </row>
    <row r="5" spans="1:6" s="328" customFormat="1">
      <c r="A5" s="325" t="s">
        <v>376</v>
      </c>
      <c r="B5" s="326" t="s">
        <v>3858</v>
      </c>
      <c r="C5" s="325" t="s">
        <v>3855</v>
      </c>
      <c r="D5" s="327" t="s">
        <v>3856</v>
      </c>
      <c r="E5" s="327" t="s">
        <v>3728</v>
      </c>
      <c r="F5" s="327" t="s">
        <v>3859</v>
      </c>
    </row>
    <row r="6" spans="1:6" s="328" customFormat="1">
      <c r="A6" s="325" t="s">
        <v>376</v>
      </c>
      <c r="B6" s="326" t="s">
        <v>3860</v>
      </c>
      <c r="C6" s="325" t="s">
        <v>3855</v>
      </c>
      <c r="D6" s="327" t="s">
        <v>3856</v>
      </c>
      <c r="E6" s="327" t="s">
        <v>3728</v>
      </c>
      <c r="F6" s="327" t="s">
        <v>3861</v>
      </c>
    </row>
    <row r="7" spans="1:6" s="328" customFormat="1" ht="29">
      <c r="A7" s="325" t="s">
        <v>376</v>
      </c>
      <c r="B7" s="326" t="s">
        <v>3862</v>
      </c>
      <c r="C7" s="325" t="s">
        <v>3855</v>
      </c>
      <c r="D7" s="327" t="s">
        <v>3856</v>
      </c>
      <c r="E7" s="327" t="s">
        <v>3728</v>
      </c>
      <c r="F7" s="327" t="s">
        <v>3863</v>
      </c>
    </row>
    <row r="8" spans="1:6" s="328" customFormat="1" ht="29">
      <c r="A8" s="325" t="s">
        <v>643</v>
      </c>
      <c r="B8" s="326" t="s">
        <v>3864</v>
      </c>
      <c r="C8" s="325" t="s">
        <v>3855</v>
      </c>
      <c r="D8" s="327" t="s">
        <v>3856</v>
      </c>
      <c r="E8" s="327" t="s">
        <v>3728</v>
      </c>
      <c r="F8" s="327" t="s">
        <v>3865</v>
      </c>
    </row>
    <row r="9" spans="1:6" s="328" customFormat="1" ht="29">
      <c r="A9" s="329" t="s">
        <v>376</v>
      </c>
      <c r="B9" s="330" t="s">
        <v>3866</v>
      </c>
      <c r="C9" s="329" t="s">
        <v>3855</v>
      </c>
      <c r="D9" s="331" t="s">
        <v>3856</v>
      </c>
      <c r="E9" s="331" t="s">
        <v>3728</v>
      </c>
      <c r="F9" s="331" t="s">
        <v>3867</v>
      </c>
    </row>
    <row r="10" spans="1:6" s="328" customFormat="1" ht="29">
      <c r="A10" s="332" t="s">
        <v>266</v>
      </c>
      <c r="B10" s="332" t="s">
        <v>3868</v>
      </c>
      <c r="C10" s="332" t="s">
        <v>3855</v>
      </c>
      <c r="D10" s="333" t="s">
        <v>3856</v>
      </c>
      <c r="E10" s="333" t="s">
        <v>3728</v>
      </c>
      <c r="F10" s="333" t="s">
        <v>3869</v>
      </c>
    </row>
    <row r="11" spans="1:6" s="328" customFormat="1" ht="29">
      <c r="A11" s="332" t="s">
        <v>901</v>
      </c>
      <c r="B11" s="334" t="s">
        <v>3870</v>
      </c>
      <c r="C11" s="332" t="s">
        <v>3722</v>
      </c>
      <c r="D11" s="333" t="s">
        <v>3856</v>
      </c>
      <c r="E11" s="333" t="s">
        <v>3728</v>
      </c>
      <c r="F11" s="333" t="s">
        <v>3871</v>
      </c>
    </row>
    <row r="12" spans="1:6" s="328" customFormat="1">
      <c r="A12" s="332" t="s">
        <v>558</v>
      </c>
      <c r="B12" s="334" t="s">
        <v>3872</v>
      </c>
      <c r="C12" s="332" t="s">
        <v>3855</v>
      </c>
      <c r="D12" s="333" t="s">
        <v>3856</v>
      </c>
      <c r="E12" s="333" t="s">
        <v>3728</v>
      </c>
      <c r="F12" s="333" t="s">
        <v>3873</v>
      </c>
    </row>
    <row r="13" spans="1:6" s="328" customFormat="1" ht="29">
      <c r="A13" s="332" t="s">
        <v>713</v>
      </c>
      <c r="B13" s="334" t="s">
        <v>3874</v>
      </c>
      <c r="C13" s="332" t="s">
        <v>3855</v>
      </c>
      <c r="D13" s="333" t="s">
        <v>3856</v>
      </c>
      <c r="E13" s="333" t="s">
        <v>3728</v>
      </c>
      <c r="F13" s="333" t="s">
        <v>3875</v>
      </c>
    </row>
    <row r="14" spans="1:6" s="328" customFormat="1" ht="29">
      <c r="A14" s="332" t="s">
        <v>713</v>
      </c>
      <c r="B14" s="334" t="s">
        <v>3876</v>
      </c>
      <c r="C14" s="332" t="s">
        <v>3855</v>
      </c>
      <c r="D14" s="333" t="s">
        <v>3856</v>
      </c>
      <c r="E14" s="333" t="s">
        <v>3728</v>
      </c>
      <c r="F14" s="333" t="s">
        <v>3877</v>
      </c>
    </row>
    <row r="15" spans="1:6" s="328" customFormat="1">
      <c r="A15" s="332" t="s">
        <v>713</v>
      </c>
      <c r="B15" s="334" t="s">
        <v>3878</v>
      </c>
      <c r="C15" s="332" t="s">
        <v>3855</v>
      </c>
      <c r="D15" s="333" t="s">
        <v>3856</v>
      </c>
      <c r="E15" s="333" t="s">
        <v>3728</v>
      </c>
      <c r="F15" s="333" t="s">
        <v>3879</v>
      </c>
    </row>
    <row r="16" spans="1:6" s="328" customFormat="1" ht="29">
      <c r="A16" s="332" t="s">
        <v>502</v>
      </c>
      <c r="B16" s="334" t="s">
        <v>3880</v>
      </c>
      <c r="C16" s="332" t="s">
        <v>3722</v>
      </c>
      <c r="D16" s="333" t="s">
        <v>3856</v>
      </c>
      <c r="E16" s="333" t="s">
        <v>3728</v>
      </c>
      <c r="F16" s="333" t="s">
        <v>3881</v>
      </c>
    </row>
    <row r="17" spans="1:6" s="328" customFormat="1" ht="29">
      <c r="A17" s="332" t="s">
        <v>470</v>
      </c>
      <c r="B17" s="334" t="s">
        <v>3882</v>
      </c>
      <c r="C17" s="332" t="s">
        <v>3855</v>
      </c>
      <c r="D17" s="333" t="s">
        <v>3856</v>
      </c>
      <c r="E17" s="333" t="s">
        <v>3728</v>
      </c>
      <c r="F17" s="333" t="s">
        <v>3883</v>
      </c>
    </row>
    <row r="18" spans="1:6" s="328" customFormat="1" ht="29">
      <c r="A18" s="332" t="s">
        <v>502</v>
      </c>
      <c r="B18" s="334" t="s">
        <v>3884</v>
      </c>
      <c r="C18" s="332" t="s">
        <v>3855</v>
      </c>
      <c r="D18" s="333" t="s">
        <v>3856</v>
      </c>
      <c r="E18" s="333" t="s">
        <v>3728</v>
      </c>
      <c r="F18" s="333" t="s">
        <v>3885</v>
      </c>
    </row>
    <row r="19" spans="1:6" s="328" customFormat="1" ht="29">
      <c r="A19" s="332" t="s">
        <v>502</v>
      </c>
      <c r="B19" s="335" t="s">
        <v>3886</v>
      </c>
      <c r="C19" s="332" t="s">
        <v>3855</v>
      </c>
      <c r="D19" s="336" t="s">
        <v>3887</v>
      </c>
      <c r="E19" s="336" t="s">
        <v>3779</v>
      </c>
      <c r="F19" s="333" t="s">
        <v>3888</v>
      </c>
    </row>
    <row r="20" spans="1:6" s="328" customFormat="1" ht="30.65" customHeight="1">
      <c r="A20" s="332" t="s">
        <v>220</v>
      </c>
      <c r="B20" s="335" t="s">
        <v>3889</v>
      </c>
      <c r="C20" s="332" t="s">
        <v>3855</v>
      </c>
      <c r="D20" s="336" t="s">
        <v>3890</v>
      </c>
      <c r="E20" s="336" t="s">
        <v>3779</v>
      </c>
      <c r="F20" s="333" t="s">
        <v>3891</v>
      </c>
    </row>
    <row r="21" spans="1:6" s="328" customFormat="1" ht="29">
      <c r="A21" s="332" t="s">
        <v>437</v>
      </c>
      <c r="B21" s="337" t="s">
        <v>3892</v>
      </c>
      <c r="C21" s="332" t="s">
        <v>3722</v>
      </c>
      <c r="D21" s="336" t="s">
        <v>3816</v>
      </c>
      <c r="E21" s="336" t="s">
        <v>3798</v>
      </c>
      <c r="F21" s="333" t="s">
        <v>3893</v>
      </c>
    </row>
    <row r="22" spans="1:6" s="328" customFormat="1" ht="29">
      <c r="A22" s="332" t="s">
        <v>220</v>
      </c>
      <c r="B22" s="337" t="s">
        <v>3894</v>
      </c>
      <c r="C22" s="332" t="s">
        <v>3777</v>
      </c>
      <c r="D22" s="336" t="s">
        <v>3895</v>
      </c>
      <c r="E22" s="336" t="s">
        <v>3798</v>
      </c>
      <c r="F22" s="338" t="s">
        <v>3896</v>
      </c>
    </row>
    <row r="23" spans="1:6" s="328" customFormat="1" ht="43.5">
      <c r="A23" s="332" t="s">
        <v>220</v>
      </c>
      <c r="B23" s="339" t="s">
        <v>3897</v>
      </c>
      <c r="C23" s="332" t="s">
        <v>3777</v>
      </c>
      <c r="D23" s="340" t="s">
        <v>3898</v>
      </c>
      <c r="E23" s="340" t="s">
        <v>3798</v>
      </c>
      <c r="F23" s="338" t="s">
        <v>3899</v>
      </c>
    </row>
    <row r="24" spans="1:6" s="328" customFormat="1" ht="43.5">
      <c r="A24" s="332" t="s">
        <v>220</v>
      </c>
      <c r="B24" s="339" t="s">
        <v>3900</v>
      </c>
      <c r="C24" s="332" t="s">
        <v>3901</v>
      </c>
      <c r="D24" s="340" t="s">
        <v>3898</v>
      </c>
      <c r="E24" s="340" t="s">
        <v>3798</v>
      </c>
      <c r="F24" s="338" t="s">
        <v>3899</v>
      </c>
    </row>
    <row r="25" spans="1:6" s="328" customFormat="1" ht="43.5">
      <c r="A25" s="325" t="s">
        <v>643</v>
      </c>
      <c r="B25" s="341" t="s">
        <v>3902</v>
      </c>
      <c r="C25" s="325" t="s">
        <v>3722</v>
      </c>
      <c r="D25" s="342" t="s">
        <v>3819</v>
      </c>
      <c r="E25" s="343" t="s">
        <v>3820</v>
      </c>
      <c r="F25" s="327" t="s">
        <v>3903</v>
      </c>
    </row>
    <row r="26" spans="1:6" s="328" customFormat="1" ht="43.5">
      <c r="A26" s="329" t="s">
        <v>502</v>
      </c>
      <c r="B26" s="344" t="s">
        <v>3904</v>
      </c>
      <c r="C26" s="329" t="s">
        <v>3722</v>
      </c>
      <c r="D26" s="345" t="s">
        <v>3905</v>
      </c>
      <c r="E26" s="331" t="s">
        <v>3906</v>
      </c>
      <c r="F26" s="331" t="s">
        <v>3907</v>
      </c>
    </row>
    <row r="27" spans="1:6" s="347" customFormat="1" ht="72.5">
      <c r="A27" s="339" t="s">
        <v>502</v>
      </c>
      <c r="B27" s="339" t="s">
        <v>3908</v>
      </c>
      <c r="C27" s="339" t="s">
        <v>3855</v>
      </c>
      <c r="D27" s="346" t="s">
        <v>3771</v>
      </c>
      <c r="E27" s="346" t="s">
        <v>3772</v>
      </c>
      <c r="F27" s="346" t="s">
        <v>3909</v>
      </c>
    </row>
    <row r="28" spans="1:6" s="328" customFormat="1" ht="43.5">
      <c r="A28" s="332" t="s">
        <v>1334</v>
      </c>
      <c r="B28" s="332" t="s">
        <v>3910</v>
      </c>
      <c r="C28" s="332" t="s">
        <v>3855</v>
      </c>
      <c r="D28" s="333" t="s">
        <v>4232</v>
      </c>
      <c r="E28" s="333" t="s">
        <v>3911</v>
      </c>
      <c r="F28" s="333" t="s">
        <v>3912</v>
      </c>
    </row>
  </sheetData>
  <autoFilter ref="A3:F26" xr:uid="{EACC394C-44C6-41F2-B9D6-427FF2A2B72E}"/>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C394C-44C6-41F2-B9D6-427FF2A2B72E}">
  <dimension ref="A1:G38"/>
  <sheetViews>
    <sheetView workbookViewId="0">
      <selection activeCell="D5" sqref="D5"/>
    </sheetView>
  </sheetViews>
  <sheetFormatPr defaultColWidth="9" defaultRowHeight="14.5"/>
  <cols>
    <col min="1" max="1" width="7.08203125" style="238" customWidth="1"/>
    <col min="2" max="2" width="25.83203125" style="238" customWidth="1"/>
    <col min="3" max="3" width="12.58203125" style="238" customWidth="1"/>
    <col min="4" max="4" width="35.08203125" style="242" customWidth="1"/>
    <col min="5" max="5" width="15.83203125" style="242" customWidth="1"/>
    <col min="6" max="6" width="126.5" style="242" customWidth="1"/>
    <col min="7" max="16384" width="9" style="238"/>
  </cols>
  <sheetData>
    <row r="1" spans="1:7">
      <c r="A1" s="202" t="s">
        <v>3913</v>
      </c>
      <c r="B1" s="203"/>
      <c r="C1" s="203"/>
      <c r="D1" s="204"/>
      <c r="E1" s="204"/>
      <c r="F1" s="204"/>
      <c r="G1" s="386"/>
    </row>
    <row r="2" spans="1:7">
      <c r="A2" s="203"/>
      <c r="B2" s="203"/>
      <c r="C2" s="203"/>
      <c r="D2" s="204"/>
      <c r="E2" s="204"/>
      <c r="F2" s="204"/>
      <c r="G2" s="386"/>
    </row>
    <row r="3" spans="1:7" s="234" customFormat="1" ht="43.5">
      <c r="A3" s="311" t="s">
        <v>204</v>
      </c>
      <c r="B3" s="205" t="s">
        <v>3716</v>
      </c>
      <c r="C3" s="206" t="s">
        <v>3717</v>
      </c>
      <c r="D3" s="205" t="s">
        <v>3718</v>
      </c>
      <c r="E3" s="205" t="s">
        <v>3719</v>
      </c>
      <c r="F3" s="205" t="s">
        <v>3720</v>
      </c>
      <c r="G3" s="114"/>
    </row>
    <row r="4" spans="1:7" ht="29">
      <c r="A4" s="312" t="s">
        <v>266</v>
      </c>
      <c r="B4" s="313" t="s">
        <v>3914</v>
      </c>
      <c r="C4" s="404" t="s">
        <v>3855</v>
      </c>
      <c r="D4" s="207" t="s">
        <v>3856</v>
      </c>
      <c r="E4" s="405" t="s">
        <v>3728</v>
      </c>
      <c r="F4" s="405" t="s">
        <v>3915</v>
      </c>
      <c r="G4" s="385"/>
    </row>
    <row r="5" spans="1:7">
      <c r="A5" s="312" t="s">
        <v>502</v>
      </c>
      <c r="B5" s="314" t="s">
        <v>3916</v>
      </c>
      <c r="C5" s="404" t="s">
        <v>3855</v>
      </c>
      <c r="D5" s="207" t="s">
        <v>3856</v>
      </c>
      <c r="E5" s="405" t="s">
        <v>3728</v>
      </c>
      <c r="F5" s="405" t="s">
        <v>3917</v>
      </c>
      <c r="G5" s="385"/>
    </row>
    <row r="6" spans="1:7">
      <c r="A6" s="312" t="s">
        <v>502</v>
      </c>
      <c r="B6" s="313" t="s">
        <v>3918</v>
      </c>
      <c r="C6" s="404" t="s">
        <v>3855</v>
      </c>
      <c r="D6" s="207" t="s">
        <v>3856</v>
      </c>
      <c r="E6" s="405" t="s">
        <v>3728</v>
      </c>
      <c r="F6" s="405" t="s">
        <v>3919</v>
      </c>
      <c r="G6" s="385"/>
    </row>
    <row r="7" spans="1:7" ht="29">
      <c r="A7" s="196" t="s">
        <v>640</v>
      </c>
      <c r="B7" s="314" t="s">
        <v>3920</v>
      </c>
      <c r="C7" s="404" t="s">
        <v>3722</v>
      </c>
      <c r="D7" s="207" t="s">
        <v>3856</v>
      </c>
      <c r="E7" s="405" t="s">
        <v>3728</v>
      </c>
      <c r="F7" s="405" t="s">
        <v>3921</v>
      </c>
      <c r="G7" s="385"/>
    </row>
    <row r="8" spans="1:7" ht="29">
      <c r="A8" s="312" t="s">
        <v>502</v>
      </c>
      <c r="B8" s="314" t="s">
        <v>3922</v>
      </c>
      <c r="C8" s="404" t="s">
        <v>3855</v>
      </c>
      <c r="D8" s="207" t="s">
        <v>3856</v>
      </c>
      <c r="E8" s="405" t="s">
        <v>3728</v>
      </c>
      <c r="F8" s="405" t="s">
        <v>3923</v>
      </c>
      <c r="G8" s="385"/>
    </row>
    <row r="9" spans="1:7" ht="29">
      <c r="A9" s="196" t="s">
        <v>643</v>
      </c>
      <c r="B9" s="314" t="s">
        <v>3924</v>
      </c>
      <c r="C9" s="404" t="s">
        <v>3722</v>
      </c>
      <c r="D9" s="207" t="s">
        <v>3856</v>
      </c>
      <c r="E9" s="405" t="s">
        <v>3728</v>
      </c>
      <c r="F9" s="405" t="s">
        <v>3925</v>
      </c>
      <c r="G9" s="385"/>
    </row>
    <row r="10" spans="1:7" ht="29">
      <c r="A10" s="312" t="s">
        <v>266</v>
      </c>
      <c r="B10" s="314" t="s">
        <v>3926</v>
      </c>
      <c r="C10" s="404" t="s">
        <v>3722</v>
      </c>
      <c r="D10" s="207" t="s">
        <v>3856</v>
      </c>
      <c r="E10" s="405" t="s">
        <v>3728</v>
      </c>
      <c r="F10" s="405" t="s">
        <v>3927</v>
      </c>
      <c r="G10" s="385"/>
    </row>
    <row r="11" spans="1:7">
      <c r="A11" s="312" t="s">
        <v>640</v>
      </c>
      <c r="B11" s="314" t="s">
        <v>3928</v>
      </c>
      <c r="C11" s="404" t="s">
        <v>3855</v>
      </c>
      <c r="D11" s="207" t="s">
        <v>3856</v>
      </c>
      <c r="E11" s="405" t="s">
        <v>3728</v>
      </c>
      <c r="F11" s="405" t="s">
        <v>3929</v>
      </c>
      <c r="G11" s="385"/>
    </row>
    <row r="12" spans="1:7">
      <c r="A12" s="312" t="s">
        <v>901</v>
      </c>
      <c r="B12" s="314" t="s">
        <v>3930</v>
      </c>
      <c r="C12" s="404" t="s">
        <v>3855</v>
      </c>
      <c r="D12" s="207" t="s">
        <v>3856</v>
      </c>
      <c r="E12" s="405" t="s">
        <v>3728</v>
      </c>
      <c r="F12" s="405" t="s">
        <v>3931</v>
      </c>
      <c r="G12" s="385"/>
    </row>
    <row r="13" spans="1:7">
      <c r="A13" s="196" t="s">
        <v>713</v>
      </c>
      <c r="B13" s="313" t="s">
        <v>3932</v>
      </c>
      <c r="C13" s="404" t="s">
        <v>3855</v>
      </c>
      <c r="D13" s="207" t="s">
        <v>3856</v>
      </c>
      <c r="E13" s="405" t="s">
        <v>3728</v>
      </c>
      <c r="F13" s="405" t="s">
        <v>3933</v>
      </c>
      <c r="G13" s="385"/>
    </row>
    <row r="14" spans="1:7" ht="29">
      <c r="A14" s="312" t="s">
        <v>713</v>
      </c>
      <c r="B14" s="313" t="s">
        <v>3934</v>
      </c>
      <c r="C14" s="404" t="s">
        <v>3855</v>
      </c>
      <c r="D14" s="207" t="s">
        <v>3856</v>
      </c>
      <c r="E14" s="405" t="s">
        <v>3728</v>
      </c>
      <c r="F14" s="405" t="s">
        <v>3935</v>
      </c>
      <c r="G14" s="385"/>
    </row>
    <row r="15" spans="1:7">
      <c r="A15" s="315" t="s">
        <v>713</v>
      </c>
      <c r="B15" s="313" t="s">
        <v>3936</v>
      </c>
      <c r="C15" s="404" t="s">
        <v>3855</v>
      </c>
      <c r="D15" s="207" t="s">
        <v>3856</v>
      </c>
      <c r="E15" s="405" t="s">
        <v>3728</v>
      </c>
      <c r="F15" s="405" t="s">
        <v>3937</v>
      </c>
      <c r="G15" s="385"/>
    </row>
    <row r="16" spans="1:7" ht="29">
      <c r="A16" s="196" t="s">
        <v>470</v>
      </c>
      <c r="B16" s="313" t="s">
        <v>3938</v>
      </c>
      <c r="C16" s="404" t="s">
        <v>3855</v>
      </c>
      <c r="D16" s="207" t="s">
        <v>3856</v>
      </c>
      <c r="E16" s="405" t="s">
        <v>3728</v>
      </c>
      <c r="F16" s="405" t="s">
        <v>3939</v>
      </c>
      <c r="G16" s="385"/>
    </row>
    <row r="17" spans="1:7">
      <c r="A17" s="312" t="s">
        <v>470</v>
      </c>
      <c r="B17" s="314" t="s">
        <v>3940</v>
      </c>
      <c r="C17" s="404" t="s">
        <v>3855</v>
      </c>
      <c r="D17" s="207" t="s">
        <v>3856</v>
      </c>
      <c r="E17" s="405" t="s">
        <v>3728</v>
      </c>
      <c r="F17" s="405" t="s">
        <v>3941</v>
      </c>
      <c r="G17" s="385"/>
    </row>
    <row r="18" spans="1:7" ht="29">
      <c r="A18" s="196" t="s">
        <v>640</v>
      </c>
      <c r="B18" s="313" t="s">
        <v>3942</v>
      </c>
      <c r="C18" s="404" t="s">
        <v>3722</v>
      </c>
      <c r="D18" s="207" t="s">
        <v>3856</v>
      </c>
      <c r="E18" s="405" t="s">
        <v>3728</v>
      </c>
      <c r="F18" s="405" t="s">
        <v>3943</v>
      </c>
      <c r="G18" s="385"/>
    </row>
    <row r="19" spans="1:7" ht="29">
      <c r="A19" s="404" t="s">
        <v>640</v>
      </c>
      <c r="B19" s="406" t="s">
        <v>3944</v>
      </c>
      <c r="C19" s="404" t="s">
        <v>3855</v>
      </c>
      <c r="D19" s="316" t="s">
        <v>3845</v>
      </c>
      <c r="E19" s="316" t="s">
        <v>3846</v>
      </c>
      <c r="F19" s="196" t="s">
        <v>3945</v>
      </c>
      <c r="G19" s="385"/>
    </row>
    <row r="20" spans="1:7" ht="29">
      <c r="A20" s="404" t="s">
        <v>533</v>
      </c>
      <c r="B20" s="313" t="s">
        <v>3946</v>
      </c>
      <c r="C20" s="404" t="s">
        <v>3722</v>
      </c>
      <c r="D20" s="316" t="s">
        <v>3845</v>
      </c>
      <c r="E20" s="316" t="s">
        <v>3846</v>
      </c>
      <c r="F20" s="405" t="s">
        <v>3947</v>
      </c>
      <c r="G20" s="385"/>
    </row>
    <row r="21" spans="1:7" ht="29">
      <c r="A21" s="404" t="s">
        <v>220</v>
      </c>
      <c r="B21" s="406" t="s">
        <v>3948</v>
      </c>
      <c r="C21" s="404" t="s">
        <v>3722</v>
      </c>
      <c r="D21" s="316" t="s">
        <v>3845</v>
      </c>
      <c r="E21" s="316" t="s">
        <v>3846</v>
      </c>
      <c r="F21" s="405" t="s">
        <v>3949</v>
      </c>
      <c r="G21" s="385"/>
    </row>
    <row r="22" spans="1:7" ht="29">
      <c r="A22" s="404" t="s">
        <v>220</v>
      </c>
      <c r="B22" s="246" t="s">
        <v>3950</v>
      </c>
      <c r="C22" s="404" t="s">
        <v>3722</v>
      </c>
      <c r="D22" s="241" t="s">
        <v>3808</v>
      </c>
      <c r="E22" s="241" t="s">
        <v>3779</v>
      </c>
      <c r="F22" s="207" t="s">
        <v>3951</v>
      </c>
      <c r="G22" s="385"/>
    </row>
    <row r="23" spans="1:7" ht="43.5">
      <c r="A23" s="404" t="s">
        <v>402</v>
      </c>
      <c r="B23" s="317" t="s">
        <v>3952</v>
      </c>
      <c r="C23" s="404" t="s">
        <v>3855</v>
      </c>
      <c r="D23" s="241" t="s">
        <v>3811</v>
      </c>
      <c r="E23" s="241" t="s">
        <v>3779</v>
      </c>
      <c r="F23" s="207" t="s">
        <v>3953</v>
      </c>
      <c r="G23" s="385"/>
    </row>
    <row r="24" spans="1:7" ht="29">
      <c r="A24" s="404" t="s">
        <v>470</v>
      </c>
      <c r="B24" s="250" t="s">
        <v>3954</v>
      </c>
      <c r="C24" s="404" t="s">
        <v>3855</v>
      </c>
      <c r="D24" s="241" t="s">
        <v>3816</v>
      </c>
      <c r="E24" s="241" t="s">
        <v>3798</v>
      </c>
      <c r="F24" s="207" t="s">
        <v>3955</v>
      </c>
      <c r="G24" s="385"/>
    </row>
    <row r="25" spans="1:7" ht="43.5">
      <c r="A25" s="404" t="s">
        <v>266</v>
      </c>
      <c r="B25" s="246" t="s">
        <v>3956</v>
      </c>
      <c r="C25" s="404" t="s">
        <v>3722</v>
      </c>
      <c r="D25" s="241" t="s">
        <v>3823</v>
      </c>
      <c r="E25" s="241" t="s">
        <v>3798</v>
      </c>
      <c r="F25" s="207" t="s">
        <v>3957</v>
      </c>
      <c r="G25" s="385"/>
    </row>
    <row r="26" spans="1:7" ht="43.5">
      <c r="A26" s="404" t="s">
        <v>402</v>
      </c>
      <c r="B26" s="250" t="s">
        <v>3958</v>
      </c>
      <c r="C26" s="404" t="s">
        <v>3855</v>
      </c>
      <c r="D26" s="241" t="s">
        <v>3823</v>
      </c>
      <c r="E26" s="241" t="s">
        <v>3798</v>
      </c>
      <c r="F26" s="207" t="s">
        <v>3959</v>
      </c>
      <c r="G26" s="385"/>
    </row>
    <row r="27" spans="1:7" ht="43.5">
      <c r="A27" s="404" t="s">
        <v>266</v>
      </c>
      <c r="B27" s="247" t="s">
        <v>3960</v>
      </c>
      <c r="C27" s="407" t="s">
        <v>3722</v>
      </c>
      <c r="D27" s="245" t="s">
        <v>3823</v>
      </c>
      <c r="E27" s="245" t="s">
        <v>3798</v>
      </c>
      <c r="F27" s="318" t="s">
        <v>3961</v>
      </c>
      <c r="G27" s="385"/>
    </row>
    <row r="28" spans="1:7" ht="43.5">
      <c r="A28" s="408" t="s">
        <v>266</v>
      </c>
      <c r="B28" s="249" t="s">
        <v>3962</v>
      </c>
      <c r="C28" s="408" t="s">
        <v>3722</v>
      </c>
      <c r="D28" s="244" t="s">
        <v>3823</v>
      </c>
      <c r="E28" s="244" t="s">
        <v>3798</v>
      </c>
      <c r="F28" s="319" t="s">
        <v>3963</v>
      </c>
      <c r="G28" s="385"/>
    </row>
    <row r="29" spans="1:7" ht="43.5">
      <c r="A29" s="404" t="s">
        <v>266</v>
      </c>
      <c r="B29" s="243" t="s">
        <v>3964</v>
      </c>
      <c r="C29" s="404" t="s">
        <v>3722</v>
      </c>
      <c r="D29" s="241" t="s">
        <v>3823</v>
      </c>
      <c r="E29" s="241" t="s">
        <v>3798</v>
      </c>
      <c r="F29" s="207" t="s">
        <v>3965</v>
      </c>
      <c r="G29" s="385"/>
    </row>
    <row r="30" spans="1:7" ht="43.5">
      <c r="A30" s="407" t="s">
        <v>558</v>
      </c>
      <c r="B30" s="247" t="s">
        <v>3966</v>
      </c>
      <c r="C30" s="407" t="s">
        <v>3901</v>
      </c>
      <c r="D30" s="409" t="s">
        <v>3898</v>
      </c>
      <c r="E30" s="245" t="s">
        <v>3798</v>
      </c>
      <c r="F30" s="318" t="s">
        <v>3967</v>
      </c>
      <c r="G30" s="385"/>
    </row>
    <row r="31" spans="1:7" ht="43.5">
      <c r="A31" s="404" t="s">
        <v>609</v>
      </c>
      <c r="B31" s="246" t="s">
        <v>3968</v>
      </c>
      <c r="C31" s="404" t="s">
        <v>3901</v>
      </c>
      <c r="D31" s="405" t="s">
        <v>3898</v>
      </c>
      <c r="E31" s="241" t="s">
        <v>3798</v>
      </c>
      <c r="F31" s="196" t="s">
        <v>3969</v>
      </c>
      <c r="G31" s="385"/>
    </row>
    <row r="32" spans="1:7" ht="43.5">
      <c r="A32" s="404" t="s">
        <v>643</v>
      </c>
      <c r="B32" s="246" t="s">
        <v>3838</v>
      </c>
      <c r="C32" s="404" t="s">
        <v>3777</v>
      </c>
      <c r="D32" s="405" t="s">
        <v>3898</v>
      </c>
      <c r="E32" s="241" t="s">
        <v>3798</v>
      </c>
      <c r="F32" s="319" t="s">
        <v>3970</v>
      </c>
      <c r="G32" s="385"/>
    </row>
    <row r="33" spans="1:7" ht="43.5">
      <c r="A33" s="404" t="s">
        <v>437</v>
      </c>
      <c r="B33" s="246" t="s">
        <v>3971</v>
      </c>
      <c r="C33" s="404" t="s">
        <v>3722</v>
      </c>
      <c r="D33" s="241" t="s">
        <v>3819</v>
      </c>
      <c r="E33" s="248" t="s">
        <v>3820</v>
      </c>
      <c r="F33" s="207" t="s">
        <v>3972</v>
      </c>
      <c r="G33" s="385"/>
    </row>
    <row r="34" spans="1:7" ht="101.5">
      <c r="A34" s="404" t="s">
        <v>402</v>
      </c>
      <c r="B34" s="406" t="s">
        <v>3973</v>
      </c>
      <c r="C34" s="404" t="s">
        <v>3722</v>
      </c>
      <c r="D34" s="404" t="s">
        <v>3974</v>
      </c>
      <c r="E34" s="410" t="s">
        <v>3975</v>
      </c>
      <c r="F34" s="409" t="s">
        <v>3976</v>
      </c>
      <c r="G34" s="385"/>
    </row>
    <row r="35" spans="1:7" ht="29">
      <c r="A35" s="404" t="s">
        <v>220</v>
      </c>
      <c r="B35" s="406"/>
      <c r="C35" s="404" t="s">
        <v>3977</v>
      </c>
      <c r="D35" s="405" t="s">
        <v>3978</v>
      </c>
      <c r="E35" s="405"/>
      <c r="F35" s="405" t="s">
        <v>3979</v>
      </c>
      <c r="G35" s="385"/>
    </row>
    <row r="36" spans="1:7" ht="29">
      <c r="A36" s="404" t="s">
        <v>376</v>
      </c>
      <c r="B36" s="246" t="s">
        <v>3980</v>
      </c>
      <c r="C36" s="404" t="s">
        <v>3855</v>
      </c>
      <c r="D36" s="251" t="s">
        <v>3905</v>
      </c>
      <c r="E36" s="405" t="s">
        <v>3906</v>
      </c>
      <c r="F36" s="405" t="s">
        <v>3981</v>
      </c>
      <c r="G36" s="385"/>
    </row>
    <row r="37" spans="1:7" ht="29">
      <c r="A37" s="404" t="s">
        <v>502</v>
      </c>
      <c r="B37" s="246" t="s">
        <v>3982</v>
      </c>
      <c r="C37" s="404" t="s">
        <v>3855</v>
      </c>
      <c r="D37" s="251" t="s">
        <v>3905</v>
      </c>
      <c r="E37" s="405" t="s">
        <v>3906</v>
      </c>
      <c r="F37" s="405" t="s">
        <v>3983</v>
      </c>
      <c r="G37" s="385"/>
    </row>
    <row r="38" spans="1:7">
      <c r="A38" s="385"/>
      <c r="B38" s="385"/>
      <c r="C38" s="385"/>
      <c r="D38" s="411"/>
      <c r="E38" s="411"/>
      <c r="F38" s="411"/>
      <c r="G38" s="386"/>
    </row>
  </sheetData>
  <autoFilter ref="A3:F37" xr:uid="{EACC394C-44C6-41F2-B9D6-427FF2A2B72E}"/>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A0D5-1F41-44FA-A415-8CD5395B0938}">
  <dimension ref="A1:G43"/>
  <sheetViews>
    <sheetView workbookViewId="0">
      <selection activeCell="D4" sqref="D4"/>
    </sheetView>
  </sheetViews>
  <sheetFormatPr defaultColWidth="9" defaultRowHeight="14.5"/>
  <cols>
    <col min="1" max="1" width="7.08203125" style="162" customWidth="1"/>
    <col min="2" max="2" width="25.83203125" style="162" customWidth="1"/>
    <col min="3" max="3" width="12.58203125" style="162" customWidth="1"/>
    <col min="4" max="4" width="35.08203125" style="161" customWidth="1"/>
    <col min="5" max="5" width="23" style="161" customWidth="1"/>
    <col min="6" max="6" width="130.5" style="161" customWidth="1"/>
    <col min="7" max="16384" width="9" style="162"/>
  </cols>
  <sheetData>
    <row r="1" spans="1:7">
      <c r="A1" s="202" t="s">
        <v>3984</v>
      </c>
      <c r="B1" s="203"/>
      <c r="C1" s="203"/>
      <c r="D1" s="204"/>
      <c r="E1" s="204"/>
      <c r="F1" s="204"/>
      <c r="G1" s="386"/>
    </row>
    <row r="2" spans="1:7">
      <c r="A2" s="203"/>
      <c r="B2" s="203"/>
      <c r="C2" s="203"/>
      <c r="D2" s="204"/>
      <c r="E2" s="204"/>
      <c r="F2" s="204"/>
      <c r="G2" s="386"/>
    </row>
    <row r="3" spans="1:7" s="163" customFormat="1" ht="43.5">
      <c r="A3" s="205" t="s">
        <v>204</v>
      </c>
      <c r="B3" s="205" t="s">
        <v>3716</v>
      </c>
      <c r="C3" s="206" t="s">
        <v>3717</v>
      </c>
      <c r="D3" s="205" t="s">
        <v>3718</v>
      </c>
      <c r="E3" s="205" t="s">
        <v>3719</v>
      </c>
      <c r="F3" s="205" t="s">
        <v>3720</v>
      </c>
      <c r="G3" s="114"/>
    </row>
    <row r="4" spans="1:7" ht="29">
      <c r="A4" s="404" t="s">
        <v>376</v>
      </c>
      <c r="B4" s="404" t="s">
        <v>3985</v>
      </c>
      <c r="C4" s="404" t="s">
        <v>3855</v>
      </c>
      <c r="D4" s="412" t="s">
        <v>3986</v>
      </c>
      <c r="E4" s="405" t="s">
        <v>3728</v>
      </c>
      <c r="F4" s="405" t="s">
        <v>3987</v>
      </c>
      <c r="G4" s="385"/>
    </row>
    <row r="5" spans="1:7" ht="29">
      <c r="A5" s="404" t="s">
        <v>609</v>
      </c>
      <c r="B5" s="404" t="s">
        <v>3988</v>
      </c>
      <c r="C5" s="404" t="s">
        <v>3855</v>
      </c>
      <c r="D5" s="405" t="s">
        <v>3986</v>
      </c>
      <c r="E5" s="405" t="s">
        <v>3728</v>
      </c>
      <c r="F5" s="207" t="s">
        <v>3989</v>
      </c>
      <c r="G5" s="385"/>
    </row>
    <row r="6" spans="1:7" ht="29">
      <c r="A6" s="404" t="s">
        <v>376</v>
      </c>
      <c r="B6" s="404" t="s">
        <v>3990</v>
      </c>
      <c r="C6" s="404" t="s">
        <v>3722</v>
      </c>
      <c r="D6" s="405" t="s">
        <v>3986</v>
      </c>
      <c r="E6" s="405" t="s">
        <v>3728</v>
      </c>
      <c r="F6" s="207" t="s">
        <v>3991</v>
      </c>
      <c r="G6" s="385"/>
    </row>
    <row r="7" spans="1:7" ht="29">
      <c r="A7" s="404" t="s">
        <v>640</v>
      </c>
      <c r="B7" s="404" t="s">
        <v>3992</v>
      </c>
      <c r="C7" s="404" t="s">
        <v>3855</v>
      </c>
      <c r="D7" s="405" t="s">
        <v>3986</v>
      </c>
      <c r="E7" s="405" t="s">
        <v>3728</v>
      </c>
      <c r="F7" s="405" t="s">
        <v>3993</v>
      </c>
      <c r="G7" s="385"/>
    </row>
    <row r="8" spans="1:7" ht="29">
      <c r="A8" s="404" t="s">
        <v>402</v>
      </c>
      <c r="B8" s="404" t="s">
        <v>3994</v>
      </c>
      <c r="C8" s="404" t="s">
        <v>3722</v>
      </c>
      <c r="D8" s="405" t="s">
        <v>3986</v>
      </c>
      <c r="E8" s="405" t="s">
        <v>3728</v>
      </c>
      <c r="F8" s="405" t="s">
        <v>3995</v>
      </c>
      <c r="G8" s="385"/>
    </row>
    <row r="9" spans="1:7" ht="29">
      <c r="A9" s="404" t="s">
        <v>640</v>
      </c>
      <c r="B9" s="404" t="s">
        <v>3996</v>
      </c>
      <c r="C9" s="404" t="s">
        <v>3855</v>
      </c>
      <c r="D9" s="405" t="s">
        <v>3986</v>
      </c>
      <c r="E9" s="405" t="s">
        <v>3728</v>
      </c>
      <c r="F9" s="405" t="s">
        <v>3997</v>
      </c>
      <c r="G9" s="385"/>
    </row>
    <row r="10" spans="1:7" ht="29">
      <c r="A10" s="404" t="s">
        <v>713</v>
      </c>
      <c r="B10" s="404" t="s">
        <v>3998</v>
      </c>
      <c r="C10" s="404" t="s">
        <v>3722</v>
      </c>
      <c r="D10" s="405" t="s">
        <v>3986</v>
      </c>
      <c r="E10" s="405" t="s">
        <v>3728</v>
      </c>
      <c r="F10" s="405" t="s">
        <v>3999</v>
      </c>
      <c r="G10" s="385"/>
    </row>
    <row r="11" spans="1:7" ht="29">
      <c r="A11" s="404" t="s">
        <v>713</v>
      </c>
      <c r="B11" s="404" t="s">
        <v>4000</v>
      </c>
      <c r="C11" s="404" t="s">
        <v>3722</v>
      </c>
      <c r="D11" s="405" t="s">
        <v>3986</v>
      </c>
      <c r="E11" s="405" t="s">
        <v>3728</v>
      </c>
      <c r="F11" s="405" t="s">
        <v>4001</v>
      </c>
      <c r="G11" s="385"/>
    </row>
    <row r="12" spans="1:7" ht="29">
      <c r="A12" s="404" t="s">
        <v>713</v>
      </c>
      <c r="B12" s="404" t="s">
        <v>4002</v>
      </c>
      <c r="C12" s="404" t="s">
        <v>3855</v>
      </c>
      <c r="D12" s="405" t="s">
        <v>3986</v>
      </c>
      <c r="E12" s="405" t="s">
        <v>3728</v>
      </c>
      <c r="F12" s="405" t="s">
        <v>4003</v>
      </c>
      <c r="G12" s="385"/>
    </row>
    <row r="13" spans="1:7" ht="29">
      <c r="A13" s="404" t="s">
        <v>713</v>
      </c>
      <c r="B13" s="404" t="s">
        <v>4004</v>
      </c>
      <c r="C13" s="404" t="s">
        <v>3855</v>
      </c>
      <c r="D13" s="405" t="s">
        <v>3986</v>
      </c>
      <c r="E13" s="405" t="s">
        <v>3728</v>
      </c>
      <c r="F13" s="405" t="s">
        <v>4005</v>
      </c>
      <c r="G13" s="385"/>
    </row>
    <row r="14" spans="1:7" ht="29">
      <c r="A14" s="404" t="s">
        <v>266</v>
      </c>
      <c r="B14" s="404" t="s">
        <v>4006</v>
      </c>
      <c r="C14" s="404" t="s">
        <v>3722</v>
      </c>
      <c r="D14" s="405" t="s">
        <v>3986</v>
      </c>
      <c r="E14" s="405" t="s">
        <v>3728</v>
      </c>
      <c r="F14" s="405" t="s">
        <v>4007</v>
      </c>
      <c r="G14" s="385"/>
    </row>
    <row r="15" spans="1:7" ht="29">
      <c r="A15" s="404" t="s">
        <v>300</v>
      </c>
      <c r="B15" s="404" t="s">
        <v>4008</v>
      </c>
      <c r="C15" s="404" t="s">
        <v>3855</v>
      </c>
      <c r="D15" s="405" t="s">
        <v>3986</v>
      </c>
      <c r="E15" s="405" t="s">
        <v>3728</v>
      </c>
      <c r="F15" s="405" t="s">
        <v>4009</v>
      </c>
      <c r="G15" s="385"/>
    </row>
    <row r="16" spans="1:7">
      <c r="A16" s="404" t="s">
        <v>558</v>
      </c>
      <c r="B16" s="404" t="s">
        <v>4010</v>
      </c>
      <c r="C16" s="404" t="s">
        <v>3855</v>
      </c>
      <c r="D16" s="405" t="s">
        <v>3986</v>
      </c>
      <c r="E16" s="405" t="s">
        <v>3728</v>
      </c>
      <c r="F16" s="405" t="s">
        <v>4011</v>
      </c>
      <c r="G16" s="385"/>
    </row>
    <row r="17" spans="1:7" ht="29">
      <c r="A17" s="404" t="s">
        <v>502</v>
      </c>
      <c r="B17" s="404" t="s">
        <v>4012</v>
      </c>
      <c r="C17" s="404" t="s">
        <v>3855</v>
      </c>
      <c r="D17" s="405" t="s">
        <v>3986</v>
      </c>
      <c r="E17" s="405" t="s">
        <v>3728</v>
      </c>
      <c r="F17" s="405" t="s">
        <v>4013</v>
      </c>
      <c r="G17" s="385"/>
    </row>
    <row r="18" spans="1:7" ht="29">
      <c r="A18" s="404" t="s">
        <v>502</v>
      </c>
      <c r="B18" s="404" t="s">
        <v>4014</v>
      </c>
      <c r="C18" s="404" t="s">
        <v>3855</v>
      </c>
      <c r="D18" s="405" t="s">
        <v>3986</v>
      </c>
      <c r="E18" s="405" t="s">
        <v>3728</v>
      </c>
      <c r="F18" s="405" t="s">
        <v>4015</v>
      </c>
      <c r="G18" s="385"/>
    </row>
    <row r="19" spans="1:7">
      <c r="A19" s="404" t="s">
        <v>470</v>
      </c>
      <c r="B19" s="404" t="s">
        <v>4016</v>
      </c>
      <c r="C19" s="404" t="s">
        <v>3855</v>
      </c>
      <c r="D19" s="405" t="s">
        <v>3986</v>
      </c>
      <c r="E19" s="405" t="s">
        <v>3728</v>
      </c>
      <c r="F19" s="405" t="s">
        <v>4017</v>
      </c>
      <c r="G19" s="385"/>
    </row>
    <row r="20" spans="1:7" ht="29">
      <c r="A20" s="404" t="s">
        <v>402</v>
      </c>
      <c r="B20" s="404" t="s">
        <v>3973</v>
      </c>
      <c r="C20" s="404" t="s">
        <v>3722</v>
      </c>
      <c r="D20" s="210" t="s">
        <v>4018</v>
      </c>
      <c r="E20" s="210" t="s">
        <v>3790</v>
      </c>
      <c r="F20" s="164" t="s">
        <v>4019</v>
      </c>
      <c r="G20" s="385"/>
    </row>
    <row r="21" spans="1:7" ht="29">
      <c r="A21" s="404" t="s">
        <v>220</v>
      </c>
      <c r="B21" s="404" t="s">
        <v>4020</v>
      </c>
      <c r="C21" s="404" t="s">
        <v>3722</v>
      </c>
      <c r="D21" s="207" t="s">
        <v>4018</v>
      </c>
      <c r="E21" s="207" t="s">
        <v>3790</v>
      </c>
      <c r="F21" s="164" t="s">
        <v>4021</v>
      </c>
      <c r="G21" s="385"/>
    </row>
    <row r="22" spans="1:7" ht="29">
      <c r="A22" s="404" t="s">
        <v>376</v>
      </c>
      <c r="B22" s="404" t="s">
        <v>4022</v>
      </c>
      <c r="C22" s="404" t="s">
        <v>3855</v>
      </c>
      <c r="D22" s="211" t="s">
        <v>4023</v>
      </c>
      <c r="E22" s="412" t="s">
        <v>4024</v>
      </c>
      <c r="F22" s="405" t="s">
        <v>4025</v>
      </c>
      <c r="G22" s="385"/>
    </row>
    <row r="23" spans="1:7" ht="39.5">
      <c r="A23" s="404" t="s">
        <v>502</v>
      </c>
      <c r="B23" s="404" t="s">
        <v>4026</v>
      </c>
      <c r="C23" s="404" t="s">
        <v>3855</v>
      </c>
      <c r="D23" s="212" t="s">
        <v>3771</v>
      </c>
      <c r="E23" s="212" t="s">
        <v>3772</v>
      </c>
      <c r="F23" s="165" t="s">
        <v>4027</v>
      </c>
      <c r="G23" s="385"/>
    </row>
    <row r="24" spans="1:7" ht="29">
      <c r="A24" s="404" t="s">
        <v>533</v>
      </c>
      <c r="B24" s="404" t="s">
        <v>4028</v>
      </c>
      <c r="C24" s="404" t="s">
        <v>3855</v>
      </c>
      <c r="D24" s="210" t="s">
        <v>3845</v>
      </c>
      <c r="E24" s="210" t="s">
        <v>3846</v>
      </c>
      <c r="F24" s="405" t="s">
        <v>4029</v>
      </c>
      <c r="G24" s="385"/>
    </row>
    <row r="25" spans="1:7" ht="29">
      <c r="A25" s="404" t="s">
        <v>533</v>
      </c>
      <c r="B25" s="164" t="s">
        <v>4030</v>
      </c>
      <c r="C25" s="404" t="s">
        <v>3855</v>
      </c>
      <c r="D25" s="207" t="s">
        <v>3845</v>
      </c>
      <c r="E25" s="207" t="s">
        <v>3846</v>
      </c>
      <c r="F25" s="196" t="s">
        <v>4031</v>
      </c>
      <c r="G25" s="385"/>
    </row>
    <row r="26" spans="1:7" ht="29">
      <c r="A26" s="404" t="s">
        <v>533</v>
      </c>
      <c r="B26" s="404" t="s">
        <v>4032</v>
      </c>
      <c r="C26" s="404" t="s">
        <v>3722</v>
      </c>
      <c r="D26" s="210" t="s">
        <v>3808</v>
      </c>
      <c r="E26" s="210" t="s">
        <v>3779</v>
      </c>
      <c r="F26" s="207" t="s">
        <v>4033</v>
      </c>
      <c r="G26" s="385"/>
    </row>
    <row r="27" spans="1:7" ht="43.5">
      <c r="A27" s="404" t="s">
        <v>220</v>
      </c>
      <c r="B27" s="404" t="s">
        <v>4034</v>
      </c>
      <c r="C27" s="404" t="s">
        <v>3722</v>
      </c>
      <c r="D27" s="210" t="s">
        <v>3811</v>
      </c>
      <c r="E27" s="210" t="s">
        <v>3779</v>
      </c>
      <c r="F27" s="207" t="s">
        <v>4035</v>
      </c>
      <c r="G27" s="385"/>
    </row>
    <row r="28" spans="1:7" ht="29">
      <c r="A28" s="404" t="s">
        <v>643</v>
      </c>
      <c r="B28" s="404" t="s">
        <v>4036</v>
      </c>
      <c r="C28" s="404" t="s">
        <v>3855</v>
      </c>
      <c r="D28" s="210" t="s">
        <v>3816</v>
      </c>
      <c r="E28" s="210" t="s">
        <v>3798</v>
      </c>
      <c r="F28" s="207" t="s">
        <v>4037</v>
      </c>
      <c r="G28" s="385"/>
    </row>
    <row r="29" spans="1:7" ht="43.5">
      <c r="A29" s="404" t="s">
        <v>266</v>
      </c>
      <c r="B29" s="10" t="s">
        <v>4038</v>
      </c>
      <c r="C29" s="404" t="s">
        <v>3722</v>
      </c>
      <c r="D29" s="207" t="s">
        <v>3823</v>
      </c>
      <c r="E29" s="207" t="s">
        <v>3798</v>
      </c>
      <c r="F29" s="207" t="s">
        <v>4039</v>
      </c>
      <c r="G29" s="385"/>
    </row>
    <row r="30" spans="1:7" ht="43.5">
      <c r="A30" s="404" t="s">
        <v>470</v>
      </c>
      <c r="B30" s="166" t="s">
        <v>4040</v>
      </c>
      <c r="C30" s="404" t="s">
        <v>3855</v>
      </c>
      <c r="D30" s="207" t="s">
        <v>3823</v>
      </c>
      <c r="E30" s="207" t="s">
        <v>3798</v>
      </c>
      <c r="F30" s="196" t="s">
        <v>4041</v>
      </c>
      <c r="G30" s="385"/>
    </row>
    <row r="31" spans="1:7" ht="43.5">
      <c r="A31" s="404" t="s">
        <v>266</v>
      </c>
      <c r="B31" s="166" t="s">
        <v>3960</v>
      </c>
      <c r="C31" s="404" t="s">
        <v>3722</v>
      </c>
      <c r="D31" s="207" t="s">
        <v>3823</v>
      </c>
      <c r="E31" s="207" t="s">
        <v>3798</v>
      </c>
      <c r="F31" s="196" t="s">
        <v>4042</v>
      </c>
      <c r="G31" s="385"/>
    </row>
    <row r="32" spans="1:7" ht="43.5">
      <c r="A32" s="404" t="s">
        <v>437</v>
      </c>
      <c r="B32" s="166" t="s">
        <v>4043</v>
      </c>
      <c r="C32" s="404" t="s">
        <v>3722</v>
      </c>
      <c r="D32" s="207" t="s">
        <v>3823</v>
      </c>
      <c r="E32" s="207" t="s">
        <v>3798</v>
      </c>
      <c r="F32" s="196" t="s">
        <v>4044</v>
      </c>
      <c r="G32" s="385"/>
    </row>
    <row r="33" spans="1:7" ht="43.5">
      <c r="A33" s="404" t="s">
        <v>266</v>
      </c>
      <c r="B33" s="404" t="s">
        <v>4045</v>
      </c>
      <c r="C33" s="404" t="s">
        <v>3722</v>
      </c>
      <c r="D33" s="207" t="s">
        <v>3823</v>
      </c>
      <c r="E33" s="207" t="s">
        <v>3798</v>
      </c>
      <c r="F33" s="196" t="s">
        <v>4046</v>
      </c>
      <c r="G33" s="385"/>
    </row>
    <row r="34" spans="1:7">
      <c r="A34" s="404" t="s">
        <v>502</v>
      </c>
      <c r="B34" s="404" t="s">
        <v>4047</v>
      </c>
      <c r="C34" s="404" t="s">
        <v>3855</v>
      </c>
      <c r="D34" s="405" t="s">
        <v>4048</v>
      </c>
      <c r="E34" s="405" t="s">
        <v>3798</v>
      </c>
      <c r="F34" s="196" t="s">
        <v>4049</v>
      </c>
      <c r="G34" s="385"/>
    </row>
    <row r="35" spans="1:7" ht="43.5">
      <c r="A35" s="404" t="s">
        <v>502</v>
      </c>
      <c r="B35" s="404" t="s">
        <v>4050</v>
      </c>
      <c r="C35" s="10" t="s">
        <v>3901</v>
      </c>
      <c r="D35" s="167" t="s">
        <v>4051</v>
      </c>
      <c r="E35" s="167" t="s">
        <v>3798</v>
      </c>
      <c r="F35" s="404" t="s">
        <v>4052</v>
      </c>
      <c r="G35" s="385"/>
    </row>
    <row r="36" spans="1:7" ht="43.5">
      <c r="A36" s="404" t="s">
        <v>558</v>
      </c>
      <c r="B36" s="166" t="s">
        <v>3966</v>
      </c>
      <c r="C36" s="404" t="s">
        <v>3901</v>
      </c>
      <c r="D36" s="167" t="s">
        <v>4051</v>
      </c>
      <c r="E36" s="167" t="s">
        <v>3798</v>
      </c>
      <c r="F36" s="196" t="s">
        <v>4053</v>
      </c>
      <c r="G36" s="385"/>
    </row>
    <row r="37" spans="1:7" ht="43.5">
      <c r="A37" s="404" t="s">
        <v>558</v>
      </c>
      <c r="B37" s="166" t="s">
        <v>4054</v>
      </c>
      <c r="C37" s="404" t="s">
        <v>3777</v>
      </c>
      <c r="D37" s="167" t="s">
        <v>4051</v>
      </c>
      <c r="E37" s="167" t="s">
        <v>3798</v>
      </c>
      <c r="F37" s="196" t="s">
        <v>4053</v>
      </c>
      <c r="G37" s="385"/>
    </row>
    <row r="38" spans="1:7" ht="43.5">
      <c r="A38" s="404" t="s">
        <v>558</v>
      </c>
      <c r="B38" s="166" t="s">
        <v>4055</v>
      </c>
      <c r="C38" s="404" t="s">
        <v>3777</v>
      </c>
      <c r="D38" s="167" t="s">
        <v>4051</v>
      </c>
      <c r="E38" s="167" t="s">
        <v>3798</v>
      </c>
      <c r="F38" s="196" t="s">
        <v>4053</v>
      </c>
      <c r="G38" s="385"/>
    </row>
    <row r="39" spans="1:7" ht="43.5">
      <c r="A39" s="404" t="s">
        <v>558</v>
      </c>
      <c r="B39" s="164" t="s">
        <v>4056</v>
      </c>
      <c r="C39" s="404" t="s">
        <v>3777</v>
      </c>
      <c r="D39" s="210" t="s">
        <v>4051</v>
      </c>
      <c r="E39" s="210" t="s">
        <v>3798</v>
      </c>
      <c r="F39" s="196" t="s">
        <v>4053</v>
      </c>
      <c r="G39" s="385"/>
    </row>
    <row r="40" spans="1:7" ht="29">
      <c r="A40" s="404" t="s">
        <v>558</v>
      </c>
      <c r="B40" s="404" t="s">
        <v>4057</v>
      </c>
      <c r="C40" s="404" t="s">
        <v>3855</v>
      </c>
      <c r="D40" s="210" t="s">
        <v>3819</v>
      </c>
      <c r="E40" s="210" t="s">
        <v>3820</v>
      </c>
      <c r="F40" s="404" t="s">
        <v>4058</v>
      </c>
      <c r="G40" s="385"/>
    </row>
    <row r="41" spans="1:7" ht="29">
      <c r="A41" s="404" t="s">
        <v>558</v>
      </c>
      <c r="B41" s="404" t="s">
        <v>4059</v>
      </c>
      <c r="C41" s="404" t="s">
        <v>3901</v>
      </c>
      <c r="D41" s="412" t="s">
        <v>4060</v>
      </c>
      <c r="E41" s="412" t="s">
        <v>4061</v>
      </c>
      <c r="F41" s="404" t="s">
        <v>4062</v>
      </c>
      <c r="G41" s="385"/>
    </row>
    <row r="42" spans="1:7" ht="29">
      <c r="A42" s="404" t="s">
        <v>502</v>
      </c>
      <c r="B42" s="404" t="s">
        <v>4063</v>
      </c>
      <c r="C42" s="404" t="s">
        <v>3855</v>
      </c>
      <c r="D42" s="412" t="s">
        <v>4064</v>
      </c>
      <c r="E42" s="412" t="s">
        <v>4065</v>
      </c>
      <c r="F42" s="404" t="s">
        <v>4066</v>
      </c>
      <c r="G42" s="385"/>
    </row>
    <row r="43" spans="1:7">
      <c r="A43" s="385"/>
      <c r="B43" s="385"/>
      <c r="C43" s="385"/>
      <c r="D43" s="411"/>
      <c r="E43" s="411"/>
      <c r="F43" s="411"/>
      <c r="G43" s="386"/>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CF046-6992-42B2-AE11-3EAF5196FF93}">
  <sheetPr>
    <tabColor rgb="FFFFFF00"/>
  </sheetPr>
  <dimension ref="A1:G28"/>
  <sheetViews>
    <sheetView workbookViewId="0"/>
  </sheetViews>
  <sheetFormatPr defaultColWidth="12.58203125" defaultRowHeight="15" customHeight="1"/>
  <cols>
    <col min="1" max="1" width="25.58203125" customWidth="1"/>
    <col min="2" max="7" width="12.83203125" customWidth="1"/>
    <col min="8" max="25" width="7.58203125" customWidth="1"/>
  </cols>
  <sheetData>
    <row r="1" spans="1:7" ht="14.25" customHeight="1">
      <c r="A1" s="1" t="s">
        <v>38</v>
      </c>
    </row>
    <row r="2" spans="1:7" ht="14.25" customHeight="1"/>
    <row r="3" spans="1:7" ht="29">
      <c r="A3" s="49"/>
      <c r="B3" s="50" t="s">
        <v>27</v>
      </c>
      <c r="C3" s="459" t="s">
        <v>28</v>
      </c>
      <c r="D3" s="461"/>
      <c r="E3" s="459" t="s">
        <v>29</v>
      </c>
      <c r="F3" s="461"/>
      <c r="G3" s="50" t="s">
        <v>30</v>
      </c>
    </row>
    <row r="4" spans="1:7" ht="14.25" customHeight="1">
      <c r="A4" s="49"/>
      <c r="B4" s="50"/>
      <c r="C4" s="50" t="s">
        <v>31</v>
      </c>
      <c r="D4" s="50" t="s">
        <v>32</v>
      </c>
      <c r="E4" s="50" t="s">
        <v>31</v>
      </c>
      <c r="F4" s="50" t="s">
        <v>32</v>
      </c>
      <c r="G4" s="50"/>
    </row>
    <row r="5" spans="1:7" ht="14.25" customHeight="1">
      <c r="A5" s="51" t="s">
        <v>33</v>
      </c>
      <c r="B5" s="49"/>
      <c r="C5" s="28"/>
      <c r="D5" s="28"/>
      <c r="E5" s="28"/>
      <c r="F5" s="28"/>
      <c r="G5" s="28"/>
    </row>
    <row r="6" spans="1:7" ht="14.25" customHeight="1">
      <c r="A6" s="35" t="s">
        <v>34</v>
      </c>
      <c r="B6" s="82">
        <v>4222</v>
      </c>
      <c r="C6" s="82">
        <v>2384</v>
      </c>
      <c r="D6" s="82">
        <v>1192</v>
      </c>
      <c r="E6" s="82">
        <v>66</v>
      </c>
      <c r="F6" s="82">
        <v>55</v>
      </c>
      <c r="G6" s="83">
        <f>D6+F6</f>
        <v>1247</v>
      </c>
    </row>
    <row r="7" spans="1:7" ht="14.25" customHeight="1">
      <c r="A7" s="35" t="s">
        <v>35</v>
      </c>
      <c r="B7" s="82">
        <v>757</v>
      </c>
      <c r="C7" s="82">
        <v>632</v>
      </c>
      <c r="D7" s="82">
        <v>379</v>
      </c>
      <c r="E7" s="82">
        <v>0</v>
      </c>
      <c r="F7" s="82">
        <v>0</v>
      </c>
      <c r="G7" s="83">
        <f t="shared" ref="G7:G12" si="0">D7+F7</f>
        <v>379</v>
      </c>
    </row>
    <row r="8" spans="1:7" ht="14.25" customHeight="1">
      <c r="A8" s="35" t="s">
        <v>9</v>
      </c>
      <c r="B8" s="82">
        <v>4979</v>
      </c>
      <c r="C8" s="82">
        <f>C6+C7</f>
        <v>3016</v>
      </c>
      <c r="D8" s="82">
        <f t="shared" ref="D8:F8" si="1">D6+D7</f>
        <v>1571</v>
      </c>
      <c r="E8" s="82">
        <f t="shared" si="1"/>
        <v>66</v>
      </c>
      <c r="F8" s="82">
        <f t="shared" si="1"/>
        <v>55</v>
      </c>
      <c r="G8" s="83">
        <f>D8+F8</f>
        <v>1626</v>
      </c>
    </row>
    <row r="9" spans="1:7" ht="14.25" customHeight="1">
      <c r="A9" s="33" t="s">
        <v>36</v>
      </c>
      <c r="B9" s="28"/>
      <c r="C9" s="28"/>
      <c r="D9" s="28"/>
      <c r="E9" s="28"/>
      <c r="F9" s="28"/>
      <c r="G9" s="83"/>
    </row>
    <row r="10" spans="1:7" ht="14.25" customHeight="1">
      <c r="A10" s="35" t="s">
        <v>34</v>
      </c>
      <c r="B10" s="82">
        <v>1006</v>
      </c>
      <c r="C10" s="82">
        <v>823</v>
      </c>
      <c r="D10" s="82">
        <v>464</v>
      </c>
      <c r="E10" s="82">
        <v>12</v>
      </c>
      <c r="F10" s="82">
        <v>10</v>
      </c>
      <c r="G10" s="83">
        <f t="shared" si="0"/>
        <v>474</v>
      </c>
    </row>
    <row r="11" spans="1:7" ht="14.25" customHeight="1">
      <c r="A11" s="35" t="s">
        <v>35</v>
      </c>
      <c r="B11" s="82">
        <v>299</v>
      </c>
      <c r="C11" s="82">
        <v>270</v>
      </c>
      <c r="D11" s="82">
        <v>173</v>
      </c>
      <c r="E11" s="82">
        <v>0</v>
      </c>
      <c r="F11" s="82">
        <v>0</v>
      </c>
      <c r="G11" s="83">
        <f t="shared" si="0"/>
        <v>173</v>
      </c>
    </row>
    <row r="12" spans="1:7" ht="14.25" customHeight="1">
      <c r="A12" s="35" t="s">
        <v>9</v>
      </c>
      <c r="B12" s="82">
        <f>B10+B11</f>
        <v>1305</v>
      </c>
      <c r="C12" s="82">
        <v>1093</v>
      </c>
      <c r="D12" s="82">
        <v>637</v>
      </c>
      <c r="E12" s="82">
        <v>12</v>
      </c>
      <c r="F12" s="82">
        <v>10</v>
      </c>
      <c r="G12" s="83">
        <f t="shared" si="0"/>
        <v>647</v>
      </c>
    </row>
    <row r="13" spans="1:7" ht="29">
      <c r="A13" s="77" t="s">
        <v>37</v>
      </c>
      <c r="B13" s="62">
        <f>B8+B12</f>
        <v>6284</v>
      </c>
      <c r="C13" s="62">
        <f>C8+C12</f>
        <v>4109</v>
      </c>
      <c r="D13" s="62">
        <f>D8+D12</f>
        <v>2208</v>
      </c>
      <c r="E13" s="62">
        <f>E8+E12</f>
        <v>78</v>
      </c>
      <c r="F13" s="62">
        <f>F8+F12</f>
        <v>65</v>
      </c>
      <c r="G13" s="83">
        <f>D13+F13</f>
        <v>2273</v>
      </c>
    </row>
    <row r="20" spans="1:4" ht="15" customHeight="1">
      <c r="B20" t="s">
        <v>39</v>
      </c>
      <c r="C20" t="s">
        <v>31</v>
      </c>
      <c r="D20" t="s">
        <v>32</v>
      </c>
    </row>
    <row r="21" spans="1:4" ht="15" customHeight="1">
      <c r="A21" t="s">
        <v>40</v>
      </c>
      <c r="B21">
        <v>4979</v>
      </c>
      <c r="C21">
        <v>3016</v>
      </c>
      <c r="D21">
        <v>1626</v>
      </c>
    </row>
    <row r="22" spans="1:4" ht="15" customHeight="1">
      <c r="A22" t="s">
        <v>41</v>
      </c>
      <c r="B22">
        <v>1305</v>
      </c>
      <c r="C22">
        <v>1093</v>
      </c>
      <c r="D22">
        <v>647</v>
      </c>
    </row>
    <row r="26" spans="1:4" ht="15" customHeight="1">
      <c r="B26" t="s">
        <v>39</v>
      </c>
      <c r="C26" t="s">
        <v>31</v>
      </c>
      <c r="D26" t="s">
        <v>32</v>
      </c>
    </row>
    <row r="27" spans="1:4" ht="15" customHeight="1">
      <c r="A27" t="s">
        <v>40</v>
      </c>
      <c r="B27" s="222">
        <v>1</v>
      </c>
      <c r="C27" s="222">
        <f>(C21/B21)</f>
        <v>0.60574412532637079</v>
      </c>
      <c r="D27" s="222">
        <f>(D21/B21)</f>
        <v>0.32657160072303676</v>
      </c>
    </row>
    <row r="28" spans="1:4" ht="15" customHeight="1">
      <c r="A28" t="s">
        <v>41</v>
      </c>
      <c r="B28" s="222">
        <v>1</v>
      </c>
      <c r="C28" s="222">
        <f>(C22/B22)</f>
        <v>0.8375478927203065</v>
      </c>
      <c r="D28" s="222">
        <f>(D22/B22)</f>
        <v>0.49578544061302682</v>
      </c>
    </row>
  </sheetData>
  <mergeCells count="2">
    <mergeCell ref="C3:D3"/>
    <mergeCell ref="E3:F3"/>
  </mergeCells>
  <pageMargins left="0.7" right="0.7" top="0.78740157499999996" bottom="0.78740157499999996" header="0" footer="0"/>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21"/>
  <sheetViews>
    <sheetView workbookViewId="0"/>
  </sheetViews>
  <sheetFormatPr defaultColWidth="12.58203125" defaultRowHeight="15" customHeight="1"/>
  <cols>
    <col min="1" max="1" width="13.58203125" customWidth="1"/>
    <col min="2" max="2" width="12" style="48" customWidth="1"/>
    <col min="3" max="7" width="11.08203125" style="48" customWidth="1"/>
    <col min="8" max="19" width="7.58203125" customWidth="1"/>
  </cols>
  <sheetData>
    <row r="1" spans="1:7" ht="14.25" customHeight="1">
      <c r="A1" s="1" t="s">
        <v>4067</v>
      </c>
    </row>
    <row r="2" spans="1:7" ht="14.25" customHeight="1"/>
    <row r="3" spans="1:7" ht="43.5">
      <c r="A3" s="33" t="s">
        <v>4068</v>
      </c>
      <c r="B3" s="50" t="s">
        <v>4069</v>
      </c>
      <c r="C3" s="50" t="s">
        <v>4070</v>
      </c>
      <c r="D3" s="50" t="s">
        <v>4071</v>
      </c>
      <c r="E3" s="50" t="s">
        <v>4072</v>
      </c>
      <c r="F3" s="50" t="s">
        <v>4073</v>
      </c>
      <c r="G3" s="50" t="s">
        <v>4074</v>
      </c>
    </row>
    <row r="4" spans="1:7" ht="14.25" customHeight="1">
      <c r="A4" s="35" t="s">
        <v>300</v>
      </c>
      <c r="B4" s="121">
        <v>6</v>
      </c>
      <c r="C4" s="384">
        <v>0</v>
      </c>
      <c r="D4" s="121">
        <v>0</v>
      </c>
      <c r="E4" s="121">
        <v>2</v>
      </c>
      <c r="F4" s="384">
        <v>0</v>
      </c>
      <c r="G4" s="121">
        <v>0</v>
      </c>
    </row>
    <row r="5" spans="1:7" ht="14.25" customHeight="1">
      <c r="A5" s="35" t="s">
        <v>1334</v>
      </c>
      <c r="B5" s="121">
        <v>3</v>
      </c>
      <c r="C5" s="384">
        <v>0</v>
      </c>
      <c r="D5" s="384">
        <v>0</v>
      </c>
      <c r="E5" s="384">
        <v>1</v>
      </c>
      <c r="F5" s="384">
        <v>0</v>
      </c>
      <c r="G5" s="384">
        <v>0</v>
      </c>
    </row>
    <row r="6" spans="1:7" ht="14.25" customHeight="1">
      <c r="A6" s="35" t="s">
        <v>558</v>
      </c>
      <c r="B6" s="384">
        <v>0</v>
      </c>
      <c r="C6" s="121">
        <v>0</v>
      </c>
      <c r="D6" s="121">
        <v>3</v>
      </c>
      <c r="E6" s="121">
        <v>4</v>
      </c>
      <c r="F6" s="121">
        <v>0</v>
      </c>
      <c r="G6" s="121">
        <v>0</v>
      </c>
    </row>
    <row r="7" spans="1:7" ht="14.25" customHeight="1">
      <c r="A7" s="35" t="s">
        <v>266</v>
      </c>
      <c r="B7" s="121" t="s">
        <v>4075</v>
      </c>
      <c r="C7" s="384">
        <v>0</v>
      </c>
      <c r="D7" s="121">
        <v>0</v>
      </c>
      <c r="E7" s="121">
        <v>0</v>
      </c>
      <c r="F7" s="384">
        <v>1</v>
      </c>
      <c r="G7" s="121">
        <v>0</v>
      </c>
    </row>
    <row r="8" spans="1:7" s="48" customFormat="1" ht="14.25" customHeight="1">
      <c r="A8" s="61" t="s">
        <v>220</v>
      </c>
      <c r="B8" s="384">
        <v>5</v>
      </c>
      <c r="C8" s="121">
        <v>0</v>
      </c>
      <c r="D8" s="121">
        <v>2</v>
      </c>
      <c r="E8" s="121">
        <v>3</v>
      </c>
      <c r="F8" s="121">
        <v>1</v>
      </c>
      <c r="G8" s="121">
        <v>0</v>
      </c>
    </row>
    <row r="9" spans="1:7" ht="14.25" customHeight="1">
      <c r="A9" s="35" t="s">
        <v>640</v>
      </c>
      <c r="B9" s="384">
        <v>0</v>
      </c>
      <c r="C9" s="384">
        <v>0</v>
      </c>
      <c r="D9" s="121">
        <v>0</v>
      </c>
      <c r="E9" s="384">
        <v>0</v>
      </c>
      <c r="F9" s="384">
        <v>0</v>
      </c>
      <c r="G9" s="384">
        <v>0</v>
      </c>
    </row>
    <row r="10" spans="1:7" ht="14.25" customHeight="1">
      <c r="A10" s="35" t="s">
        <v>713</v>
      </c>
      <c r="B10" s="121">
        <v>1</v>
      </c>
      <c r="C10" s="121">
        <v>0</v>
      </c>
      <c r="D10" s="121">
        <v>0</v>
      </c>
      <c r="E10" s="384">
        <v>0</v>
      </c>
      <c r="F10" s="121">
        <v>2</v>
      </c>
      <c r="G10" s="121">
        <v>0</v>
      </c>
    </row>
    <row r="11" spans="1:7" ht="14.25" customHeight="1">
      <c r="A11" s="35" t="s">
        <v>533</v>
      </c>
      <c r="B11" s="121">
        <v>0</v>
      </c>
      <c r="C11" s="384">
        <v>0</v>
      </c>
      <c r="D11" s="121">
        <v>0</v>
      </c>
      <c r="E11" s="121">
        <v>0</v>
      </c>
      <c r="F11" s="384">
        <v>0</v>
      </c>
      <c r="G11" s="121">
        <v>0</v>
      </c>
    </row>
    <row r="12" spans="1:7" ht="14.25" customHeight="1">
      <c r="A12" s="35" t="s">
        <v>402</v>
      </c>
      <c r="B12" s="121">
        <v>1</v>
      </c>
      <c r="C12" s="384">
        <v>0</v>
      </c>
      <c r="D12" s="121">
        <v>3</v>
      </c>
      <c r="E12" s="121">
        <v>1</v>
      </c>
      <c r="F12" s="121">
        <v>0</v>
      </c>
      <c r="G12" s="121">
        <v>0</v>
      </c>
    </row>
    <row r="13" spans="1:7" ht="14.25" customHeight="1">
      <c r="A13" s="35" t="s">
        <v>376</v>
      </c>
      <c r="B13" s="121">
        <v>3</v>
      </c>
      <c r="C13" s="121">
        <v>0</v>
      </c>
      <c r="D13" s="121">
        <v>3</v>
      </c>
      <c r="E13" s="121">
        <v>1</v>
      </c>
      <c r="F13" s="384">
        <v>0</v>
      </c>
      <c r="G13" s="384">
        <v>0</v>
      </c>
    </row>
    <row r="14" spans="1:7" ht="14.25" customHeight="1">
      <c r="A14" s="35" t="s">
        <v>437</v>
      </c>
      <c r="B14" s="384">
        <v>0</v>
      </c>
      <c r="C14" s="384">
        <v>0</v>
      </c>
      <c r="D14" s="121">
        <v>0</v>
      </c>
      <c r="E14" s="121">
        <v>0</v>
      </c>
      <c r="F14" s="121">
        <v>0</v>
      </c>
      <c r="G14" s="121">
        <v>0</v>
      </c>
    </row>
    <row r="15" spans="1:7" ht="14.25" customHeight="1">
      <c r="A15" s="35" t="s">
        <v>609</v>
      </c>
      <c r="B15" s="121">
        <v>1</v>
      </c>
      <c r="C15" s="384">
        <v>0</v>
      </c>
      <c r="D15" s="121">
        <v>0</v>
      </c>
      <c r="E15" s="121">
        <v>4</v>
      </c>
      <c r="F15" s="384">
        <v>0</v>
      </c>
      <c r="G15" s="121">
        <v>0</v>
      </c>
    </row>
    <row r="16" spans="1:7" ht="14.25" customHeight="1">
      <c r="A16" s="35" t="s">
        <v>901</v>
      </c>
      <c r="B16" s="121">
        <v>1</v>
      </c>
      <c r="C16" s="384">
        <v>0</v>
      </c>
      <c r="D16" s="384">
        <v>0</v>
      </c>
      <c r="E16" s="121">
        <v>0</v>
      </c>
      <c r="F16" s="121">
        <v>0</v>
      </c>
      <c r="G16" s="384">
        <v>0</v>
      </c>
    </row>
    <row r="17" spans="1:7" ht="14.25" customHeight="1">
      <c r="A17" s="35" t="s">
        <v>502</v>
      </c>
      <c r="B17" s="121">
        <v>3</v>
      </c>
      <c r="C17" s="384">
        <v>1</v>
      </c>
      <c r="D17" s="121">
        <v>4</v>
      </c>
      <c r="E17" s="121">
        <v>4</v>
      </c>
      <c r="F17" s="384">
        <v>0</v>
      </c>
      <c r="G17" s="121">
        <v>2</v>
      </c>
    </row>
    <row r="18" spans="1:7" ht="14.25" customHeight="1">
      <c r="A18" s="35" t="s">
        <v>470</v>
      </c>
      <c r="B18" s="121">
        <v>1</v>
      </c>
      <c r="C18" s="384">
        <v>1</v>
      </c>
      <c r="D18" s="121">
        <v>2</v>
      </c>
      <c r="E18" s="121">
        <v>0</v>
      </c>
      <c r="F18" s="384">
        <v>1</v>
      </c>
      <c r="G18" s="121">
        <v>0</v>
      </c>
    </row>
    <row r="19" spans="1:7" ht="14.25" customHeight="1">
      <c r="A19" s="35" t="s">
        <v>643</v>
      </c>
      <c r="B19" s="121">
        <v>0</v>
      </c>
      <c r="C19" s="121">
        <v>0</v>
      </c>
      <c r="D19" s="121">
        <v>0</v>
      </c>
      <c r="E19" s="121">
        <v>5</v>
      </c>
      <c r="F19" s="384">
        <v>1</v>
      </c>
      <c r="G19" s="121">
        <v>0</v>
      </c>
    </row>
    <row r="20" spans="1:7" ht="14.25" customHeight="1">
      <c r="A20" s="35" t="s">
        <v>4076</v>
      </c>
      <c r="B20" s="121" t="s">
        <v>4077</v>
      </c>
      <c r="C20" s="384">
        <v>0</v>
      </c>
      <c r="D20" s="121">
        <v>0</v>
      </c>
      <c r="E20" s="121">
        <v>1</v>
      </c>
      <c r="F20" s="121">
        <v>2</v>
      </c>
      <c r="G20" s="121">
        <v>0</v>
      </c>
    </row>
    <row r="21" spans="1:7" ht="14.25" customHeight="1">
      <c r="A21" s="36" t="s">
        <v>9</v>
      </c>
      <c r="B21" s="122" t="s">
        <v>4078</v>
      </c>
      <c r="C21" s="122">
        <v>2</v>
      </c>
      <c r="D21" s="122">
        <v>17</v>
      </c>
      <c r="E21" s="122">
        <f>SUM(E4:E20)</f>
        <v>26</v>
      </c>
      <c r="F21" s="122">
        <v>8</v>
      </c>
      <c r="G21" s="122">
        <v>2</v>
      </c>
    </row>
  </sheetData>
  <pageMargins left="0.7" right="0.7" top="0.78740157499999996" bottom="0.78740157499999996" header="0" footer="0"/>
  <pageSetup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80E45-5079-4F69-8B33-E679259EEB3F}">
  <sheetPr>
    <tabColor rgb="FF92D050"/>
  </sheetPr>
  <dimension ref="A1:K52"/>
  <sheetViews>
    <sheetView workbookViewId="0">
      <selection activeCell="L47" sqref="L47"/>
    </sheetView>
  </sheetViews>
  <sheetFormatPr defaultColWidth="12.58203125" defaultRowHeight="15" customHeight="1"/>
  <cols>
    <col min="1" max="1" width="13.58203125" customWidth="1"/>
    <col min="2" max="2" width="12" style="48" customWidth="1"/>
    <col min="3" max="7" width="11.08203125" style="48" customWidth="1"/>
    <col min="8" max="8" width="11.08203125" customWidth="1"/>
    <col min="9" max="19" width="7.58203125" customWidth="1"/>
  </cols>
  <sheetData>
    <row r="1" spans="1:9" ht="14.25" customHeight="1">
      <c r="A1" s="1" t="s">
        <v>4079</v>
      </c>
    </row>
    <row r="2" spans="1:9" ht="14.25" customHeight="1"/>
    <row r="3" spans="1:9" ht="74.25" customHeight="1">
      <c r="A3" s="33" t="s">
        <v>4068</v>
      </c>
      <c r="B3" s="180" t="s">
        <v>4080</v>
      </c>
      <c r="C3" s="180" t="s">
        <v>4070</v>
      </c>
      <c r="D3" s="180" t="s">
        <v>4081</v>
      </c>
      <c r="E3" s="180" t="s">
        <v>4072</v>
      </c>
      <c r="F3" s="180" t="s">
        <v>4073</v>
      </c>
      <c r="G3" s="180" t="s">
        <v>4082</v>
      </c>
      <c r="H3" s="180" t="s">
        <v>4083</v>
      </c>
      <c r="I3" t="s">
        <v>9</v>
      </c>
    </row>
    <row r="4" spans="1:9" ht="14.25" customHeight="1">
      <c r="A4" s="35" t="s">
        <v>300</v>
      </c>
      <c r="B4" s="384">
        <v>8</v>
      </c>
      <c r="C4" s="384"/>
      <c r="D4" s="384">
        <v>7</v>
      </c>
      <c r="E4" s="384">
        <f>2+2</f>
        <v>4</v>
      </c>
      <c r="F4" s="384"/>
      <c r="G4" s="384">
        <v>1</v>
      </c>
      <c r="H4" s="384"/>
      <c r="I4">
        <f>SUM(B4:H4)</f>
        <v>20</v>
      </c>
    </row>
    <row r="5" spans="1:9" ht="14.25" customHeight="1">
      <c r="A5" s="35" t="s">
        <v>1334</v>
      </c>
      <c r="B5" s="384">
        <v>4</v>
      </c>
      <c r="C5" s="384"/>
      <c r="D5" s="384">
        <v>1</v>
      </c>
      <c r="E5" s="384">
        <v>2</v>
      </c>
      <c r="F5" s="384"/>
      <c r="G5" s="384"/>
      <c r="H5" s="384"/>
      <c r="I5">
        <f t="shared" ref="I5:I21" si="0">SUM(B5:H5)</f>
        <v>7</v>
      </c>
    </row>
    <row r="6" spans="1:9" ht="14.25" customHeight="1">
      <c r="A6" s="35" t="s">
        <v>558</v>
      </c>
      <c r="B6" s="384"/>
      <c r="C6" s="384"/>
      <c r="D6" s="384">
        <v>29</v>
      </c>
      <c r="E6" s="384">
        <f>13+3</f>
        <v>16</v>
      </c>
      <c r="F6" s="384"/>
      <c r="G6" s="384"/>
      <c r="H6" s="384">
        <v>1</v>
      </c>
      <c r="I6">
        <f t="shared" si="0"/>
        <v>46</v>
      </c>
    </row>
    <row r="7" spans="1:9" ht="14.25" customHeight="1">
      <c r="A7" s="35" t="s">
        <v>266</v>
      </c>
      <c r="B7" s="384">
        <v>3</v>
      </c>
      <c r="C7" s="384"/>
      <c r="D7" s="384">
        <v>12</v>
      </c>
      <c r="E7" s="384">
        <f>3+2</f>
        <v>5</v>
      </c>
      <c r="F7" s="384"/>
      <c r="G7" s="384">
        <v>1</v>
      </c>
      <c r="H7" s="384"/>
      <c r="I7">
        <f t="shared" si="0"/>
        <v>21</v>
      </c>
    </row>
    <row r="8" spans="1:9" s="48" customFormat="1" ht="14.25" customHeight="1">
      <c r="A8" s="61" t="s">
        <v>220</v>
      </c>
      <c r="B8" s="384">
        <v>6</v>
      </c>
      <c r="C8" s="384"/>
      <c r="D8" s="384">
        <v>17</v>
      </c>
      <c r="E8" s="384">
        <f>5+1</f>
        <v>6</v>
      </c>
      <c r="F8" s="384">
        <v>1</v>
      </c>
      <c r="G8" s="384">
        <v>1</v>
      </c>
      <c r="H8" s="384"/>
      <c r="I8">
        <f t="shared" si="0"/>
        <v>31</v>
      </c>
    </row>
    <row r="9" spans="1:9" ht="14.25" customHeight="1">
      <c r="A9" s="35" t="s">
        <v>640</v>
      </c>
      <c r="B9" s="384"/>
      <c r="C9" s="384"/>
      <c r="D9" s="384">
        <v>1</v>
      </c>
      <c r="E9" s="384"/>
      <c r="F9" s="384"/>
      <c r="G9" s="384"/>
      <c r="H9" s="384"/>
      <c r="I9">
        <f t="shared" si="0"/>
        <v>1</v>
      </c>
    </row>
    <row r="10" spans="1:9" ht="14.25" customHeight="1">
      <c r="A10" s="35" t="s">
        <v>713</v>
      </c>
      <c r="B10" s="384">
        <v>5</v>
      </c>
      <c r="C10" s="384"/>
      <c r="D10" s="384">
        <v>1</v>
      </c>
      <c r="E10" s="384"/>
      <c r="F10" s="384">
        <v>10</v>
      </c>
      <c r="G10" s="384"/>
      <c r="H10" s="384"/>
      <c r="I10">
        <f t="shared" si="0"/>
        <v>16</v>
      </c>
    </row>
    <row r="11" spans="1:9" ht="14.25" customHeight="1">
      <c r="A11" s="35" t="s">
        <v>533</v>
      </c>
      <c r="B11" s="384"/>
      <c r="C11" s="384"/>
      <c r="D11" s="384">
        <v>5</v>
      </c>
      <c r="E11" s="384"/>
      <c r="F11" s="384"/>
      <c r="G11" s="384"/>
      <c r="H11" s="384"/>
      <c r="I11">
        <f t="shared" si="0"/>
        <v>5</v>
      </c>
    </row>
    <row r="12" spans="1:9" ht="14.25" customHeight="1">
      <c r="A12" s="35" t="s">
        <v>402</v>
      </c>
      <c r="B12" s="384">
        <v>2</v>
      </c>
      <c r="C12" s="384"/>
      <c r="D12" s="384">
        <v>5</v>
      </c>
      <c r="E12" s="384">
        <v>3</v>
      </c>
      <c r="F12" s="384"/>
      <c r="G12" s="384">
        <v>1</v>
      </c>
      <c r="H12" s="384"/>
      <c r="I12">
        <f t="shared" si="0"/>
        <v>11</v>
      </c>
    </row>
    <row r="13" spans="1:9" ht="14.25" customHeight="1">
      <c r="A13" s="35" t="s">
        <v>376</v>
      </c>
      <c r="B13" s="384">
        <v>1</v>
      </c>
      <c r="C13" s="384"/>
      <c r="D13" s="384">
        <v>3</v>
      </c>
      <c r="E13" s="384">
        <v>2</v>
      </c>
      <c r="F13" s="384"/>
      <c r="G13" s="384">
        <v>2</v>
      </c>
      <c r="H13" s="384"/>
      <c r="I13">
        <f t="shared" si="0"/>
        <v>8</v>
      </c>
    </row>
    <row r="14" spans="1:9" ht="14.25" customHeight="1">
      <c r="A14" s="35" t="s">
        <v>437</v>
      </c>
      <c r="B14" s="384"/>
      <c r="C14" s="384"/>
      <c r="D14" s="384">
        <v>5</v>
      </c>
      <c r="E14" s="384">
        <f>1+1</f>
        <v>2</v>
      </c>
      <c r="F14" s="384">
        <v>6</v>
      </c>
      <c r="G14" s="384">
        <v>1</v>
      </c>
      <c r="H14" s="384"/>
      <c r="I14">
        <f t="shared" si="0"/>
        <v>14</v>
      </c>
    </row>
    <row r="15" spans="1:9" ht="14.25" customHeight="1">
      <c r="A15" s="35" t="s">
        <v>609</v>
      </c>
      <c r="B15" s="384">
        <v>6</v>
      </c>
      <c r="C15" s="384"/>
      <c r="D15" s="384"/>
      <c r="E15" s="384">
        <v>2</v>
      </c>
      <c r="F15" s="384"/>
      <c r="G15" s="384"/>
      <c r="H15" s="384"/>
      <c r="I15">
        <f t="shared" si="0"/>
        <v>8</v>
      </c>
    </row>
    <row r="16" spans="1:9" ht="14.25" customHeight="1">
      <c r="A16" s="35" t="s">
        <v>901</v>
      </c>
      <c r="B16" s="384">
        <v>1</v>
      </c>
      <c r="C16" s="384"/>
      <c r="D16" s="384">
        <v>4</v>
      </c>
      <c r="E16" s="384"/>
      <c r="F16" s="384"/>
      <c r="G16" s="384"/>
      <c r="H16" s="384"/>
      <c r="I16">
        <f t="shared" si="0"/>
        <v>5</v>
      </c>
    </row>
    <row r="17" spans="1:11" ht="14.25" customHeight="1">
      <c r="A17" s="35" t="s">
        <v>502</v>
      </c>
      <c r="B17" s="384">
        <v>2</v>
      </c>
      <c r="C17" s="384"/>
      <c r="D17" s="384">
        <v>29</v>
      </c>
      <c r="E17" s="384">
        <v>4</v>
      </c>
      <c r="F17" s="384"/>
      <c r="G17" s="384"/>
      <c r="H17" s="384"/>
      <c r="I17">
        <f t="shared" si="0"/>
        <v>35</v>
      </c>
    </row>
    <row r="18" spans="1:11" ht="14.25" customHeight="1">
      <c r="A18" s="35" t="s">
        <v>470</v>
      </c>
      <c r="B18" s="384">
        <v>5</v>
      </c>
      <c r="C18" s="384"/>
      <c r="D18" s="384">
        <v>15</v>
      </c>
      <c r="E18" s="384">
        <v>11</v>
      </c>
      <c r="F18" s="384">
        <v>1</v>
      </c>
      <c r="G18" s="384"/>
      <c r="H18" s="384"/>
      <c r="I18">
        <f t="shared" si="0"/>
        <v>32</v>
      </c>
    </row>
    <row r="19" spans="1:11" ht="14.25" customHeight="1">
      <c r="A19" s="35" t="s">
        <v>643</v>
      </c>
      <c r="B19" s="384">
        <v>4</v>
      </c>
      <c r="C19" s="384"/>
      <c r="D19" s="384">
        <v>4</v>
      </c>
      <c r="E19" s="384">
        <f>1+4</f>
        <v>5</v>
      </c>
      <c r="F19" s="384"/>
      <c r="G19" s="384"/>
      <c r="H19" s="384"/>
      <c r="I19">
        <f t="shared" si="0"/>
        <v>13</v>
      </c>
    </row>
    <row r="20" spans="1:11" ht="14.25" customHeight="1">
      <c r="A20" s="35" t="s">
        <v>1297</v>
      </c>
      <c r="B20" s="384"/>
      <c r="C20" s="384"/>
      <c r="D20" s="384">
        <v>3</v>
      </c>
      <c r="E20" s="384"/>
      <c r="F20" s="384"/>
      <c r="G20" s="384"/>
      <c r="H20" s="384"/>
      <c r="I20">
        <f t="shared" si="0"/>
        <v>3</v>
      </c>
    </row>
    <row r="21" spans="1:11" ht="14.25" customHeight="1">
      <c r="A21" s="35" t="s">
        <v>4076</v>
      </c>
      <c r="B21" s="384">
        <v>5</v>
      </c>
      <c r="C21" s="384"/>
      <c r="D21" s="384">
        <v>5</v>
      </c>
      <c r="E21" s="384"/>
      <c r="F21" s="384"/>
      <c r="G21" s="384"/>
      <c r="H21" s="384"/>
      <c r="I21">
        <f t="shared" si="0"/>
        <v>10</v>
      </c>
    </row>
    <row r="22" spans="1:11" ht="14.25" customHeight="1">
      <c r="A22" s="36" t="s">
        <v>9</v>
      </c>
      <c r="B22" s="122">
        <v>52</v>
      </c>
      <c r="C22" s="122"/>
      <c r="D22" s="122">
        <v>146</v>
      </c>
      <c r="E22" s="122">
        <v>62</v>
      </c>
      <c r="F22" s="122">
        <v>18</v>
      </c>
      <c r="G22" s="122">
        <v>7</v>
      </c>
      <c r="H22" s="122">
        <v>1</v>
      </c>
      <c r="I22">
        <f>SUM(B22:H22)</f>
        <v>286</v>
      </c>
    </row>
    <row r="29" spans="1:11" ht="15" customHeight="1">
      <c r="B29" s="48" t="s">
        <v>4084</v>
      </c>
      <c r="C29" s="48" t="s">
        <v>4085</v>
      </c>
      <c r="D29" s="48" t="s">
        <v>4086</v>
      </c>
    </row>
    <row r="30" spans="1:11" ht="15" customHeight="1">
      <c r="A30" s="35" t="s">
        <v>300</v>
      </c>
      <c r="B30" s="48">
        <v>20</v>
      </c>
      <c r="C30" s="48">
        <v>13</v>
      </c>
      <c r="D30" s="223">
        <f>B30/C30</f>
        <v>1.5384615384615385</v>
      </c>
      <c r="E30"/>
      <c r="F30" s="35" t="s">
        <v>300</v>
      </c>
      <c r="G30" s="209">
        <v>1.5384615384615385</v>
      </c>
      <c r="K30" t="s">
        <v>4087</v>
      </c>
    </row>
    <row r="31" spans="1:11" ht="15" customHeight="1">
      <c r="A31" s="35" t="s">
        <v>1334</v>
      </c>
      <c r="B31" s="48">
        <v>7</v>
      </c>
      <c r="C31" s="48">
        <v>14</v>
      </c>
      <c r="D31" s="223">
        <f t="shared" ref="D31:D47" si="1">B31/C31</f>
        <v>0.5</v>
      </c>
      <c r="E31"/>
      <c r="F31" s="35" t="s">
        <v>1334</v>
      </c>
      <c r="G31" s="209">
        <v>0.5</v>
      </c>
    </row>
    <row r="32" spans="1:11" ht="15" customHeight="1">
      <c r="A32" s="35" t="s">
        <v>558</v>
      </c>
      <c r="B32" s="48">
        <v>46</v>
      </c>
      <c r="C32" s="48">
        <v>31</v>
      </c>
      <c r="D32" s="223">
        <f t="shared" si="1"/>
        <v>1.4838709677419355</v>
      </c>
      <c r="E32"/>
      <c r="F32" s="35" t="s">
        <v>558</v>
      </c>
      <c r="G32" s="209">
        <v>1.4838709677419355</v>
      </c>
    </row>
    <row r="33" spans="1:7" ht="15" customHeight="1">
      <c r="A33" s="35" t="s">
        <v>266</v>
      </c>
      <c r="B33" s="48">
        <v>21</v>
      </c>
      <c r="C33" s="48">
        <v>26</v>
      </c>
      <c r="D33" s="223">
        <f t="shared" si="1"/>
        <v>0.80769230769230771</v>
      </c>
      <c r="E33"/>
      <c r="F33" s="35" t="s">
        <v>266</v>
      </c>
      <c r="G33" s="209">
        <v>0.80769230769230771</v>
      </c>
    </row>
    <row r="34" spans="1:7" ht="15" customHeight="1">
      <c r="A34" s="61" t="s">
        <v>220</v>
      </c>
      <c r="B34" s="48">
        <v>31</v>
      </c>
      <c r="C34" s="48">
        <v>39</v>
      </c>
      <c r="D34" s="223">
        <f t="shared" si="1"/>
        <v>0.79487179487179482</v>
      </c>
      <c r="E34"/>
      <c r="F34" s="61" t="s">
        <v>220</v>
      </c>
      <c r="G34" s="209">
        <v>0.79487179487179482</v>
      </c>
    </row>
    <row r="35" spans="1:7" ht="15" customHeight="1">
      <c r="A35" s="35" t="s">
        <v>640</v>
      </c>
      <c r="B35" s="48">
        <v>1</v>
      </c>
      <c r="C35" s="48">
        <v>14</v>
      </c>
      <c r="D35" s="223">
        <f t="shared" si="1"/>
        <v>7.1428571428571425E-2</v>
      </c>
      <c r="E35"/>
      <c r="F35" s="35" t="s">
        <v>640</v>
      </c>
      <c r="G35" s="209">
        <v>7.1428571428571425E-2</v>
      </c>
    </row>
    <row r="36" spans="1:7" ht="15" customHeight="1">
      <c r="A36" s="35" t="s">
        <v>713</v>
      </c>
      <c r="B36" s="48">
        <v>16</v>
      </c>
      <c r="C36" s="48">
        <v>17</v>
      </c>
      <c r="D36" s="223">
        <f t="shared" si="1"/>
        <v>0.94117647058823528</v>
      </c>
      <c r="E36"/>
      <c r="F36" s="35" t="s">
        <v>713</v>
      </c>
      <c r="G36" s="209">
        <v>0.94117647058823528</v>
      </c>
    </row>
    <row r="37" spans="1:7" ht="15" customHeight="1">
      <c r="A37" s="35" t="s">
        <v>533</v>
      </c>
      <c r="B37" s="48">
        <v>5</v>
      </c>
      <c r="C37" s="48">
        <v>14</v>
      </c>
      <c r="D37" s="223">
        <f t="shared" si="1"/>
        <v>0.35714285714285715</v>
      </c>
      <c r="E37"/>
      <c r="F37" s="35" t="s">
        <v>533</v>
      </c>
      <c r="G37" s="209">
        <v>0.35714285714285715</v>
      </c>
    </row>
    <row r="38" spans="1:7" ht="15" customHeight="1">
      <c r="A38" s="35" t="s">
        <v>402</v>
      </c>
      <c r="B38" s="48">
        <v>11</v>
      </c>
      <c r="C38" s="48">
        <v>9</v>
      </c>
      <c r="D38" s="223">
        <f t="shared" si="1"/>
        <v>1.2222222222222223</v>
      </c>
      <c r="E38"/>
      <c r="F38" s="35" t="s">
        <v>402</v>
      </c>
      <c r="G38" s="209">
        <v>1.2222222222222223</v>
      </c>
    </row>
    <row r="39" spans="1:7" ht="15" customHeight="1">
      <c r="A39" s="35" t="s">
        <v>376</v>
      </c>
      <c r="B39" s="48">
        <v>8</v>
      </c>
      <c r="C39" s="48">
        <v>26</v>
      </c>
      <c r="D39" s="223">
        <f t="shared" si="1"/>
        <v>0.30769230769230771</v>
      </c>
      <c r="E39"/>
      <c r="F39" s="35" t="s">
        <v>376</v>
      </c>
      <c r="G39" s="209">
        <v>0.30769230769230771</v>
      </c>
    </row>
    <row r="40" spans="1:7" ht="15" customHeight="1">
      <c r="A40" s="35" t="s">
        <v>437</v>
      </c>
      <c r="B40" s="48">
        <v>14</v>
      </c>
      <c r="C40" s="48">
        <v>25</v>
      </c>
      <c r="D40" s="223">
        <f t="shared" si="1"/>
        <v>0.56000000000000005</v>
      </c>
      <c r="E40"/>
      <c r="F40" s="35" t="s">
        <v>437</v>
      </c>
      <c r="G40" s="209">
        <v>0.56000000000000005</v>
      </c>
    </row>
    <row r="41" spans="1:7" ht="15" customHeight="1">
      <c r="A41" s="35" t="s">
        <v>609</v>
      </c>
      <c r="B41" s="48">
        <v>8</v>
      </c>
      <c r="C41" s="48">
        <v>21</v>
      </c>
      <c r="D41" s="223">
        <f t="shared" si="1"/>
        <v>0.38095238095238093</v>
      </c>
      <c r="E41"/>
      <c r="F41" s="35" t="s">
        <v>609</v>
      </c>
      <c r="G41" s="209">
        <v>0.38095238095238093</v>
      </c>
    </row>
    <row r="42" spans="1:7" ht="15" customHeight="1">
      <c r="A42" s="35" t="s">
        <v>901</v>
      </c>
      <c r="B42" s="48">
        <v>5</v>
      </c>
      <c r="C42" s="48">
        <v>9</v>
      </c>
      <c r="D42" s="223">
        <f t="shared" si="1"/>
        <v>0.55555555555555558</v>
      </c>
      <c r="E42"/>
      <c r="F42" s="35" t="s">
        <v>901</v>
      </c>
      <c r="G42" s="209">
        <v>0.55555555555555558</v>
      </c>
    </row>
    <row r="43" spans="1:7" ht="15" customHeight="1">
      <c r="A43" s="35" t="s">
        <v>502</v>
      </c>
      <c r="B43" s="48">
        <v>35</v>
      </c>
      <c r="C43" s="48">
        <v>34</v>
      </c>
      <c r="D43" s="223">
        <f t="shared" si="1"/>
        <v>1.0294117647058822</v>
      </c>
      <c r="E43"/>
      <c r="F43" s="35" t="s">
        <v>502</v>
      </c>
      <c r="G43" s="209">
        <v>1.0294117647058822</v>
      </c>
    </row>
    <row r="44" spans="1:7" ht="15" customHeight="1">
      <c r="A44" s="35" t="s">
        <v>470</v>
      </c>
      <c r="B44" s="48">
        <v>32</v>
      </c>
      <c r="C44" s="48">
        <v>28</v>
      </c>
      <c r="D44" s="223">
        <f t="shared" si="1"/>
        <v>1.1428571428571428</v>
      </c>
      <c r="E44"/>
      <c r="F44" s="35" t="s">
        <v>470</v>
      </c>
      <c r="G44" s="209">
        <v>1.1428571428571428</v>
      </c>
    </row>
    <row r="45" spans="1:7" ht="15" customHeight="1">
      <c r="A45" s="35" t="s">
        <v>643</v>
      </c>
      <c r="B45" s="48">
        <v>13</v>
      </c>
      <c r="C45" s="48">
        <v>31</v>
      </c>
      <c r="D45" s="223">
        <f t="shared" si="1"/>
        <v>0.41935483870967744</v>
      </c>
      <c r="E45"/>
      <c r="F45" s="35" t="s">
        <v>643</v>
      </c>
      <c r="G45" s="209">
        <v>0.41935483870967744</v>
      </c>
    </row>
    <row r="46" spans="1:7" ht="15" customHeight="1">
      <c r="A46" s="35" t="s">
        <v>1297</v>
      </c>
      <c r="B46" s="48">
        <v>3</v>
      </c>
      <c r="C46" s="48">
        <v>4</v>
      </c>
      <c r="D46" s="223">
        <f t="shared" si="1"/>
        <v>0.75</v>
      </c>
      <c r="E46"/>
      <c r="F46" s="35" t="s">
        <v>1297</v>
      </c>
      <c r="G46" s="209">
        <v>0.75</v>
      </c>
    </row>
    <row r="47" spans="1:7" ht="15" customHeight="1">
      <c r="A47" s="35" t="s">
        <v>4076</v>
      </c>
      <c r="B47" s="48">
        <v>10</v>
      </c>
      <c r="C47" s="48">
        <v>23</v>
      </c>
      <c r="D47" s="223">
        <f t="shared" si="1"/>
        <v>0.43478260869565216</v>
      </c>
      <c r="E47"/>
      <c r="F47" s="35" t="s">
        <v>4076</v>
      </c>
      <c r="G47" s="209">
        <v>0.43478260869565216</v>
      </c>
    </row>
    <row r="48" spans="1:7" ht="15" customHeight="1">
      <c r="D48" s="40"/>
      <c r="E48"/>
      <c r="F48" s="48" t="s">
        <v>4088</v>
      </c>
      <c r="G48" s="209">
        <f>AVERAGE(G30:G47)</f>
        <v>0.73874851829544796</v>
      </c>
    </row>
    <row r="49" spans="4:5" ht="15" customHeight="1">
      <c r="D49" s="40"/>
      <c r="E49"/>
    </row>
    <row r="50" spans="4:5" ht="15" customHeight="1">
      <c r="D50" s="40"/>
      <c r="E50"/>
    </row>
    <row r="51" spans="4:5" ht="15" customHeight="1">
      <c r="D51" s="40"/>
      <c r="E51"/>
    </row>
    <row r="52" spans="4:5" ht="15" customHeight="1">
      <c r="D52" s="40"/>
      <c r="E52"/>
    </row>
  </sheetData>
  <pageMargins left="0.7" right="0.7" top="0.78740157499999996" bottom="0.78740157499999996" header="0" footer="0"/>
  <pageSetup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27"/>
  <sheetViews>
    <sheetView workbookViewId="0"/>
  </sheetViews>
  <sheetFormatPr defaultColWidth="12.58203125" defaultRowHeight="15" customHeight="1"/>
  <cols>
    <col min="1" max="1" width="7.58203125" style="71" customWidth="1"/>
    <col min="2" max="2" width="10.83203125" customWidth="1"/>
    <col min="3" max="10" width="10.08203125" customWidth="1"/>
    <col min="11" max="25" width="7.58203125" customWidth="1"/>
  </cols>
  <sheetData>
    <row r="1" spans="1:10" s="25" customFormat="1" ht="14.25" customHeight="1">
      <c r="A1" s="69" t="s">
        <v>4089</v>
      </c>
      <c r="B1" s="67"/>
      <c r="C1" s="67"/>
      <c r="D1" s="67"/>
      <c r="E1" s="67"/>
      <c r="F1" s="67"/>
      <c r="G1" s="67"/>
      <c r="H1" s="67"/>
      <c r="I1" s="67"/>
      <c r="J1" s="67"/>
    </row>
    <row r="2" spans="1:10" s="25" customFormat="1" ht="14.25" customHeight="1">
      <c r="A2" s="68"/>
      <c r="B2" s="67"/>
      <c r="C2" s="67"/>
      <c r="D2" s="67"/>
      <c r="E2" s="67"/>
      <c r="F2" s="67"/>
      <c r="G2" s="67"/>
      <c r="H2" s="67"/>
      <c r="I2" s="67"/>
      <c r="J2" s="67"/>
    </row>
    <row r="3" spans="1:10" s="25" customFormat="1" ht="14.25" customHeight="1">
      <c r="A3" s="70" t="s">
        <v>4090</v>
      </c>
      <c r="B3" s="38"/>
      <c r="C3" s="466" t="s">
        <v>4091</v>
      </c>
      <c r="D3" s="466"/>
      <c r="E3" s="467" t="s">
        <v>4092</v>
      </c>
      <c r="F3" s="468"/>
      <c r="G3" s="466" t="s">
        <v>4093</v>
      </c>
      <c r="H3" s="466"/>
      <c r="I3" s="466" t="s">
        <v>9</v>
      </c>
      <c r="J3" s="466"/>
    </row>
    <row r="4" spans="1:10" ht="14.25" customHeight="1">
      <c r="A4" s="70"/>
      <c r="B4" s="38"/>
      <c r="C4" s="39" t="s">
        <v>4094</v>
      </c>
      <c r="D4" s="39" t="s">
        <v>4095</v>
      </c>
      <c r="E4" s="39" t="s">
        <v>4094</v>
      </c>
      <c r="F4" s="39" t="s">
        <v>4095</v>
      </c>
      <c r="G4" s="39" t="s">
        <v>4094</v>
      </c>
      <c r="H4" s="39" t="s">
        <v>4095</v>
      </c>
      <c r="I4" s="39" t="s">
        <v>4094</v>
      </c>
      <c r="J4" s="39" t="s">
        <v>4095</v>
      </c>
    </row>
    <row r="5" spans="1:10" ht="14.25" customHeight="1">
      <c r="A5" s="64">
        <v>21110</v>
      </c>
      <c r="B5" s="40" t="s">
        <v>300</v>
      </c>
      <c r="C5" s="41">
        <v>8</v>
      </c>
      <c r="D5" s="41">
        <v>8.1</v>
      </c>
      <c r="E5" s="41">
        <v>5</v>
      </c>
      <c r="F5" s="41">
        <v>4.3730000000000002</v>
      </c>
      <c r="G5" s="41"/>
      <c r="H5" s="41"/>
      <c r="I5" s="41">
        <f>C5+E5</f>
        <v>13</v>
      </c>
      <c r="J5" s="41">
        <f>D5+F5</f>
        <v>12.472999999999999</v>
      </c>
    </row>
    <row r="6" spans="1:10" ht="14.25" customHeight="1">
      <c r="A6" s="64">
        <v>21120</v>
      </c>
      <c r="B6" s="40" t="s">
        <v>1334</v>
      </c>
      <c r="C6" s="41">
        <v>10</v>
      </c>
      <c r="D6" s="41">
        <v>8.8140000000000001</v>
      </c>
      <c r="E6" s="41">
        <v>5</v>
      </c>
      <c r="F6" s="41">
        <v>4.2569999999999997</v>
      </c>
      <c r="G6" s="41"/>
      <c r="H6" s="41"/>
      <c r="I6" s="41">
        <f t="shared" ref="I6:I27" si="0">C6+E6</f>
        <v>15</v>
      </c>
      <c r="J6" s="41">
        <f t="shared" ref="J6:J26" si="1">D6+F6</f>
        <v>13.071</v>
      </c>
    </row>
    <row r="7" spans="1:10" ht="14.25" customHeight="1">
      <c r="A7" s="64">
        <v>21130</v>
      </c>
      <c r="B7" s="40" t="s">
        <v>558</v>
      </c>
      <c r="C7" s="41">
        <v>20</v>
      </c>
      <c r="D7" s="41">
        <v>18.721</v>
      </c>
      <c r="E7" s="41">
        <v>9</v>
      </c>
      <c r="F7" s="41">
        <v>8.9220000000000006</v>
      </c>
      <c r="G7" s="41"/>
      <c r="H7" s="41"/>
      <c r="I7" s="41">
        <f t="shared" si="0"/>
        <v>29</v>
      </c>
      <c r="J7" s="41">
        <f t="shared" si="1"/>
        <v>27.643000000000001</v>
      </c>
    </row>
    <row r="8" spans="1:10" ht="14.25" customHeight="1">
      <c r="A8" s="64">
        <v>21140</v>
      </c>
      <c r="B8" s="40" t="s">
        <v>266</v>
      </c>
      <c r="C8" s="41">
        <v>18</v>
      </c>
      <c r="D8" s="41">
        <v>15.6</v>
      </c>
      <c r="E8" s="41">
        <v>8</v>
      </c>
      <c r="F8" s="41">
        <v>11.287000000000001</v>
      </c>
      <c r="G8" s="41"/>
      <c r="H8" s="41"/>
      <c r="I8" s="41">
        <f t="shared" si="0"/>
        <v>26</v>
      </c>
      <c r="J8" s="41">
        <f t="shared" si="1"/>
        <v>26.887</v>
      </c>
    </row>
    <row r="9" spans="1:10" ht="14.25" customHeight="1">
      <c r="A9" s="64">
        <v>21150</v>
      </c>
      <c r="B9" s="40" t="s">
        <v>220</v>
      </c>
      <c r="C9" s="41">
        <v>30</v>
      </c>
      <c r="D9" s="41">
        <v>29.852</v>
      </c>
      <c r="E9" s="41">
        <v>8</v>
      </c>
      <c r="F9" s="41">
        <v>11.404999999999999</v>
      </c>
      <c r="G9" s="41"/>
      <c r="H9" s="41"/>
      <c r="I9" s="41">
        <f t="shared" si="0"/>
        <v>38</v>
      </c>
      <c r="J9" s="41">
        <f t="shared" si="1"/>
        <v>41.256999999999998</v>
      </c>
    </row>
    <row r="10" spans="1:10" ht="14.25" customHeight="1">
      <c r="A10" s="64">
        <v>21180</v>
      </c>
      <c r="B10" s="40" t="s">
        <v>533</v>
      </c>
      <c r="C10" s="41">
        <v>11</v>
      </c>
      <c r="D10" s="41">
        <v>8.4090000000000007</v>
      </c>
      <c r="E10" s="41">
        <v>3</v>
      </c>
      <c r="F10" s="41">
        <v>4.3970000000000002</v>
      </c>
      <c r="G10" s="41"/>
      <c r="H10" s="41"/>
      <c r="I10" s="41">
        <f t="shared" si="0"/>
        <v>14</v>
      </c>
      <c r="J10" s="41">
        <f t="shared" si="1"/>
        <v>12.806000000000001</v>
      </c>
    </row>
    <row r="11" spans="1:10" ht="14.25" customHeight="1">
      <c r="A11" s="64">
        <v>21230</v>
      </c>
      <c r="B11" s="40" t="s">
        <v>609</v>
      </c>
      <c r="C11" s="41">
        <v>15</v>
      </c>
      <c r="D11" s="41">
        <v>11.266</v>
      </c>
      <c r="E11" s="41">
        <v>5</v>
      </c>
      <c r="F11" s="41">
        <v>3.823</v>
      </c>
      <c r="G11" s="41"/>
      <c r="H11" s="41"/>
      <c r="I11" s="41">
        <f t="shared" si="0"/>
        <v>20</v>
      </c>
      <c r="J11" s="41">
        <f t="shared" si="1"/>
        <v>15.089</v>
      </c>
    </row>
    <row r="12" spans="1:10" ht="14.25" customHeight="1">
      <c r="A12" s="64">
        <v>21250</v>
      </c>
      <c r="B12" s="40" t="s">
        <v>502</v>
      </c>
      <c r="C12" s="41">
        <v>25</v>
      </c>
      <c r="D12" s="41">
        <v>18.742999999999999</v>
      </c>
      <c r="E12" s="41">
        <v>4</v>
      </c>
      <c r="F12" s="41">
        <v>3.4369999999999998</v>
      </c>
      <c r="G12" s="41"/>
      <c r="H12" s="41"/>
      <c r="I12" s="41">
        <f t="shared" si="0"/>
        <v>29</v>
      </c>
      <c r="J12" s="41">
        <f t="shared" si="1"/>
        <v>22.18</v>
      </c>
    </row>
    <row r="13" spans="1:10" ht="14.25" customHeight="1">
      <c r="A13" s="64">
        <v>21260</v>
      </c>
      <c r="B13" s="40" t="s">
        <v>643</v>
      </c>
      <c r="C13" s="41">
        <v>27</v>
      </c>
      <c r="D13" s="41">
        <v>20.350999999999999</v>
      </c>
      <c r="E13" s="41">
        <v>3</v>
      </c>
      <c r="F13" s="41">
        <v>6.3559999999999999</v>
      </c>
      <c r="G13" s="41"/>
      <c r="H13" s="41"/>
      <c r="I13" s="41">
        <f t="shared" si="0"/>
        <v>30</v>
      </c>
      <c r="J13" s="41">
        <f t="shared" si="1"/>
        <v>26.707000000000001</v>
      </c>
    </row>
    <row r="14" spans="1:10" ht="14.25" customHeight="1">
      <c r="A14" s="64">
        <v>21270</v>
      </c>
      <c r="B14" s="40" t="s">
        <v>4096</v>
      </c>
      <c r="C14" s="41">
        <v>1</v>
      </c>
      <c r="D14" s="84">
        <v>0.7</v>
      </c>
      <c r="E14" s="41">
        <v>2</v>
      </c>
      <c r="F14" s="41">
        <v>1.6</v>
      </c>
      <c r="G14" s="41"/>
      <c r="H14" s="41"/>
      <c r="I14" s="41">
        <f t="shared" si="0"/>
        <v>3</v>
      </c>
      <c r="J14" s="41">
        <f t="shared" si="1"/>
        <v>2.2999999999999998</v>
      </c>
    </row>
    <row r="15" spans="1:10" ht="14.25" customHeight="1">
      <c r="A15" s="64">
        <v>21300</v>
      </c>
      <c r="B15" s="40" t="s">
        <v>4097</v>
      </c>
      <c r="C15" s="41">
        <v>1</v>
      </c>
      <c r="D15" s="41">
        <v>1</v>
      </c>
      <c r="E15" s="41">
        <v>7</v>
      </c>
      <c r="F15" s="41">
        <v>5.1749999999999998</v>
      </c>
      <c r="G15" s="41"/>
      <c r="H15" s="41"/>
      <c r="I15" s="41">
        <f t="shared" si="0"/>
        <v>8</v>
      </c>
      <c r="J15" s="41">
        <f t="shared" si="1"/>
        <v>6.1749999999999998</v>
      </c>
    </row>
    <row r="16" spans="1:10" ht="14.25" customHeight="1">
      <c r="A16" s="64">
        <v>21310</v>
      </c>
      <c r="B16" s="134" t="s">
        <v>470</v>
      </c>
      <c r="C16" s="41">
        <v>15</v>
      </c>
      <c r="D16" s="41">
        <v>12.395</v>
      </c>
      <c r="E16" s="41">
        <v>12</v>
      </c>
      <c r="F16" s="41">
        <v>9.7789999999999999</v>
      </c>
      <c r="G16" s="41"/>
      <c r="H16" s="41"/>
      <c r="I16" s="41">
        <f t="shared" si="0"/>
        <v>27</v>
      </c>
      <c r="J16" s="41">
        <f t="shared" si="1"/>
        <v>22.173999999999999</v>
      </c>
    </row>
    <row r="17" spans="1:10" ht="14.25" customHeight="1">
      <c r="A17" s="64">
        <v>21320</v>
      </c>
      <c r="B17" s="40" t="s">
        <v>437</v>
      </c>
      <c r="C17" s="41">
        <v>20</v>
      </c>
      <c r="D17" s="41">
        <v>17.629000000000001</v>
      </c>
      <c r="E17" s="41">
        <v>5</v>
      </c>
      <c r="F17" s="41">
        <v>5.258</v>
      </c>
      <c r="G17" s="41"/>
      <c r="H17" s="41"/>
      <c r="I17" s="41">
        <f t="shared" si="0"/>
        <v>25</v>
      </c>
      <c r="J17" s="41">
        <f t="shared" si="1"/>
        <v>22.887</v>
      </c>
    </row>
    <row r="18" spans="1:10" ht="14.25" customHeight="1">
      <c r="A18" s="64">
        <v>21340</v>
      </c>
      <c r="B18" s="40" t="s">
        <v>640</v>
      </c>
      <c r="C18" s="41">
        <v>7</v>
      </c>
      <c r="D18" s="41">
        <v>3.8719999999999999</v>
      </c>
      <c r="E18" s="41">
        <v>5</v>
      </c>
      <c r="F18" s="41">
        <v>5.3609999999999998</v>
      </c>
      <c r="G18" s="41"/>
      <c r="H18" s="41"/>
      <c r="I18" s="41">
        <f t="shared" si="0"/>
        <v>12</v>
      </c>
      <c r="J18" s="41">
        <f t="shared" si="1"/>
        <v>9.2330000000000005</v>
      </c>
    </row>
    <row r="19" spans="1:10" ht="14.25" customHeight="1">
      <c r="A19" s="64">
        <v>21350</v>
      </c>
      <c r="B19" s="40" t="s">
        <v>713</v>
      </c>
      <c r="C19" s="41">
        <v>15</v>
      </c>
      <c r="D19" s="41">
        <v>10.138</v>
      </c>
      <c r="E19" s="41">
        <v>3</v>
      </c>
      <c r="F19" s="41">
        <v>3.0179999999999998</v>
      </c>
      <c r="G19" s="41"/>
      <c r="H19" s="41"/>
      <c r="I19" s="41">
        <f t="shared" si="0"/>
        <v>18</v>
      </c>
      <c r="J19" s="41">
        <f t="shared" si="1"/>
        <v>13.155999999999999</v>
      </c>
    </row>
    <row r="20" spans="1:10" ht="14.25" customHeight="1">
      <c r="A20" s="64">
        <v>21360</v>
      </c>
      <c r="B20" s="40" t="s">
        <v>402</v>
      </c>
      <c r="C20" s="41">
        <v>7</v>
      </c>
      <c r="D20" s="41">
        <v>7.4969999999999999</v>
      </c>
      <c r="E20" s="41">
        <v>4</v>
      </c>
      <c r="F20" s="41">
        <v>2.0750000000000002</v>
      </c>
      <c r="G20" s="41"/>
      <c r="H20" s="41"/>
      <c r="I20" s="41">
        <f t="shared" si="0"/>
        <v>11</v>
      </c>
      <c r="J20" s="41">
        <f t="shared" si="1"/>
        <v>9.5719999999999992</v>
      </c>
    </row>
    <row r="21" spans="1:10" ht="14.25" customHeight="1">
      <c r="A21" s="64">
        <v>21370</v>
      </c>
      <c r="B21" s="40" t="s">
        <v>376</v>
      </c>
      <c r="C21" s="41">
        <v>20</v>
      </c>
      <c r="D21" s="41">
        <v>15.467000000000001</v>
      </c>
      <c r="E21" s="41">
        <v>8</v>
      </c>
      <c r="F21" s="41">
        <v>6.1680000000000001</v>
      </c>
      <c r="G21" s="41"/>
      <c r="H21" s="41"/>
      <c r="I21" s="41">
        <f t="shared" si="0"/>
        <v>28</v>
      </c>
      <c r="J21" s="41">
        <f t="shared" si="1"/>
        <v>21.635000000000002</v>
      </c>
    </row>
    <row r="22" spans="1:10" ht="14.25" customHeight="1">
      <c r="A22" s="64">
        <v>21380</v>
      </c>
      <c r="B22" s="40" t="s">
        <v>901</v>
      </c>
      <c r="C22" s="41">
        <v>4</v>
      </c>
      <c r="D22" s="41">
        <v>2.8</v>
      </c>
      <c r="E22" s="41">
        <v>5</v>
      </c>
      <c r="F22" s="41">
        <v>2.5489999999999999</v>
      </c>
      <c r="G22" s="41"/>
      <c r="H22" s="41"/>
      <c r="I22" s="41">
        <f t="shared" si="0"/>
        <v>9</v>
      </c>
      <c r="J22" s="41">
        <f t="shared" si="1"/>
        <v>5.3490000000000002</v>
      </c>
    </row>
    <row r="23" spans="1:10" ht="14.25" customHeight="1">
      <c r="A23" s="64">
        <v>21390</v>
      </c>
      <c r="B23" s="40" t="s">
        <v>4098</v>
      </c>
      <c r="C23" s="41"/>
      <c r="D23" s="41"/>
      <c r="E23" s="41"/>
      <c r="F23" s="41"/>
      <c r="G23" s="41"/>
      <c r="H23" s="41"/>
      <c r="I23" s="41">
        <f t="shared" si="0"/>
        <v>0</v>
      </c>
      <c r="J23" s="41">
        <f t="shared" si="1"/>
        <v>0</v>
      </c>
    </row>
    <row r="24" spans="1:10" ht="14.25" customHeight="1">
      <c r="A24" s="64">
        <v>21400</v>
      </c>
      <c r="B24" s="40" t="s">
        <v>858</v>
      </c>
      <c r="C24" s="41">
        <v>3</v>
      </c>
      <c r="D24" s="41">
        <v>3</v>
      </c>
      <c r="E24" s="41">
        <v>12</v>
      </c>
      <c r="F24" s="41">
        <v>10.755000000000001</v>
      </c>
      <c r="G24" s="41"/>
      <c r="H24" s="41"/>
      <c r="I24" s="41">
        <f t="shared" si="0"/>
        <v>15</v>
      </c>
      <c r="J24" s="41">
        <f t="shared" si="1"/>
        <v>13.755000000000001</v>
      </c>
    </row>
    <row r="25" spans="1:10" ht="14.25" customHeight="1">
      <c r="A25" s="64">
        <v>21700</v>
      </c>
      <c r="B25" s="40" t="s">
        <v>4099</v>
      </c>
      <c r="C25" s="41"/>
      <c r="D25" s="41"/>
      <c r="E25" s="41">
        <v>3</v>
      </c>
      <c r="F25" s="41">
        <v>1.05</v>
      </c>
      <c r="G25" s="41"/>
      <c r="H25" s="41"/>
      <c r="I25" s="41">
        <f>C25+E25</f>
        <v>3</v>
      </c>
      <c r="J25" s="41">
        <f>D25+F25</f>
        <v>1.05</v>
      </c>
    </row>
    <row r="26" spans="1:10" ht="14.25" customHeight="1">
      <c r="A26" s="64">
        <v>21900</v>
      </c>
      <c r="B26" s="40" t="s">
        <v>4076</v>
      </c>
      <c r="C26" s="41"/>
      <c r="D26" s="41"/>
      <c r="E26" s="41">
        <v>23</v>
      </c>
      <c r="F26" s="41">
        <v>24.812999999999999</v>
      </c>
      <c r="G26" s="41"/>
      <c r="H26" s="41"/>
      <c r="I26" s="41">
        <f t="shared" si="0"/>
        <v>23</v>
      </c>
      <c r="J26" s="41">
        <f t="shared" si="1"/>
        <v>24.812999999999999</v>
      </c>
    </row>
    <row r="27" spans="1:10" ht="14.25" customHeight="1">
      <c r="A27" s="70" t="s">
        <v>9</v>
      </c>
      <c r="B27" s="38"/>
      <c r="C27" s="39">
        <f>C5+C6+C7+C8+C9+C10+C11++C12+C13+C14+C16+C17+C18+C19+C20+C21+C22+C23+C24+C15</f>
        <v>257</v>
      </c>
      <c r="D27" s="39">
        <f>D5+D6+D7+D8+D9+D10+D11+D12+D14+D15+D16+D17+D20+D22+D23+D24+D26+D13+D18+D19+D21</f>
        <v>214.35400000000004</v>
      </c>
      <c r="E27" s="39">
        <f>E5+E6+E7+E8+E9+E10+E11+E12+E13+E14+E15+E16+E17+E18+E19+E20+E21+E22+E24+E26+E25</f>
        <v>139</v>
      </c>
      <c r="F27" s="39">
        <f>F5+F6+F7+F8+F9+F10+F11+F12+F13+F14+F15+F16+F17+F18+F19+F20+F21+F22+F24+F26+F25</f>
        <v>135.858</v>
      </c>
      <c r="G27" s="39"/>
      <c r="H27" s="39"/>
      <c r="I27" s="39">
        <f t="shared" si="0"/>
        <v>396</v>
      </c>
      <c r="J27" s="39">
        <f>D27+F27</f>
        <v>350.21200000000005</v>
      </c>
    </row>
  </sheetData>
  <mergeCells count="4">
    <mergeCell ref="C3:D3"/>
    <mergeCell ref="G3:H3"/>
    <mergeCell ref="I3:J3"/>
    <mergeCell ref="E3:F3"/>
  </mergeCells>
  <pageMargins left="0.7" right="0.7" top="0.78740157499999996" bottom="0.78740157499999996" header="0" footer="0"/>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12908-9BE1-46EF-8F24-DB8F06FBB1A8}">
  <sheetPr>
    <tabColor rgb="FFFFC000"/>
    <pageSetUpPr fitToPage="1"/>
  </sheetPr>
  <dimension ref="A1:L110"/>
  <sheetViews>
    <sheetView workbookViewId="0"/>
  </sheetViews>
  <sheetFormatPr defaultColWidth="12.58203125" defaultRowHeight="15" customHeight="1"/>
  <cols>
    <col min="1" max="1" width="18.58203125" style="94" customWidth="1"/>
    <col min="2" max="2" width="12" style="355" customWidth="1"/>
    <col min="3" max="3" width="13" style="355" customWidth="1"/>
    <col min="4" max="7" width="11.08203125" style="355" customWidth="1"/>
    <col min="8" max="8" width="11.08203125" style="94" customWidth="1"/>
    <col min="9" max="19" width="7.58203125" style="94" customWidth="1"/>
    <col min="20" max="16384" width="12.58203125" style="94"/>
  </cols>
  <sheetData>
    <row r="1" spans="1:12" ht="14.25" customHeight="1">
      <c r="A1" s="354" t="s">
        <v>4221</v>
      </c>
    </row>
    <row r="2" spans="1:12" ht="14.25" customHeight="1">
      <c r="A2" s="354"/>
    </row>
    <row r="3" spans="1:12" ht="15" customHeight="1">
      <c r="A3" s="275" t="s">
        <v>4100</v>
      </c>
      <c r="B3" s="354"/>
      <c r="C3" s="354"/>
      <c r="D3" s="354"/>
      <c r="E3" s="354"/>
      <c r="F3" s="354"/>
      <c r="G3" s="354"/>
      <c r="H3" s="67"/>
      <c r="L3" s="356"/>
    </row>
    <row r="4" spans="1:12" ht="103" customHeight="1">
      <c r="A4" s="357" t="s">
        <v>4068</v>
      </c>
      <c r="B4" s="358" t="s">
        <v>4101</v>
      </c>
      <c r="C4" s="358" t="s">
        <v>4081</v>
      </c>
      <c r="D4" s="358" t="s">
        <v>4102</v>
      </c>
      <c r="E4" s="358" t="s">
        <v>4073</v>
      </c>
      <c r="F4" s="358" t="s">
        <v>4082</v>
      </c>
      <c r="G4" s="358" t="s">
        <v>4103</v>
      </c>
      <c r="H4" s="358" t="s">
        <v>9</v>
      </c>
      <c r="L4" s="356"/>
    </row>
    <row r="5" spans="1:12" ht="14.25" hidden="1" customHeight="1">
      <c r="A5" s="359" t="s">
        <v>300</v>
      </c>
      <c r="B5" s="360"/>
      <c r="C5" s="360"/>
      <c r="D5" s="360"/>
      <c r="E5" s="360"/>
      <c r="F5" s="360"/>
      <c r="G5" s="360"/>
      <c r="H5" s="360"/>
      <c r="L5" s="356"/>
    </row>
    <row r="6" spans="1:12" ht="14.25" hidden="1" customHeight="1">
      <c r="A6" s="359" t="s">
        <v>1334</v>
      </c>
      <c r="B6" s="360"/>
      <c r="C6" s="360"/>
      <c r="D6" s="360"/>
      <c r="E6" s="360"/>
      <c r="F6" s="360"/>
      <c r="G6" s="360"/>
      <c r="H6" s="360"/>
      <c r="L6" s="356"/>
    </row>
    <row r="7" spans="1:12" ht="14.25" hidden="1" customHeight="1">
      <c r="A7" s="359" t="s">
        <v>558</v>
      </c>
      <c r="B7" s="360"/>
      <c r="C7" s="360"/>
      <c r="D7" s="360"/>
      <c r="E7" s="360"/>
      <c r="F7" s="360"/>
      <c r="G7" s="360"/>
      <c r="H7" s="360"/>
      <c r="L7" s="356"/>
    </row>
    <row r="8" spans="1:12" ht="14.25" hidden="1" customHeight="1">
      <c r="A8" s="359" t="s">
        <v>266</v>
      </c>
      <c r="B8" s="360"/>
      <c r="C8" s="360"/>
      <c r="D8" s="360"/>
      <c r="E8" s="360"/>
      <c r="F8" s="360"/>
      <c r="G8" s="360"/>
      <c r="H8" s="360"/>
      <c r="L8" s="356"/>
    </row>
    <row r="9" spans="1:12" s="355" customFormat="1" ht="14.25" hidden="1" customHeight="1">
      <c r="A9" s="361" t="s">
        <v>220</v>
      </c>
      <c r="B9" s="360"/>
      <c r="C9" s="360"/>
      <c r="D9" s="360"/>
      <c r="E9" s="360"/>
      <c r="F9" s="360"/>
      <c r="G9" s="360"/>
      <c r="H9" s="360"/>
      <c r="I9" s="94"/>
    </row>
    <row r="10" spans="1:12" ht="14.25" hidden="1" customHeight="1">
      <c r="A10" s="359" t="s">
        <v>640</v>
      </c>
      <c r="B10" s="360"/>
      <c r="C10" s="360"/>
      <c r="D10" s="360"/>
      <c r="E10" s="360"/>
      <c r="F10" s="360"/>
      <c r="G10" s="360"/>
      <c r="H10" s="360"/>
    </row>
    <row r="11" spans="1:12" ht="14.25" hidden="1" customHeight="1">
      <c r="A11" s="359" t="s">
        <v>713</v>
      </c>
      <c r="B11" s="360"/>
      <c r="C11" s="360"/>
      <c r="D11" s="360"/>
      <c r="E11" s="360"/>
      <c r="F11" s="360"/>
      <c r="G11" s="360"/>
      <c r="H11" s="360"/>
    </row>
    <row r="12" spans="1:12" ht="14.25" hidden="1" customHeight="1">
      <c r="A12" s="359" t="s">
        <v>533</v>
      </c>
      <c r="B12" s="360"/>
      <c r="C12" s="360"/>
      <c r="D12" s="360"/>
      <c r="E12" s="360"/>
      <c r="F12" s="360"/>
      <c r="G12" s="360"/>
      <c r="H12" s="360"/>
    </row>
    <row r="13" spans="1:12" ht="14.25" hidden="1" customHeight="1">
      <c r="A13" s="359" t="s">
        <v>402</v>
      </c>
      <c r="B13" s="360"/>
      <c r="C13" s="360"/>
      <c r="D13" s="360"/>
      <c r="E13" s="360"/>
      <c r="F13" s="360"/>
      <c r="G13" s="360"/>
      <c r="H13" s="360"/>
    </row>
    <row r="14" spans="1:12" ht="14.25" hidden="1" customHeight="1">
      <c r="A14" s="359" t="s">
        <v>376</v>
      </c>
      <c r="B14" s="360"/>
      <c r="C14" s="360"/>
      <c r="D14" s="360"/>
      <c r="E14" s="360"/>
      <c r="F14" s="360"/>
      <c r="G14" s="360"/>
      <c r="H14" s="360"/>
    </row>
    <row r="15" spans="1:12" ht="14.25" hidden="1" customHeight="1">
      <c r="A15" s="359" t="s">
        <v>437</v>
      </c>
      <c r="B15" s="360"/>
      <c r="C15" s="360"/>
      <c r="D15" s="360"/>
      <c r="E15" s="360"/>
      <c r="F15" s="360"/>
      <c r="G15" s="360"/>
      <c r="H15" s="360"/>
    </row>
    <row r="16" spans="1:12" ht="14.25" hidden="1" customHeight="1">
      <c r="A16" s="359" t="s">
        <v>609</v>
      </c>
      <c r="B16" s="360"/>
      <c r="C16" s="360"/>
      <c r="D16" s="360"/>
      <c r="E16" s="360"/>
      <c r="F16" s="360"/>
      <c r="G16" s="360"/>
      <c r="H16" s="360"/>
    </row>
    <row r="17" spans="1:12" ht="14.25" hidden="1" customHeight="1">
      <c r="A17" s="359" t="s">
        <v>901</v>
      </c>
      <c r="B17" s="360"/>
      <c r="C17" s="360"/>
      <c r="D17" s="360"/>
      <c r="E17" s="360"/>
      <c r="F17" s="360"/>
      <c r="G17" s="360"/>
      <c r="H17" s="360"/>
    </row>
    <row r="18" spans="1:12" ht="14.25" hidden="1" customHeight="1">
      <c r="A18" s="359" t="s">
        <v>502</v>
      </c>
      <c r="B18" s="360"/>
      <c r="C18" s="360"/>
      <c r="D18" s="360"/>
      <c r="E18" s="360"/>
      <c r="F18" s="360"/>
      <c r="G18" s="360"/>
      <c r="H18" s="360"/>
    </row>
    <row r="19" spans="1:12" ht="14.25" hidden="1" customHeight="1">
      <c r="A19" s="359" t="s">
        <v>470</v>
      </c>
      <c r="B19" s="360"/>
      <c r="C19" s="360"/>
      <c r="D19" s="360"/>
      <c r="E19" s="360"/>
      <c r="F19" s="360"/>
      <c r="G19" s="360"/>
      <c r="H19" s="360"/>
    </row>
    <row r="20" spans="1:12" ht="14.25" hidden="1" customHeight="1">
      <c r="A20" s="359" t="s">
        <v>643</v>
      </c>
      <c r="B20" s="360"/>
      <c r="C20" s="360"/>
      <c r="D20" s="360"/>
      <c r="E20" s="360"/>
      <c r="F20" s="360"/>
      <c r="G20" s="360"/>
      <c r="H20" s="360"/>
    </row>
    <row r="21" spans="1:12" ht="14.25" hidden="1" customHeight="1">
      <c r="A21" s="359" t="s">
        <v>1297</v>
      </c>
      <c r="B21" s="360"/>
      <c r="C21" s="360"/>
      <c r="D21" s="360"/>
      <c r="E21" s="360"/>
      <c r="F21" s="360"/>
      <c r="G21" s="360"/>
      <c r="H21" s="360"/>
    </row>
    <row r="22" spans="1:12" ht="14.5" hidden="1" customHeight="1">
      <c r="A22" s="359" t="s">
        <v>4076</v>
      </c>
      <c r="B22" s="360"/>
      <c r="C22" s="360"/>
      <c r="D22" s="360"/>
      <c r="E22" s="360"/>
      <c r="F22" s="360"/>
      <c r="G22" s="360"/>
      <c r="H22" s="360"/>
    </row>
    <row r="23" spans="1:12" ht="29">
      <c r="A23" s="362" t="s">
        <v>4104</v>
      </c>
      <c r="B23" s="360">
        <v>54</v>
      </c>
      <c r="C23" s="360">
        <v>132</v>
      </c>
      <c r="D23" s="360">
        <v>51</v>
      </c>
      <c r="E23" s="360">
        <v>29</v>
      </c>
      <c r="F23" s="360">
        <v>73</v>
      </c>
      <c r="G23" s="360">
        <v>31</v>
      </c>
      <c r="H23" s="360">
        <f>SUM(B23:G23)</f>
        <v>370</v>
      </c>
    </row>
    <row r="24" spans="1:12" ht="15.75" customHeight="1"/>
    <row r="25" spans="1:12" ht="15" customHeight="1">
      <c r="A25" s="275" t="s">
        <v>4226</v>
      </c>
      <c r="B25" s="354"/>
      <c r="C25" s="354"/>
      <c r="D25" s="354"/>
      <c r="E25" s="354"/>
      <c r="F25" s="354"/>
      <c r="G25" s="354"/>
      <c r="H25" s="67"/>
      <c r="L25" s="356"/>
    </row>
    <row r="26" spans="1:12" ht="14.5">
      <c r="A26" s="38" t="s">
        <v>1583</v>
      </c>
      <c r="B26" s="363" t="s">
        <v>4106</v>
      </c>
      <c r="C26" s="364" t="s">
        <v>4107</v>
      </c>
      <c r="D26" s="365" t="s">
        <v>9</v>
      </c>
      <c r="L26" s="356"/>
    </row>
    <row r="27" spans="1:12" ht="14.5">
      <c r="A27" s="153" t="s">
        <v>4108</v>
      </c>
      <c r="B27" s="366">
        <f>64+51</f>
        <v>115</v>
      </c>
      <c r="C27" s="366">
        <f>34+24</f>
        <v>58</v>
      </c>
      <c r="D27" s="366">
        <f>B27+C27</f>
        <v>173</v>
      </c>
      <c r="L27" s="356"/>
    </row>
    <row r="28" spans="1:12" ht="14.5">
      <c r="A28" s="153" t="s">
        <v>4109</v>
      </c>
      <c r="B28" s="367">
        <v>73</v>
      </c>
      <c r="C28" s="367">
        <v>74</v>
      </c>
      <c r="D28" s="367">
        <v>147</v>
      </c>
      <c r="L28" s="356"/>
    </row>
    <row r="29" spans="1:12" ht="14.5">
      <c r="A29" s="368" t="s">
        <v>4227</v>
      </c>
      <c r="B29" s="369"/>
      <c r="C29" s="369"/>
      <c r="D29" s="369"/>
      <c r="E29" s="369"/>
      <c r="L29" s="356"/>
    </row>
    <row r="30" spans="1:12" ht="14">
      <c r="A30" s="368"/>
      <c r="B30" s="369"/>
      <c r="C30" s="369"/>
      <c r="D30" s="369"/>
      <c r="E30" s="369"/>
    </row>
    <row r="31" spans="1:12" ht="14.5">
      <c r="A31" s="275" t="s">
        <v>4111</v>
      </c>
      <c r="B31" s="67"/>
      <c r="C31" s="67"/>
      <c r="D31" s="67"/>
      <c r="E31" s="67"/>
      <c r="F31" s="67"/>
      <c r="G31" s="67"/>
      <c r="H31" s="67"/>
    </row>
    <row r="32" spans="1:12" ht="14.5">
      <c r="A32" s="370" t="s">
        <v>1583</v>
      </c>
      <c r="B32" s="363" t="s">
        <v>4106</v>
      </c>
      <c r="C32" s="364" t="s">
        <v>4107</v>
      </c>
      <c r="D32" s="365" t="s">
        <v>9</v>
      </c>
      <c r="E32" s="67"/>
      <c r="F32" s="67"/>
      <c r="G32" s="67"/>
      <c r="H32" s="67"/>
    </row>
    <row r="33" spans="1:8" ht="14.5">
      <c r="A33" s="370" t="s">
        <v>4108</v>
      </c>
      <c r="B33" s="367">
        <v>9</v>
      </c>
      <c r="C33" s="367">
        <v>10</v>
      </c>
      <c r="D33" s="367">
        <v>19</v>
      </c>
      <c r="E33" s="67"/>
      <c r="F33" s="67"/>
      <c r="G33" s="67"/>
      <c r="H33" s="67"/>
    </row>
    <row r="34" spans="1:8" ht="14.5">
      <c r="A34" s="370" t="s">
        <v>4109</v>
      </c>
      <c r="B34" s="367">
        <v>41</v>
      </c>
      <c r="C34" s="367">
        <v>25</v>
      </c>
      <c r="D34" s="367">
        <v>66</v>
      </c>
      <c r="E34" s="67"/>
      <c r="F34" s="67"/>
      <c r="G34" s="67"/>
      <c r="H34" s="67"/>
    </row>
    <row r="35" spans="1:8" ht="14.5">
      <c r="A35" s="368" t="s">
        <v>4228</v>
      </c>
      <c r="B35" s="67"/>
      <c r="C35" s="67"/>
      <c r="D35" s="67"/>
      <c r="E35" s="67"/>
      <c r="F35" s="67"/>
      <c r="G35" s="67"/>
      <c r="H35" s="67"/>
    </row>
    <row r="36" spans="1:8" ht="14.5">
      <c r="A36" s="67"/>
      <c r="B36" s="67"/>
      <c r="C36" s="67"/>
      <c r="D36" s="67"/>
      <c r="E36" s="67"/>
      <c r="F36" s="67"/>
      <c r="G36" s="67"/>
      <c r="H36" s="67"/>
    </row>
    <row r="37" spans="1:8" ht="14.5">
      <c r="A37" s="275" t="s">
        <v>4113</v>
      </c>
      <c r="B37" s="275"/>
      <c r="C37" s="275"/>
      <c r="D37" s="67"/>
      <c r="E37" s="67"/>
      <c r="F37" s="67"/>
      <c r="G37" s="67"/>
      <c r="H37" s="67"/>
    </row>
    <row r="38" spans="1:8" ht="31.5" customHeight="1">
      <c r="A38" s="371" t="s">
        <v>1583</v>
      </c>
      <c r="B38" s="372" t="s">
        <v>4114</v>
      </c>
      <c r="C38" s="373" t="s">
        <v>4115</v>
      </c>
      <c r="D38" s="67"/>
      <c r="E38" s="67"/>
      <c r="F38" s="67"/>
      <c r="G38" s="67"/>
      <c r="H38" s="67"/>
    </row>
    <row r="39" spans="1:8" ht="14.5">
      <c r="A39" s="374" t="s">
        <v>4116</v>
      </c>
      <c r="B39" s="375">
        <v>206</v>
      </c>
      <c r="C39" s="376">
        <v>114</v>
      </c>
      <c r="D39" s="67"/>
      <c r="E39" s="67"/>
      <c r="F39" s="67"/>
      <c r="G39" s="67"/>
      <c r="H39" s="67"/>
    </row>
    <row r="40" spans="1:8" ht="15" customHeight="1">
      <c r="A40" s="374" t="s">
        <v>4117</v>
      </c>
      <c r="B40" s="375">
        <v>176</v>
      </c>
      <c r="C40" s="376">
        <f>98+51+9+24+10</f>
        <v>192</v>
      </c>
      <c r="D40" s="67"/>
      <c r="E40" s="67"/>
      <c r="F40" s="67"/>
      <c r="G40" s="67"/>
      <c r="H40" s="67"/>
    </row>
    <row r="41" spans="1:8" ht="15" customHeight="1">
      <c r="A41" s="377" t="s">
        <v>4118</v>
      </c>
      <c r="B41" s="377"/>
      <c r="C41" s="377"/>
      <c r="D41" s="369"/>
      <c r="E41" s="369"/>
      <c r="F41" s="369"/>
      <c r="G41" s="369"/>
      <c r="H41" s="369"/>
    </row>
    <row r="42" spans="1:8" ht="15" customHeight="1">
      <c r="A42" s="378"/>
      <c r="B42" s="378"/>
      <c r="C42" s="378"/>
      <c r="D42" s="378"/>
      <c r="E42" s="378"/>
      <c r="F42" s="378"/>
      <c r="G42" s="378"/>
      <c r="H42" s="378"/>
    </row>
    <row r="43" spans="1:8" ht="15" customHeight="1">
      <c r="A43" s="275" t="s">
        <v>4119</v>
      </c>
      <c r="B43" s="275"/>
      <c r="C43" s="67"/>
      <c r="D43" s="67"/>
      <c r="E43" s="67"/>
      <c r="F43" s="67"/>
      <c r="G43" s="67"/>
      <c r="H43" s="67"/>
    </row>
    <row r="44" spans="1:8" ht="31.5" customHeight="1">
      <c r="A44" s="371" t="s">
        <v>1583</v>
      </c>
      <c r="B44" s="373" t="s">
        <v>4115</v>
      </c>
      <c r="D44" s="67"/>
      <c r="E44" s="67"/>
      <c r="F44" s="67"/>
      <c r="G44" s="67"/>
      <c r="H44" s="67"/>
    </row>
    <row r="45" spans="1:8" ht="15" customHeight="1">
      <c r="A45" s="374" t="s">
        <v>40</v>
      </c>
      <c r="B45" s="376">
        <f>46+7</f>
        <v>53</v>
      </c>
      <c r="D45" s="67"/>
      <c r="E45" s="67"/>
      <c r="F45" s="67"/>
      <c r="G45" s="67"/>
      <c r="H45" s="67"/>
    </row>
    <row r="46" spans="1:8" ht="15" customHeight="1">
      <c r="A46" s="374" t="s">
        <v>41</v>
      </c>
      <c r="B46" s="376">
        <f>52+9+4</f>
        <v>65</v>
      </c>
      <c r="D46" s="67"/>
      <c r="E46" s="67"/>
      <c r="F46" s="67"/>
      <c r="G46" s="67"/>
      <c r="H46" s="67"/>
    </row>
    <row r="47" spans="1:8" ht="15" customHeight="1">
      <c r="A47" s="374" t="s">
        <v>57</v>
      </c>
      <c r="B47" s="376">
        <f>41+18+15</f>
        <v>74</v>
      </c>
      <c r="D47" s="67"/>
      <c r="E47" s="67"/>
      <c r="F47" s="67"/>
      <c r="G47" s="67"/>
      <c r="H47" s="67"/>
    </row>
    <row r="48" spans="1:8" ht="15" customHeight="1">
      <c r="A48" s="374" t="s">
        <v>9</v>
      </c>
      <c r="B48" s="376">
        <f>SUM(B45:B47)</f>
        <v>192</v>
      </c>
      <c r="D48" s="67"/>
      <c r="E48" s="67"/>
      <c r="F48" s="67"/>
      <c r="G48" s="67"/>
      <c r="H48" s="67"/>
    </row>
    <row r="49" spans="1:7" ht="15" customHeight="1">
      <c r="A49" s="377" t="s">
        <v>4118</v>
      </c>
      <c r="B49" s="379"/>
      <c r="C49" s="379"/>
    </row>
    <row r="53" spans="1:7" ht="15" customHeight="1">
      <c r="B53" s="94"/>
      <c r="C53" s="94"/>
      <c r="D53" s="94"/>
      <c r="E53" s="94"/>
      <c r="F53" s="94"/>
      <c r="G53" s="94"/>
    </row>
    <row r="54" spans="1:7" ht="15" customHeight="1">
      <c r="B54" s="94"/>
      <c r="C54" s="94"/>
      <c r="D54" s="94"/>
      <c r="E54" s="94"/>
      <c r="F54" s="94"/>
      <c r="G54" s="94"/>
    </row>
    <row r="55" spans="1:7" ht="15" customHeight="1">
      <c r="B55" s="94"/>
      <c r="C55" s="94"/>
      <c r="D55" s="94"/>
      <c r="E55" s="94"/>
      <c r="F55" s="94"/>
      <c r="G55" s="94"/>
    </row>
    <row r="56" spans="1:7" ht="15" customHeight="1">
      <c r="B56" s="94"/>
      <c r="C56" s="94"/>
      <c r="D56" s="94"/>
      <c r="E56" s="94"/>
      <c r="F56" s="94"/>
      <c r="G56" s="94"/>
    </row>
    <row r="57" spans="1:7" ht="15" customHeight="1">
      <c r="B57" s="94"/>
      <c r="C57" s="94"/>
      <c r="D57" s="94"/>
      <c r="E57" s="94"/>
      <c r="F57" s="94"/>
      <c r="G57" s="94"/>
    </row>
    <row r="58" spans="1:7" ht="15" customHeight="1">
      <c r="B58" s="94"/>
      <c r="C58" s="94"/>
      <c r="D58" s="94"/>
      <c r="E58" s="94"/>
      <c r="F58" s="94"/>
      <c r="G58" s="94"/>
    </row>
    <row r="59" spans="1:7" ht="15" customHeight="1">
      <c r="B59" s="94"/>
      <c r="C59" s="94"/>
      <c r="D59" s="94"/>
      <c r="E59" s="94"/>
      <c r="F59" s="94"/>
      <c r="G59" s="94"/>
    </row>
    <row r="60" spans="1:7" ht="15" customHeight="1">
      <c r="B60" s="94"/>
      <c r="C60" s="94"/>
      <c r="D60" s="94"/>
      <c r="E60" s="94"/>
      <c r="F60" s="94"/>
      <c r="G60" s="94"/>
    </row>
    <row r="61" spans="1:7" ht="15" customHeight="1">
      <c r="B61" s="94"/>
      <c r="C61" s="94"/>
      <c r="D61" s="94"/>
      <c r="E61" s="94"/>
      <c r="F61" s="94"/>
      <c r="G61" s="94"/>
    </row>
    <row r="62" spans="1:7" ht="15" customHeight="1">
      <c r="B62" s="94"/>
      <c r="C62" s="94"/>
      <c r="D62" s="94"/>
      <c r="E62" s="94"/>
      <c r="F62" s="94"/>
      <c r="G62" s="94"/>
    </row>
    <row r="63" spans="1:7" ht="15" customHeight="1">
      <c r="B63" s="94"/>
      <c r="C63" s="94"/>
      <c r="D63" s="94"/>
      <c r="E63" s="94"/>
      <c r="F63" s="94"/>
      <c r="G63" s="94"/>
    </row>
    <row r="64" spans="1:7" ht="15" customHeight="1">
      <c r="B64" s="94"/>
      <c r="C64" s="94"/>
      <c r="D64" s="94"/>
      <c r="E64" s="94"/>
      <c r="F64" s="94"/>
      <c r="G64" s="94"/>
    </row>
    <row r="65" s="94" customFormat="1" ht="15" customHeight="1"/>
    <row r="66" s="94" customFormat="1" ht="15" customHeight="1"/>
    <row r="67" s="94" customFormat="1" ht="15" customHeight="1"/>
    <row r="68" s="94" customFormat="1" ht="15" customHeight="1"/>
    <row r="69" s="94" customFormat="1" ht="15" customHeight="1"/>
    <row r="70" s="94" customFormat="1" ht="15" customHeight="1"/>
    <row r="71" s="94" customFormat="1" ht="15" customHeight="1"/>
    <row r="72" s="94" customFormat="1" ht="15" customHeight="1"/>
    <row r="73" s="94" customFormat="1" ht="15" customHeight="1"/>
    <row r="74" s="94" customFormat="1" ht="15" customHeight="1"/>
    <row r="75" s="94" customFormat="1" ht="15" customHeight="1"/>
    <row r="76" s="94" customFormat="1" ht="15" customHeight="1"/>
    <row r="77" s="94" customFormat="1" ht="15" customHeight="1"/>
    <row r="78" s="94" customFormat="1" ht="15" customHeight="1"/>
    <row r="79" s="94" customFormat="1" ht="15" customHeight="1"/>
    <row r="80" s="94" customFormat="1" ht="15" customHeight="1"/>
    <row r="81" spans="1:7" ht="15" customHeight="1">
      <c r="B81" s="94"/>
      <c r="C81" s="94"/>
      <c r="D81" s="94"/>
      <c r="E81" s="94"/>
      <c r="F81" s="94"/>
      <c r="G81" s="94"/>
    </row>
    <row r="82" spans="1:7" ht="15" customHeight="1">
      <c r="B82" s="94"/>
      <c r="C82" s="94"/>
      <c r="D82" s="94"/>
      <c r="E82" s="94"/>
      <c r="F82" s="94"/>
      <c r="G82" s="94"/>
    </row>
    <row r="83" spans="1:7" ht="15" customHeight="1">
      <c r="B83" s="94"/>
      <c r="C83" s="94"/>
      <c r="D83" s="94"/>
      <c r="E83" s="94"/>
      <c r="F83" s="94"/>
      <c r="G83" s="94"/>
    </row>
    <row r="84" spans="1:7" ht="15" customHeight="1">
      <c r="B84" s="94"/>
      <c r="C84" s="94"/>
      <c r="D84" s="94"/>
      <c r="E84" s="94"/>
      <c r="F84" s="94"/>
      <c r="G84" s="94"/>
    </row>
    <row r="85" spans="1:7" ht="15" customHeight="1">
      <c r="B85" s="94"/>
      <c r="C85" s="94"/>
      <c r="D85" s="94"/>
      <c r="E85" s="94"/>
      <c r="F85" s="94"/>
      <c r="G85" s="94"/>
    </row>
    <row r="86" spans="1:7" ht="15" customHeight="1">
      <c r="B86" s="94"/>
      <c r="C86" s="94"/>
      <c r="D86" s="94"/>
      <c r="E86" s="94"/>
      <c r="F86" s="94"/>
      <c r="G86" s="94"/>
    </row>
    <row r="87" spans="1:7" ht="15" customHeight="1">
      <c r="B87" s="94"/>
      <c r="C87" s="94"/>
      <c r="D87" s="94"/>
      <c r="E87" s="94"/>
      <c r="F87" s="94"/>
      <c r="G87" s="94"/>
    </row>
    <row r="88" spans="1:7" ht="15" customHeight="1">
      <c r="B88" s="94"/>
      <c r="C88" s="94"/>
      <c r="D88" s="94"/>
      <c r="E88" s="94"/>
      <c r="F88" s="94"/>
      <c r="G88" s="94"/>
    </row>
    <row r="89" spans="1:7" ht="15" customHeight="1">
      <c r="B89" s="94"/>
      <c r="C89" s="94"/>
      <c r="D89" s="94"/>
      <c r="E89" s="94"/>
      <c r="F89" s="94"/>
      <c r="G89" s="94"/>
    </row>
    <row r="90" spans="1:7" ht="15" customHeight="1">
      <c r="B90" s="94"/>
      <c r="C90" s="94"/>
      <c r="D90" s="94"/>
      <c r="E90" s="94"/>
      <c r="F90" s="94"/>
      <c r="G90" s="94"/>
    </row>
    <row r="91" spans="1:7" ht="15" customHeight="1">
      <c r="B91" s="94"/>
      <c r="C91" s="94"/>
      <c r="D91" s="94"/>
      <c r="E91" s="94"/>
      <c r="F91" s="94"/>
      <c r="G91" s="94"/>
    </row>
    <row r="92" spans="1:7" ht="15" customHeight="1">
      <c r="B92" s="94"/>
      <c r="C92" s="94"/>
      <c r="D92" s="94"/>
      <c r="E92" s="94"/>
      <c r="F92" s="94"/>
      <c r="G92" s="94"/>
    </row>
    <row r="93" spans="1:7" ht="15" customHeight="1">
      <c r="B93" s="94"/>
      <c r="C93" s="94"/>
      <c r="D93" s="94"/>
      <c r="E93" s="94"/>
      <c r="F93" s="94"/>
      <c r="G93" s="94"/>
    </row>
    <row r="94" spans="1:7" ht="15" customHeight="1">
      <c r="B94" s="94"/>
      <c r="C94" s="94"/>
      <c r="D94" s="94"/>
      <c r="E94" s="94"/>
      <c r="F94" s="94"/>
      <c r="G94" s="94"/>
    </row>
    <row r="95" spans="1:7" ht="15" customHeight="1">
      <c r="B95" s="94"/>
      <c r="C95" s="94"/>
      <c r="D95" s="94"/>
      <c r="E95" s="94"/>
      <c r="F95" s="94"/>
      <c r="G95" s="94"/>
    </row>
    <row r="96" spans="1:7" ht="15" customHeight="1">
      <c r="A96" s="359" t="s">
        <v>402</v>
      </c>
      <c r="B96" s="355">
        <v>11</v>
      </c>
      <c r="C96" s="355">
        <v>9</v>
      </c>
      <c r="D96" s="223">
        <f t="shared" ref="D96:D105" si="0">B96/C96</f>
        <v>1.2222222222222223</v>
      </c>
      <c r="E96" s="94"/>
      <c r="F96" s="359" t="s">
        <v>402</v>
      </c>
      <c r="G96" s="380">
        <v>1.2222222222222223</v>
      </c>
    </row>
    <row r="97" spans="1:7" ht="15" customHeight="1">
      <c r="A97" s="359" t="s">
        <v>376</v>
      </c>
      <c r="B97" s="355">
        <v>8</v>
      </c>
      <c r="C97" s="355">
        <v>26</v>
      </c>
      <c r="D97" s="223">
        <f t="shared" si="0"/>
        <v>0.30769230769230771</v>
      </c>
      <c r="E97" s="94"/>
      <c r="F97" s="359" t="s">
        <v>376</v>
      </c>
      <c r="G97" s="380">
        <v>0.30769230769230771</v>
      </c>
    </row>
    <row r="98" spans="1:7" ht="15" customHeight="1">
      <c r="A98" s="359" t="s">
        <v>437</v>
      </c>
      <c r="B98" s="355">
        <v>14</v>
      </c>
      <c r="C98" s="355">
        <v>25</v>
      </c>
      <c r="D98" s="223">
        <f t="shared" si="0"/>
        <v>0.56000000000000005</v>
      </c>
      <c r="E98" s="94"/>
      <c r="F98" s="359" t="s">
        <v>437</v>
      </c>
      <c r="G98" s="380">
        <v>0.56000000000000005</v>
      </c>
    </row>
    <row r="99" spans="1:7" ht="15" customHeight="1">
      <c r="A99" s="359" t="s">
        <v>609</v>
      </c>
      <c r="B99" s="355">
        <v>8</v>
      </c>
      <c r="C99" s="355">
        <v>21</v>
      </c>
      <c r="D99" s="223">
        <f t="shared" si="0"/>
        <v>0.38095238095238093</v>
      </c>
      <c r="E99" s="94"/>
      <c r="F99" s="359" t="s">
        <v>609</v>
      </c>
      <c r="G99" s="380">
        <v>0.38095238095238093</v>
      </c>
    </row>
    <row r="100" spans="1:7" ht="15" customHeight="1">
      <c r="A100" s="359" t="s">
        <v>901</v>
      </c>
      <c r="B100" s="355">
        <v>5</v>
      </c>
      <c r="C100" s="355">
        <v>9</v>
      </c>
      <c r="D100" s="223">
        <f t="shared" si="0"/>
        <v>0.55555555555555558</v>
      </c>
      <c r="E100" s="94"/>
      <c r="F100" s="359" t="s">
        <v>901</v>
      </c>
      <c r="G100" s="380">
        <v>0.55555555555555558</v>
      </c>
    </row>
    <row r="101" spans="1:7" ht="15" customHeight="1">
      <c r="A101" s="359" t="s">
        <v>502</v>
      </c>
      <c r="B101" s="355">
        <v>35</v>
      </c>
      <c r="C101" s="355">
        <v>34</v>
      </c>
      <c r="D101" s="223">
        <f t="shared" si="0"/>
        <v>1.0294117647058822</v>
      </c>
      <c r="E101" s="94"/>
      <c r="F101" s="359" t="s">
        <v>502</v>
      </c>
      <c r="G101" s="380">
        <v>1.0294117647058822</v>
      </c>
    </row>
    <row r="102" spans="1:7" ht="15" customHeight="1">
      <c r="A102" s="359" t="s">
        <v>470</v>
      </c>
      <c r="B102" s="355">
        <v>32</v>
      </c>
      <c r="C102" s="355">
        <v>28</v>
      </c>
      <c r="D102" s="223">
        <f t="shared" si="0"/>
        <v>1.1428571428571428</v>
      </c>
      <c r="E102" s="94"/>
      <c r="F102" s="359" t="s">
        <v>470</v>
      </c>
      <c r="G102" s="380">
        <v>1.1428571428571428</v>
      </c>
    </row>
    <row r="103" spans="1:7" ht="15" customHeight="1">
      <c r="A103" s="359" t="s">
        <v>643</v>
      </c>
      <c r="B103" s="355">
        <v>13</v>
      </c>
      <c r="C103" s="355">
        <v>31</v>
      </c>
      <c r="D103" s="223">
        <f t="shared" si="0"/>
        <v>0.41935483870967744</v>
      </c>
      <c r="E103" s="94"/>
      <c r="F103" s="359" t="s">
        <v>643</v>
      </c>
      <c r="G103" s="380">
        <v>0.41935483870967744</v>
      </c>
    </row>
    <row r="104" spans="1:7" ht="15" customHeight="1">
      <c r="A104" s="359" t="s">
        <v>1297</v>
      </c>
      <c r="B104" s="355">
        <v>3</v>
      </c>
      <c r="C104" s="355">
        <v>4</v>
      </c>
      <c r="D104" s="223">
        <f t="shared" si="0"/>
        <v>0.75</v>
      </c>
      <c r="E104" s="94"/>
      <c r="F104" s="359" t="s">
        <v>1297</v>
      </c>
      <c r="G104" s="380">
        <v>0.75</v>
      </c>
    </row>
    <row r="105" spans="1:7" ht="15" customHeight="1">
      <c r="A105" s="359" t="s">
        <v>4076</v>
      </c>
      <c r="B105" s="355">
        <v>10</v>
      </c>
      <c r="C105" s="355">
        <v>23</v>
      </c>
      <c r="D105" s="223">
        <f t="shared" si="0"/>
        <v>0.43478260869565216</v>
      </c>
      <c r="E105" s="94"/>
      <c r="F105" s="359" t="s">
        <v>4076</v>
      </c>
      <c r="G105" s="380">
        <v>0.43478260869565216</v>
      </c>
    </row>
    <row r="106" spans="1:7" ht="15" customHeight="1">
      <c r="D106" s="40"/>
      <c r="E106" s="94"/>
      <c r="F106" s="355" t="s">
        <v>4088</v>
      </c>
      <c r="G106" s="380">
        <f>AVERAGE(G96:G105)</f>
        <v>0.68028288213908206</v>
      </c>
    </row>
    <row r="107" spans="1:7" ht="15" customHeight="1">
      <c r="D107" s="40"/>
      <c r="E107" s="94"/>
    </row>
    <row r="108" spans="1:7" ht="15" customHeight="1">
      <c r="D108" s="40"/>
      <c r="E108" s="94"/>
    </row>
    <row r="109" spans="1:7" ht="15" customHeight="1">
      <c r="D109" s="40"/>
      <c r="E109" s="94"/>
    </row>
    <row r="110" spans="1:7" ht="15" customHeight="1">
      <c r="D110" s="40"/>
      <c r="E110" s="94"/>
    </row>
  </sheetData>
  <pageMargins left="0.7" right="0.7" top="0.78740157499999996" bottom="0.78740157499999996" header="0" footer="0"/>
  <pageSetup scale="34"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B5D9E-36DC-49A2-8B67-721469580A7E}">
  <sheetPr>
    <tabColor rgb="FF92D050"/>
  </sheetPr>
  <dimension ref="A1:L110"/>
  <sheetViews>
    <sheetView workbookViewId="0">
      <selection activeCell="E46" sqref="E46"/>
    </sheetView>
  </sheetViews>
  <sheetFormatPr defaultColWidth="12.58203125" defaultRowHeight="15" customHeight="1"/>
  <cols>
    <col min="1" max="1" width="18.58203125" customWidth="1"/>
    <col min="2" max="2" width="12" style="48" customWidth="1"/>
    <col min="3" max="3" width="13" style="48" customWidth="1"/>
    <col min="4" max="7" width="11.08203125" style="48" customWidth="1"/>
    <col min="8" max="8" width="11.08203125" customWidth="1"/>
    <col min="9" max="19" width="7.58203125" customWidth="1"/>
  </cols>
  <sheetData>
    <row r="1" spans="1:12" ht="14.25" customHeight="1">
      <c r="A1" s="1" t="s">
        <v>4120</v>
      </c>
    </row>
    <row r="2" spans="1:12" ht="14.25" customHeight="1">
      <c r="A2" s="1"/>
    </row>
    <row r="3" spans="1:12" ht="15" customHeight="1">
      <c r="A3" s="181" t="s">
        <v>4121</v>
      </c>
      <c r="B3" s="5"/>
      <c r="C3" s="5"/>
      <c r="D3" s="5"/>
      <c r="E3" s="5"/>
      <c r="F3" s="5"/>
      <c r="G3" s="5"/>
      <c r="H3" s="145"/>
      <c r="L3" s="258"/>
    </row>
    <row r="4" spans="1:12" ht="100.5" customHeight="1">
      <c r="A4" s="33" t="s">
        <v>4068</v>
      </c>
      <c r="B4" s="180" t="s">
        <v>4122</v>
      </c>
      <c r="C4" s="180" t="s">
        <v>4081</v>
      </c>
      <c r="D4" s="180" t="s">
        <v>4102</v>
      </c>
      <c r="E4" s="180" t="s">
        <v>4073</v>
      </c>
      <c r="F4" s="180" t="s">
        <v>4082</v>
      </c>
      <c r="G4" s="180" t="s">
        <v>4103</v>
      </c>
      <c r="H4" s="180" t="s">
        <v>9</v>
      </c>
      <c r="L4" s="258"/>
    </row>
    <row r="5" spans="1:12" ht="14.25" hidden="1" customHeight="1">
      <c r="A5" s="35" t="s">
        <v>300</v>
      </c>
      <c r="B5" s="384"/>
      <c r="C5" s="384"/>
      <c r="D5" s="384"/>
      <c r="E5" s="384"/>
      <c r="F5" s="384"/>
      <c r="G5" s="384"/>
      <c r="H5" s="384"/>
      <c r="L5" s="258"/>
    </row>
    <row r="6" spans="1:12" ht="14.25" hidden="1" customHeight="1">
      <c r="A6" s="35" t="s">
        <v>1334</v>
      </c>
      <c r="B6" s="384"/>
      <c r="C6" s="384"/>
      <c r="D6" s="384"/>
      <c r="E6" s="384"/>
      <c r="F6" s="384"/>
      <c r="G6" s="384"/>
      <c r="H6" s="384"/>
      <c r="L6" s="258"/>
    </row>
    <row r="7" spans="1:12" ht="14.25" hidden="1" customHeight="1">
      <c r="A7" s="35" t="s">
        <v>558</v>
      </c>
      <c r="B7" s="384"/>
      <c r="C7" s="384"/>
      <c r="D7" s="384"/>
      <c r="E7" s="384"/>
      <c r="F7" s="384"/>
      <c r="G7" s="384"/>
      <c r="H7" s="384"/>
      <c r="L7" s="258"/>
    </row>
    <row r="8" spans="1:12" ht="14.25" hidden="1" customHeight="1">
      <c r="A8" s="35" t="s">
        <v>266</v>
      </c>
      <c r="B8" s="384"/>
      <c r="C8" s="384"/>
      <c r="D8" s="384"/>
      <c r="E8" s="384"/>
      <c r="F8" s="384"/>
      <c r="G8" s="384"/>
      <c r="H8" s="384"/>
      <c r="L8" s="258"/>
    </row>
    <row r="9" spans="1:12" s="48" customFormat="1" ht="14.25" hidden="1" customHeight="1">
      <c r="A9" s="61" t="s">
        <v>220</v>
      </c>
      <c r="B9" s="384"/>
      <c r="C9" s="384"/>
      <c r="D9" s="384"/>
      <c r="E9" s="384"/>
      <c r="F9" s="384"/>
      <c r="G9" s="384"/>
      <c r="H9" s="384"/>
      <c r="I9"/>
    </row>
    <row r="10" spans="1:12" ht="14.25" hidden="1" customHeight="1">
      <c r="A10" s="35" t="s">
        <v>640</v>
      </c>
      <c r="B10" s="384"/>
      <c r="C10" s="384"/>
      <c r="D10" s="384"/>
      <c r="E10" s="384"/>
      <c r="F10" s="384"/>
      <c r="G10" s="384"/>
      <c r="H10" s="384"/>
    </row>
    <row r="11" spans="1:12" ht="14.25" hidden="1" customHeight="1">
      <c r="A11" s="35" t="s">
        <v>713</v>
      </c>
      <c r="B11" s="384"/>
      <c r="C11" s="384"/>
      <c r="D11" s="384"/>
      <c r="E11" s="384"/>
      <c r="F11" s="384"/>
      <c r="G11" s="384"/>
      <c r="H11" s="384"/>
    </row>
    <row r="12" spans="1:12" ht="14.25" hidden="1" customHeight="1">
      <c r="A12" s="35" t="s">
        <v>533</v>
      </c>
      <c r="B12" s="384"/>
      <c r="C12" s="384"/>
      <c r="D12" s="384"/>
      <c r="E12" s="384"/>
      <c r="F12" s="384"/>
      <c r="G12" s="384"/>
      <c r="H12" s="384"/>
    </row>
    <row r="13" spans="1:12" ht="14.25" hidden="1" customHeight="1">
      <c r="A13" s="35" t="s">
        <v>402</v>
      </c>
      <c r="B13" s="384"/>
      <c r="C13" s="384"/>
      <c r="D13" s="384"/>
      <c r="E13" s="384"/>
      <c r="F13" s="384"/>
      <c r="G13" s="384"/>
      <c r="H13" s="384"/>
    </row>
    <row r="14" spans="1:12" ht="14.25" hidden="1" customHeight="1">
      <c r="A14" s="35" t="s">
        <v>376</v>
      </c>
      <c r="B14" s="384"/>
      <c r="C14" s="384"/>
      <c r="D14" s="384"/>
      <c r="E14" s="384"/>
      <c r="F14" s="384"/>
      <c r="G14" s="384"/>
      <c r="H14" s="384"/>
    </row>
    <row r="15" spans="1:12" ht="14.25" hidden="1" customHeight="1">
      <c r="A15" s="35" t="s">
        <v>437</v>
      </c>
      <c r="B15" s="384"/>
      <c r="C15" s="384"/>
      <c r="D15" s="384"/>
      <c r="E15" s="384"/>
      <c r="F15" s="384"/>
      <c r="G15" s="384"/>
      <c r="H15" s="384"/>
    </row>
    <row r="16" spans="1:12" ht="14.25" hidden="1" customHeight="1">
      <c r="A16" s="35" t="s">
        <v>609</v>
      </c>
      <c r="B16" s="384"/>
      <c r="C16" s="384"/>
      <c r="D16" s="384"/>
      <c r="E16" s="384"/>
      <c r="F16" s="384"/>
      <c r="G16" s="384"/>
      <c r="H16" s="384"/>
    </row>
    <row r="17" spans="1:12" ht="14.25" hidden="1" customHeight="1">
      <c r="A17" s="35" t="s">
        <v>901</v>
      </c>
      <c r="B17" s="384"/>
      <c r="C17" s="384"/>
      <c r="D17" s="384"/>
      <c r="E17" s="384"/>
      <c r="F17" s="384"/>
      <c r="G17" s="384"/>
      <c r="H17" s="384"/>
    </row>
    <row r="18" spans="1:12" ht="14.25" hidden="1" customHeight="1">
      <c r="A18" s="35" t="s">
        <v>502</v>
      </c>
      <c r="B18" s="384"/>
      <c r="C18" s="384"/>
      <c r="D18" s="384"/>
      <c r="E18" s="384"/>
      <c r="F18" s="384"/>
      <c r="G18" s="384"/>
      <c r="H18" s="384"/>
    </row>
    <row r="19" spans="1:12" ht="14.25" hidden="1" customHeight="1">
      <c r="A19" s="35" t="s">
        <v>470</v>
      </c>
      <c r="B19" s="384"/>
      <c r="C19" s="384"/>
      <c r="D19" s="384"/>
      <c r="E19" s="384"/>
      <c r="F19" s="384"/>
      <c r="G19" s="384"/>
      <c r="H19" s="384"/>
    </row>
    <row r="20" spans="1:12" ht="14.25" hidden="1" customHeight="1">
      <c r="A20" s="35" t="s">
        <v>643</v>
      </c>
      <c r="B20" s="384"/>
      <c r="C20" s="384"/>
      <c r="D20" s="384"/>
      <c r="E20" s="384"/>
      <c r="F20" s="384"/>
      <c r="G20" s="384"/>
      <c r="H20" s="384"/>
    </row>
    <row r="21" spans="1:12" ht="14.25" hidden="1" customHeight="1">
      <c r="A21" s="35" t="s">
        <v>1297</v>
      </c>
      <c r="B21" s="384"/>
      <c r="C21" s="384"/>
      <c r="D21" s="384"/>
      <c r="E21" s="384"/>
      <c r="F21" s="384"/>
      <c r="G21" s="384"/>
      <c r="H21" s="384"/>
    </row>
    <row r="22" spans="1:12" ht="14.25" hidden="1" customHeight="1">
      <c r="A22" s="35" t="s">
        <v>4076</v>
      </c>
      <c r="B22" s="384"/>
      <c r="C22" s="384"/>
      <c r="D22" s="384"/>
      <c r="E22" s="384"/>
      <c r="F22" s="384"/>
      <c r="G22" s="384"/>
      <c r="H22" s="384"/>
    </row>
    <row r="23" spans="1:12" ht="28.5">
      <c r="A23" s="259" t="s">
        <v>4104</v>
      </c>
      <c r="B23" s="121">
        <v>61</v>
      </c>
      <c r="C23" s="121">
        <v>130</v>
      </c>
      <c r="D23" s="121">
        <v>34</v>
      </c>
      <c r="E23" s="121">
        <v>18</v>
      </c>
      <c r="F23" s="121">
        <v>64</v>
      </c>
      <c r="G23" s="121">
        <v>15</v>
      </c>
      <c r="H23" s="121">
        <f>SUM(B23:G23)</f>
        <v>322</v>
      </c>
    </row>
    <row r="24" spans="1:12" ht="15.75" customHeight="1"/>
    <row r="25" spans="1:12" ht="15" customHeight="1">
      <c r="A25" s="181" t="s">
        <v>4105</v>
      </c>
      <c r="B25" s="5"/>
      <c r="C25" s="5"/>
      <c r="D25" s="5"/>
      <c r="E25" s="5"/>
      <c r="F25" s="5"/>
      <c r="G25" s="5"/>
      <c r="H25" s="145"/>
      <c r="L25" s="258"/>
    </row>
    <row r="26" spans="1:12" ht="14.5">
      <c r="A26" s="199" t="s">
        <v>1583</v>
      </c>
      <c r="B26" s="265" t="s">
        <v>4123</v>
      </c>
      <c r="C26" s="15" t="s">
        <v>4124</v>
      </c>
      <c r="D26" s="266" t="s">
        <v>9</v>
      </c>
      <c r="L26" s="258"/>
    </row>
    <row r="27" spans="1:12" ht="14.5">
      <c r="A27" s="155" t="s">
        <v>4108</v>
      </c>
      <c r="B27" s="261">
        <v>80</v>
      </c>
      <c r="C27" s="261">
        <v>49</v>
      </c>
      <c r="D27" s="261">
        <v>129</v>
      </c>
      <c r="L27" s="258"/>
    </row>
    <row r="28" spans="1:12" ht="14.5">
      <c r="A28" s="155" t="s">
        <v>4109</v>
      </c>
      <c r="B28" s="262">
        <v>73</v>
      </c>
      <c r="C28" s="262">
        <v>74</v>
      </c>
      <c r="D28" s="262">
        <v>147</v>
      </c>
      <c r="L28" s="258"/>
    </row>
    <row r="29" spans="1:12" ht="14.5">
      <c r="A29" s="256" t="s">
        <v>4110</v>
      </c>
      <c r="B29" s="253"/>
      <c r="C29" s="253"/>
      <c r="D29" s="253"/>
      <c r="E29" s="253"/>
      <c r="L29" s="258"/>
    </row>
    <row r="30" spans="1:12" ht="14">
      <c r="A30" s="256"/>
      <c r="B30" s="253"/>
      <c r="C30" s="253"/>
      <c r="D30" s="253"/>
      <c r="E30" s="253"/>
    </row>
    <row r="31" spans="1:12" ht="14.5">
      <c r="A31" s="181" t="s">
        <v>4111</v>
      </c>
      <c r="B31" s="145"/>
      <c r="C31" s="145"/>
      <c r="D31" s="145"/>
      <c r="E31" s="145"/>
      <c r="F31" s="145"/>
      <c r="G31" s="145"/>
      <c r="H31" s="145"/>
    </row>
    <row r="32" spans="1:12" ht="14.5">
      <c r="A32" s="255" t="s">
        <v>1583</v>
      </c>
      <c r="B32" s="265" t="s">
        <v>4123</v>
      </c>
      <c r="C32" s="15" t="s">
        <v>4124</v>
      </c>
      <c r="D32" s="266" t="s">
        <v>9</v>
      </c>
      <c r="E32" s="145"/>
      <c r="F32" s="145"/>
      <c r="G32" s="145"/>
      <c r="H32" s="145"/>
    </row>
    <row r="33" spans="1:8" ht="14.5">
      <c r="A33" s="255" t="s">
        <v>4108</v>
      </c>
      <c r="B33" s="262">
        <v>37</v>
      </c>
      <c r="C33" s="262">
        <v>10</v>
      </c>
      <c r="D33" s="262">
        <v>47</v>
      </c>
      <c r="E33" s="145"/>
      <c r="F33" s="145"/>
      <c r="G33" s="145"/>
      <c r="H33" s="145"/>
    </row>
    <row r="34" spans="1:8" ht="14.5">
      <c r="A34" s="255" t="s">
        <v>4109</v>
      </c>
      <c r="B34" s="262">
        <v>42</v>
      </c>
      <c r="C34" s="262">
        <v>0</v>
      </c>
      <c r="D34" s="262">
        <v>42</v>
      </c>
      <c r="E34" s="145"/>
      <c r="F34" s="145"/>
      <c r="G34" s="145"/>
      <c r="H34" s="145"/>
    </row>
    <row r="35" spans="1:8" ht="14.5">
      <c r="A35" s="256" t="s">
        <v>4112</v>
      </c>
      <c r="B35" s="145"/>
      <c r="C35" s="145"/>
      <c r="D35" s="145"/>
      <c r="E35" s="145"/>
      <c r="F35" s="145"/>
      <c r="G35" s="145"/>
      <c r="H35" s="145"/>
    </row>
    <row r="36" spans="1:8" ht="14.5">
      <c r="A36" s="145"/>
      <c r="B36" s="145"/>
      <c r="C36" s="145"/>
      <c r="D36" s="145"/>
      <c r="E36" s="145"/>
      <c r="F36" s="145"/>
      <c r="G36" s="145"/>
      <c r="H36" s="145"/>
    </row>
    <row r="37" spans="1:8" ht="14.5">
      <c r="A37" s="181" t="s">
        <v>4113</v>
      </c>
      <c r="B37" s="181"/>
      <c r="C37" s="181"/>
      <c r="D37" s="145"/>
      <c r="E37" s="145"/>
      <c r="F37" s="145"/>
      <c r="G37" s="145"/>
      <c r="H37" s="145"/>
    </row>
    <row r="38" spans="1:8" ht="31.5" customHeight="1">
      <c r="A38" s="254" t="s">
        <v>1583</v>
      </c>
      <c r="B38" s="267" t="s">
        <v>4125</v>
      </c>
      <c r="C38" s="169" t="s">
        <v>4114</v>
      </c>
      <c r="D38" s="145"/>
      <c r="E38" s="145"/>
      <c r="F38" s="145"/>
      <c r="G38" s="145"/>
      <c r="H38" s="145"/>
    </row>
    <row r="39" spans="1:8" ht="14.5">
      <c r="A39" s="257" t="s">
        <v>4116</v>
      </c>
      <c r="B39" s="20">
        <v>157</v>
      </c>
      <c r="C39" s="263">
        <v>206</v>
      </c>
      <c r="D39" s="145"/>
      <c r="E39" s="145"/>
      <c r="F39" s="145"/>
      <c r="G39" s="145"/>
      <c r="H39" s="145"/>
    </row>
    <row r="40" spans="1:8" ht="15" customHeight="1">
      <c r="A40" s="257" t="s">
        <v>4117</v>
      </c>
      <c r="B40" s="20">
        <v>131</v>
      </c>
      <c r="C40" s="263">
        <v>176</v>
      </c>
      <c r="D40" s="145"/>
      <c r="E40" s="145"/>
      <c r="F40" s="145"/>
      <c r="G40" s="145"/>
      <c r="H40" s="145"/>
    </row>
    <row r="41" spans="1:8" ht="15" customHeight="1">
      <c r="A41" s="252" t="s">
        <v>4118</v>
      </c>
      <c r="B41" s="252"/>
      <c r="C41" s="252"/>
      <c r="D41" s="253"/>
      <c r="E41" s="253"/>
      <c r="F41" s="253"/>
      <c r="G41" s="253"/>
      <c r="H41" s="253"/>
    </row>
    <row r="42" spans="1:8" ht="15" customHeight="1">
      <c r="A42" s="158"/>
      <c r="B42" s="158"/>
      <c r="C42" s="158"/>
      <c r="D42" s="158"/>
      <c r="E42" s="158"/>
      <c r="F42" s="158"/>
      <c r="G42" s="158"/>
      <c r="H42" s="158"/>
    </row>
    <row r="43" spans="1:8" ht="15" customHeight="1">
      <c r="A43" s="181" t="s">
        <v>4119</v>
      </c>
      <c r="B43" s="181"/>
      <c r="C43" s="146"/>
      <c r="D43" s="145"/>
      <c r="E43" s="145"/>
      <c r="F43" s="145"/>
      <c r="G43" s="145"/>
      <c r="H43" s="145"/>
    </row>
    <row r="44" spans="1:8" ht="31.5" customHeight="1">
      <c r="A44" s="254" t="s">
        <v>1583</v>
      </c>
      <c r="B44" s="169" t="s">
        <v>4114</v>
      </c>
      <c r="D44" s="145"/>
      <c r="E44" s="145"/>
      <c r="F44" s="145"/>
      <c r="G44" s="145"/>
      <c r="H44" s="145"/>
    </row>
    <row r="45" spans="1:8" ht="15" customHeight="1">
      <c r="A45" s="257" t="s">
        <v>40</v>
      </c>
      <c r="B45" s="264">
        <v>52</v>
      </c>
      <c r="D45" s="145"/>
      <c r="E45" s="145"/>
      <c r="F45" s="145"/>
      <c r="G45" s="145"/>
      <c r="H45" s="145"/>
    </row>
    <row r="46" spans="1:8" ht="15" customHeight="1">
      <c r="A46" s="257" t="s">
        <v>41</v>
      </c>
      <c r="B46" s="264">
        <v>76</v>
      </c>
      <c r="D46" s="145"/>
      <c r="E46" s="145"/>
      <c r="F46" s="145"/>
      <c r="G46" s="145"/>
      <c r="H46" s="145"/>
    </row>
    <row r="47" spans="1:8" ht="15" customHeight="1">
      <c r="A47" s="257" t="s">
        <v>57</v>
      </c>
      <c r="B47" s="264">
        <v>48</v>
      </c>
      <c r="D47" s="145"/>
      <c r="E47" s="145"/>
      <c r="F47" s="145"/>
      <c r="G47" s="145"/>
      <c r="H47" s="145"/>
    </row>
    <row r="48" spans="1:8" ht="15" customHeight="1">
      <c r="A48" s="257" t="s">
        <v>9</v>
      </c>
      <c r="B48" s="264">
        <v>176</v>
      </c>
      <c r="D48" s="145"/>
      <c r="E48" s="145"/>
      <c r="F48" s="145"/>
      <c r="G48" s="145"/>
      <c r="H48" s="145"/>
    </row>
    <row r="49" spans="1:3" ht="15" customHeight="1">
      <c r="A49" s="252" t="s">
        <v>4118</v>
      </c>
      <c r="B49" s="74"/>
      <c r="C49" s="74"/>
    </row>
    <row r="87" spans="1:11" ht="15" customHeight="1">
      <c r="B87" s="48" t="s">
        <v>4084</v>
      </c>
      <c r="C87" s="48" t="s">
        <v>4085</v>
      </c>
      <c r="D87" s="48" t="s">
        <v>4086</v>
      </c>
    </row>
    <row r="88" spans="1:11" ht="15" customHeight="1">
      <c r="A88" s="35" t="s">
        <v>300</v>
      </c>
      <c r="B88" s="48">
        <v>20</v>
      </c>
      <c r="C88" s="48">
        <v>13</v>
      </c>
      <c r="D88" s="223">
        <f>B88/C88</f>
        <v>1.5384615384615385</v>
      </c>
      <c r="E88"/>
      <c r="F88" s="35" t="s">
        <v>300</v>
      </c>
      <c r="G88" s="209">
        <v>1.5384615384615385</v>
      </c>
      <c r="K88" t="s">
        <v>4087</v>
      </c>
    </row>
    <row r="89" spans="1:11" ht="15" customHeight="1">
      <c r="A89" s="35" t="s">
        <v>1334</v>
      </c>
      <c r="B89" s="48">
        <v>7</v>
      </c>
      <c r="C89" s="48">
        <v>14</v>
      </c>
      <c r="D89" s="223">
        <f t="shared" ref="D89:D105" si="0">B89/C89</f>
        <v>0.5</v>
      </c>
      <c r="E89"/>
      <c r="F89" s="35" t="s">
        <v>1334</v>
      </c>
      <c r="G89" s="209">
        <v>0.5</v>
      </c>
    </row>
    <row r="90" spans="1:11" ht="15" customHeight="1">
      <c r="A90" s="35" t="s">
        <v>558</v>
      </c>
      <c r="B90" s="48">
        <v>46</v>
      </c>
      <c r="C90" s="48">
        <v>31</v>
      </c>
      <c r="D90" s="223">
        <f t="shared" si="0"/>
        <v>1.4838709677419355</v>
      </c>
      <c r="E90"/>
      <c r="F90" s="35" t="s">
        <v>558</v>
      </c>
      <c r="G90" s="209">
        <v>1.4838709677419355</v>
      </c>
    </row>
    <row r="91" spans="1:11" ht="15" customHeight="1">
      <c r="A91" s="35" t="s">
        <v>266</v>
      </c>
      <c r="B91" s="48">
        <v>21</v>
      </c>
      <c r="C91" s="48">
        <v>26</v>
      </c>
      <c r="D91" s="223">
        <f t="shared" si="0"/>
        <v>0.80769230769230771</v>
      </c>
      <c r="E91"/>
      <c r="F91" s="35" t="s">
        <v>266</v>
      </c>
      <c r="G91" s="209">
        <v>0.80769230769230771</v>
      </c>
    </row>
    <row r="92" spans="1:11" ht="15" customHeight="1">
      <c r="A92" s="61" t="s">
        <v>220</v>
      </c>
      <c r="B92" s="48">
        <v>31</v>
      </c>
      <c r="C92" s="48">
        <v>39</v>
      </c>
      <c r="D92" s="223">
        <f t="shared" si="0"/>
        <v>0.79487179487179482</v>
      </c>
      <c r="E92"/>
      <c r="F92" s="61" t="s">
        <v>220</v>
      </c>
      <c r="G92" s="209">
        <v>0.79487179487179482</v>
      </c>
    </row>
    <row r="93" spans="1:11" ht="15" customHeight="1">
      <c r="A93" s="35" t="s">
        <v>640</v>
      </c>
      <c r="B93" s="48">
        <v>1</v>
      </c>
      <c r="C93" s="48">
        <v>14</v>
      </c>
      <c r="D93" s="223">
        <f t="shared" si="0"/>
        <v>7.1428571428571425E-2</v>
      </c>
      <c r="E93"/>
      <c r="F93" s="35" t="s">
        <v>640</v>
      </c>
      <c r="G93" s="209">
        <v>7.1428571428571425E-2</v>
      </c>
    </row>
    <row r="94" spans="1:11" ht="15" customHeight="1">
      <c r="A94" s="35" t="s">
        <v>713</v>
      </c>
      <c r="B94" s="48">
        <v>16</v>
      </c>
      <c r="C94" s="48">
        <v>17</v>
      </c>
      <c r="D94" s="223">
        <f t="shared" si="0"/>
        <v>0.94117647058823528</v>
      </c>
      <c r="E94"/>
      <c r="F94" s="35" t="s">
        <v>713</v>
      </c>
      <c r="G94" s="209">
        <v>0.94117647058823528</v>
      </c>
    </row>
    <row r="95" spans="1:11" ht="15" customHeight="1">
      <c r="A95" s="35" t="s">
        <v>533</v>
      </c>
      <c r="B95" s="48">
        <v>5</v>
      </c>
      <c r="C95" s="48">
        <v>14</v>
      </c>
      <c r="D95" s="223">
        <f t="shared" si="0"/>
        <v>0.35714285714285715</v>
      </c>
      <c r="E95"/>
      <c r="F95" s="35" t="s">
        <v>533</v>
      </c>
      <c r="G95" s="209">
        <v>0.35714285714285715</v>
      </c>
    </row>
    <row r="96" spans="1:11" ht="15" customHeight="1">
      <c r="A96" s="35" t="s">
        <v>402</v>
      </c>
      <c r="B96" s="48">
        <v>11</v>
      </c>
      <c r="C96" s="48">
        <v>9</v>
      </c>
      <c r="D96" s="223">
        <f t="shared" si="0"/>
        <v>1.2222222222222223</v>
      </c>
      <c r="E96"/>
      <c r="F96" s="35" t="s">
        <v>402</v>
      </c>
      <c r="G96" s="209">
        <v>1.2222222222222223</v>
      </c>
    </row>
    <row r="97" spans="1:7" ht="15" customHeight="1">
      <c r="A97" s="35" t="s">
        <v>376</v>
      </c>
      <c r="B97" s="48">
        <v>8</v>
      </c>
      <c r="C97" s="48">
        <v>26</v>
      </c>
      <c r="D97" s="223">
        <f t="shared" si="0"/>
        <v>0.30769230769230771</v>
      </c>
      <c r="E97"/>
      <c r="F97" s="35" t="s">
        <v>376</v>
      </c>
      <c r="G97" s="209">
        <v>0.30769230769230771</v>
      </c>
    </row>
    <row r="98" spans="1:7" ht="15" customHeight="1">
      <c r="A98" s="35" t="s">
        <v>437</v>
      </c>
      <c r="B98" s="48">
        <v>14</v>
      </c>
      <c r="C98" s="48">
        <v>25</v>
      </c>
      <c r="D98" s="223">
        <f t="shared" si="0"/>
        <v>0.56000000000000005</v>
      </c>
      <c r="E98"/>
      <c r="F98" s="35" t="s">
        <v>437</v>
      </c>
      <c r="G98" s="209">
        <v>0.56000000000000005</v>
      </c>
    </row>
    <row r="99" spans="1:7" ht="15" customHeight="1">
      <c r="A99" s="35" t="s">
        <v>609</v>
      </c>
      <c r="B99" s="48">
        <v>8</v>
      </c>
      <c r="C99" s="48">
        <v>21</v>
      </c>
      <c r="D99" s="223">
        <f t="shared" si="0"/>
        <v>0.38095238095238093</v>
      </c>
      <c r="E99"/>
      <c r="F99" s="35" t="s">
        <v>609</v>
      </c>
      <c r="G99" s="209">
        <v>0.38095238095238093</v>
      </c>
    </row>
    <row r="100" spans="1:7" ht="15" customHeight="1">
      <c r="A100" s="35" t="s">
        <v>901</v>
      </c>
      <c r="B100" s="48">
        <v>5</v>
      </c>
      <c r="C100" s="48">
        <v>9</v>
      </c>
      <c r="D100" s="223">
        <f t="shared" si="0"/>
        <v>0.55555555555555558</v>
      </c>
      <c r="E100"/>
      <c r="F100" s="35" t="s">
        <v>901</v>
      </c>
      <c r="G100" s="209">
        <v>0.55555555555555558</v>
      </c>
    </row>
    <row r="101" spans="1:7" ht="15" customHeight="1">
      <c r="A101" s="35" t="s">
        <v>502</v>
      </c>
      <c r="B101" s="48">
        <v>35</v>
      </c>
      <c r="C101" s="48">
        <v>34</v>
      </c>
      <c r="D101" s="223">
        <f t="shared" si="0"/>
        <v>1.0294117647058822</v>
      </c>
      <c r="E101"/>
      <c r="F101" s="35" t="s">
        <v>502</v>
      </c>
      <c r="G101" s="209">
        <v>1.0294117647058822</v>
      </c>
    </row>
    <row r="102" spans="1:7" ht="15" customHeight="1">
      <c r="A102" s="35" t="s">
        <v>470</v>
      </c>
      <c r="B102" s="48">
        <v>32</v>
      </c>
      <c r="C102" s="48">
        <v>28</v>
      </c>
      <c r="D102" s="223">
        <f t="shared" si="0"/>
        <v>1.1428571428571428</v>
      </c>
      <c r="E102"/>
      <c r="F102" s="35" t="s">
        <v>470</v>
      </c>
      <c r="G102" s="209">
        <v>1.1428571428571428</v>
      </c>
    </row>
    <row r="103" spans="1:7" ht="15" customHeight="1">
      <c r="A103" s="35" t="s">
        <v>643</v>
      </c>
      <c r="B103" s="48">
        <v>13</v>
      </c>
      <c r="C103" s="48">
        <v>31</v>
      </c>
      <c r="D103" s="223">
        <f t="shared" si="0"/>
        <v>0.41935483870967744</v>
      </c>
      <c r="E103"/>
      <c r="F103" s="35" t="s">
        <v>643</v>
      </c>
      <c r="G103" s="209">
        <v>0.41935483870967744</v>
      </c>
    </row>
    <row r="104" spans="1:7" ht="15" customHeight="1">
      <c r="A104" s="35" t="s">
        <v>1297</v>
      </c>
      <c r="B104" s="48">
        <v>3</v>
      </c>
      <c r="C104" s="48">
        <v>4</v>
      </c>
      <c r="D104" s="223">
        <f t="shared" si="0"/>
        <v>0.75</v>
      </c>
      <c r="E104"/>
      <c r="F104" s="35" t="s">
        <v>1297</v>
      </c>
      <c r="G104" s="209">
        <v>0.75</v>
      </c>
    </row>
    <row r="105" spans="1:7" ht="15" customHeight="1">
      <c r="A105" s="35" t="s">
        <v>4076</v>
      </c>
      <c r="B105" s="48">
        <v>10</v>
      </c>
      <c r="C105" s="48">
        <v>23</v>
      </c>
      <c r="D105" s="223">
        <f t="shared" si="0"/>
        <v>0.43478260869565216</v>
      </c>
      <c r="E105"/>
      <c r="F105" s="35" t="s">
        <v>4076</v>
      </c>
      <c r="G105" s="209">
        <v>0.43478260869565216</v>
      </c>
    </row>
    <row r="106" spans="1:7" ht="15" customHeight="1">
      <c r="D106" s="40"/>
      <c r="E106"/>
      <c r="F106" s="48" t="s">
        <v>4088</v>
      </c>
      <c r="G106" s="209">
        <f>AVERAGE(G88:G105)</f>
        <v>0.73874851829544796</v>
      </c>
    </row>
    <row r="107" spans="1:7" ht="15" customHeight="1">
      <c r="D107" s="40"/>
      <c r="E107"/>
    </row>
    <row r="108" spans="1:7" ht="15" customHeight="1">
      <c r="D108" s="40"/>
      <c r="E108"/>
    </row>
    <row r="109" spans="1:7" ht="15" customHeight="1">
      <c r="D109" s="40"/>
      <c r="E109"/>
    </row>
    <row r="110" spans="1:7" ht="15" customHeight="1">
      <c r="D110" s="40"/>
      <c r="E110"/>
    </row>
  </sheetData>
  <pageMargins left="0.7" right="0.7" top="0.78740157499999996" bottom="0.78740157499999996" header="0" footer="0"/>
  <pageSetup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CDB5A-1118-4381-8DED-174145C80A69}">
  <sheetPr>
    <tabColor rgb="FFFF0000"/>
  </sheetPr>
  <dimension ref="A1:N917"/>
  <sheetViews>
    <sheetView workbookViewId="0">
      <selection activeCell="A2" sqref="A2"/>
    </sheetView>
  </sheetViews>
  <sheetFormatPr defaultColWidth="12.58203125" defaultRowHeight="15" customHeight="1"/>
  <cols>
    <col min="1" max="1" width="20.08203125" style="183" customWidth="1"/>
    <col min="2" max="5" width="7.58203125" style="183" customWidth="1"/>
    <col min="6" max="7" width="10.33203125" style="183" customWidth="1"/>
    <col min="8" max="8" width="19.08203125" style="183" bestFit="1" customWidth="1"/>
    <col min="9" max="20" width="7.58203125" style="183" customWidth="1"/>
    <col min="21" max="16384" width="12.58203125" style="183"/>
  </cols>
  <sheetData>
    <row r="1" spans="1:8" ht="14.25" customHeight="1">
      <c r="A1" s="182" t="s">
        <v>4126</v>
      </c>
    </row>
    <row r="2" spans="1:8" ht="14.25" customHeight="1"/>
    <row r="3" spans="1:8" ht="14.25" customHeight="1">
      <c r="A3" s="184" t="s">
        <v>193</v>
      </c>
      <c r="B3" s="185" t="s">
        <v>4127</v>
      </c>
      <c r="C3" s="185" t="s">
        <v>4128</v>
      </c>
      <c r="D3" s="185" t="s">
        <v>4129</v>
      </c>
      <c r="E3" s="185" t="s">
        <v>4130</v>
      </c>
      <c r="F3" s="185" t="s">
        <v>4131</v>
      </c>
      <c r="G3" s="185" t="s">
        <v>4132</v>
      </c>
    </row>
    <row r="4" spans="1:8" ht="14.25" customHeight="1">
      <c r="A4" s="186" t="s">
        <v>4133</v>
      </c>
      <c r="B4" s="187">
        <v>48</v>
      </c>
      <c r="C4" s="187">
        <v>44</v>
      </c>
      <c r="D4" s="187">
        <v>52</v>
      </c>
      <c r="E4" s="187">
        <v>56</v>
      </c>
      <c r="F4" s="188">
        <v>73</v>
      </c>
      <c r="G4" s="189">
        <v>36</v>
      </c>
    </row>
    <row r="5" spans="1:8" ht="14.25" customHeight="1">
      <c r="A5" s="186" t="s">
        <v>4134</v>
      </c>
      <c r="B5" s="187">
        <v>26</v>
      </c>
      <c r="C5" s="187">
        <v>32</v>
      </c>
      <c r="D5" s="187">
        <v>33</v>
      </c>
      <c r="E5" s="187">
        <v>37</v>
      </c>
      <c r="F5" s="188">
        <v>42</v>
      </c>
      <c r="G5" s="189">
        <v>24</v>
      </c>
    </row>
    <row r="6" spans="1:8" ht="14.25" customHeight="1"/>
    <row r="7" spans="1:8" ht="14.25" customHeight="1"/>
    <row r="8" spans="1:8" ht="14.25" customHeight="1">
      <c r="A8" s="190" t="s">
        <v>4135</v>
      </c>
    </row>
    <row r="9" spans="1:8" ht="14.25" customHeight="1">
      <c r="A9" s="184" t="s">
        <v>193</v>
      </c>
      <c r="B9" s="185" t="s">
        <v>4127</v>
      </c>
      <c r="C9" s="185" t="s">
        <v>4128</v>
      </c>
      <c r="D9" s="185" t="s">
        <v>4129</v>
      </c>
      <c r="E9" s="185" t="s">
        <v>4130</v>
      </c>
      <c r="F9" s="185" t="s">
        <v>4131</v>
      </c>
      <c r="G9" s="185" t="s">
        <v>4132</v>
      </c>
      <c r="H9" s="192" t="s">
        <v>4136</v>
      </c>
    </row>
    <row r="10" spans="1:8" ht="14.25" customHeight="1">
      <c r="A10" s="186" t="s">
        <v>40</v>
      </c>
      <c r="B10" s="187">
        <v>22</v>
      </c>
      <c r="C10" s="187">
        <v>22</v>
      </c>
      <c r="D10" s="187">
        <v>27</v>
      </c>
      <c r="E10" s="187">
        <v>33</v>
      </c>
      <c r="F10" s="188">
        <v>36</v>
      </c>
      <c r="G10" s="189">
        <v>6</v>
      </c>
    </row>
    <row r="11" spans="1:8" ht="14.25" customHeight="1">
      <c r="A11" s="186" t="s">
        <v>41</v>
      </c>
      <c r="B11" s="187">
        <v>18</v>
      </c>
      <c r="C11" s="187">
        <v>20</v>
      </c>
      <c r="D11" s="187">
        <v>21</v>
      </c>
      <c r="E11" s="187">
        <v>21</v>
      </c>
      <c r="F11" s="188">
        <v>29</v>
      </c>
      <c r="G11" s="189">
        <v>8</v>
      </c>
    </row>
    <row r="12" spans="1:8" ht="14.25" customHeight="1">
      <c r="A12" s="186" t="s">
        <v>57</v>
      </c>
      <c r="B12" s="187">
        <v>8</v>
      </c>
      <c r="C12" s="187">
        <v>2</v>
      </c>
      <c r="D12" s="187">
        <v>4</v>
      </c>
      <c r="E12" s="187">
        <v>2</v>
      </c>
      <c r="F12" s="188">
        <v>8</v>
      </c>
      <c r="G12" s="189">
        <v>8</v>
      </c>
    </row>
    <row r="13" spans="1:8" ht="14.25" customHeight="1">
      <c r="A13" s="186" t="s">
        <v>9</v>
      </c>
      <c r="B13" s="187">
        <f t="shared" ref="B13:F13" si="0">SUM(B10:B12)</f>
        <v>48</v>
      </c>
      <c r="C13" s="187">
        <f t="shared" si="0"/>
        <v>44</v>
      </c>
      <c r="D13" s="187">
        <f t="shared" si="0"/>
        <v>52</v>
      </c>
      <c r="E13" s="187">
        <f t="shared" si="0"/>
        <v>56</v>
      </c>
      <c r="F13" s="187">
        <f t="shared" si="0"/>
        <v>73</v>
      </c>
      <c r="G13" s="191">
        <v>24</v>
      </c>
    </row>
    <row r="14" spans="1:8" ht="14.25" customHeight="1"/>
    <row r="15" spans="1:8" ht="14.25" customHeight="1">
      <c r="A15" s="183" t="s">
        <v>4137</v>
      </c>
    </row>
    <row r="16" spans="1:8" ht="14.25" customHeight="1"/>
    <row r="17" spans="8:14" ht="14.25" customHeight="1"/>
    <row r="18" spans="8:14" ht="14.25" customHeight="1">
      <c r="H18" s="184" t="s">
        <v>193</v>
      </c>
      <c r="I18" s="185">
        <v>2017</v>
      </c>
      <c r="J18" s="185">
        <v>2018</v>
      </c>
      <c r="K18" s="185">
        <v>2019</v>
      </c>
      <c r="L18" s="185">
        <v>2020</v>
      </c>
      <c r="M18" s="185">
        <v>2021</v>
      </c>
      <c r="N18" s="192" t="s">
        <v>4138</v>
      </c>
    </row>
    <row r="19" spans="8:14" ht="14.25" customHeight="1">
      <c r="H19" s="186" t="s">
        <v>4134</v>
      </c>
      <c r="I19" s="187">
        <v>32</v>
      </c>
      <c r="J19" s="187">
        <v>33</v>
      </c>
      <c r="K19" s="187">
        <v>37</v>
      </c>
      <c r="L19" s="188">
        <v>42</v>
      </c>
      <c r="M19" s="189">
        <v>24</v>
      </c>
    </row>
    <row r="20" spans="8:14" ht="14.25" customHeight="1"/>
    <row r="21" spans="8:14" ht="14.25" customHeight="1"/>
    <row r="22" spans="8:14" ht="14.25" customHeight="1"/>
    <row r="23" spans="8:14" ht="14.25" customHeight="1"/>
    <row r="24" spans="8:14" ht="14.25" customHeight="1"/>
    <row r="25" spans="8:14" ht="14.25" customHeight="1"/>
    <row r="26" spans="8:14" ht="14.25" customHeight="1"/>
    <row r="27" spans="8:14" ht="14.25" customHeight="1"/>
    <row r="28" spans="8:14" ht="14.25" customHeight="1"/>
    <row r="29" spans="8:14" ht="14.25" customHeight="1"/>
    <row r="30" spans="8:14" ht="14.25" customHeight="1"/>
    <row r="31" spans="8:14" ht="14.25" customHeight="1"/>
    <row r="32" spans="8: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sheetData>
  <pageMargins left="0.7" right="0.7" top="0.78740157499999996" bottom="0.78740157499999996" header="0" footer="0"/>
  <pageSetup orientation="landscape"/>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B005E-F97D-4A3F-B9F3-BB129CAB0B14}">
  <sheetPr>
    <tabColor rgb="FFFF0000"/>
  </sheetPr>
  <dimension ref="A1:H16"/>
  <sheetViews>
    <sheetView workbookViewId="0">
      <selection activeCell="H5" sqref="H5"/>
    </sheetView>
  </sheetViews>
  <sheetFormatPr defaultColWidth="12.58203125" defaultRowHeight="15" customHeight="1"/>
  <cols>
    <col min="1" max="1" width="20.08203125" style="125" customWidth="1"/>
    <col min="2" max="5" width="7.58203125" style="125" customWidth="1"/>
    <col min="6" max="7" width="10.33203125" style="125" customWidth="1"/>
    <col min="8" max="8" width="30.5" style="125" bestFit="1" customWidth="1"/>
    <col min="9" max="21" width="7.58203125" style="125" customWidth="1"/>
    <col min="22" max="16384" width="12.58203125" style="125"/>
  </cols>
  <sheetData>
    <row r="1" spans="1:8" ht="14.25" customHeight="1">
      <c r="A1" s="133" t="s">
        <v>4139</v>
      </c>
    </row>
    <row r="2" spans="1:8" ht="14.25" customHeight="1"/>
    <row r="3" spans="1:8" ht="14.25" customHeight="1">
      <c r="A3" s="126" t="s">
        <v>193</v>
      </c>
      <c r="B3" s="127" t="s">
        <v>4127</v>
      </c>
      <c r="C3" s="127" t="s">
        <v>4128</v>
      </c>
      <c r="D3" s="127" t="s">
        <v>4129</v>
      </c>
      <c r="E3" s="127" t="s">
        <v>4130</v>
      </c>
      <c r="F3" s="127" t="s">
        <v>4131</v>
      </c>
      <c r="G3" s="127" t="s">
        <v>4132</v>
      </c>
      <c r="H3" s="127" t="s">
        <v>4140</v>
      </c>
    </row>
    <row r="4" spans="1:8" ht="14.25" customHeight="1">
      <c r="A4" s="128" t="s">
        <v>4133</v>
      </c>
      <c r="B4" s="129">
        <v>48</v>
      </c>
      <c r="C4" s="129">
        <v>44</v>
      </c>
      <c r="D4" s="129">
        <v>52</v>
      </c>
      <c r="E4" s="129">
        <v>56</v>
      </c>
      <c r="F4" s="130">
        <v>73</v>
      </c>
      <c r="G4" s="131"/>
      <c r="H4" s="131">
        <v>157</v>
      </c>
    </row>
    <row r="5" spans="1:8" ht="14.25" customHeight="1">
      <c r="A5" s="128" t="s">
        <v>4134</v>
      </c>
      <c r="B5" s="129">
        <v>26</v>
      </c>
      <c r="C5" s="129">
        <v>32</v>
      </c>
      <c r="D5" s="129">
        <v>33</v>
      </c>
      <c r="E5" s="129">
        <v>37</v>
      </c>
      <c r="F5" s="130">
        <v>42</v>
      </c>
      <c r="G5" s="131">
        <v>58</v>
      </c>
      <c r="H5" s="131" t="s">
        <v>4141</v>
      </c>
    </row>
    <row r="6" spans="1:8" ht="14.25" customHeight="1"/>
    <row r="7" spans="1:8" ht="14.25" customHeight="1"/>
    <row r="8" spans="1:8" ht="14.25" customHeight="1">
      <c r="A8" s="413" t="s">
        <v>4135</v>
      </c>
    </row>
    <row r="9" spans="1:8" ht="14.25" customHeight="1">
      <c r="A9" s="126" t="s">
        <v>193</v>
      </c>
      <c r="B9" s="127" t="s">
        <v>4127</v>
      </c>
      <c r="C9" s="127" t="s">
        <v>4128</v>
      </c>
      <c r="D9" s="127" t="s">
        <v>4129</v>
      </c>
      <c r="E9" s="127" t="s">
        <v>4130</v>
      </c>
      <c r="F9" s="127" t="s">
        <v>4131</v>
      </c>
      <c r="G9" s="127" t="s">
        <v>4132</v>
      </c>
      <c r="H9" s="127" t="s">
        <v>4140</v>
      </c>
    </row>
    <row r="10" spans="1:8" ht="14.25" customHeight="1">
      <c r="A10" s="128" t="s">
        <v>40</v>
      </c>
      <c r="B10" s="129">
        <v>22</v>
      </c>
      <c r="C10" s="129">
        <v>22</v>
      </c>
      <c r="D10" s="129">
        <v>27</v>
      </c>
      <c r="E10" s="129">
        <v>33</v>
      </c>
      <c r="F10" s="130">
        <v>36</v>
      </c>
      <c r="G10" s="131"/>
      <c r="H10" s="131">
        <f>34+10+8</f>
        <v>52</v>
      </c>
    </row>
    <row r="11" spans="1:8" ht="14.25" customHeight="1">
      <c r="A11" s="128" t="s">
        <v>41</v>
      </c>
      <c r="B11" s="129">
        <v>18</v>
      </c>
      <c r="C11" s="129">
        <v>20</v>
      </c>
      <c r="D11" s="129">
        <v>21</v>
      </c>
      <c r="E11" s="129">
        <v>21</v>
      </c>
      <c r="F11" s="130">
        <v>29</v>
      </c>
      <c r="G11" s="131"/>
      <c r="H11" s="131">
        <f>42+5+3</f>
        <v>50</v>
      </c>
    </row>
    <row r="12" spans="1:8" ht="14.25" customHeight="1">
      <c r="A12" s="128" t="s">
        <v>57</v>
      </c>
      <c r="B12" s="129">
        <v>8</v>
      </c>
      <c r="C12" s="129">
        <v>2</v>
      </c>
      <c r="D12" s="129">
        <v>4</v>
      </c>
      <c r="E12" s="129">
        <v>2</v>
      </c>
      <c r="F12" s="130">
        <v>8</v>
      </c>
      <c r="G12" s="131"/>
      <c r="H12" s="131">
        <v>55</v>
      </c>
    </row>
    <row r="13" spans="1:8" ht="14.25" customHeight="1">
      <c r="A13" s="128" t="s">
        <v>9</v>
      </c>
      <c r="B13" s="129">
        <f t="shared" ref="B13:F13" si="0">SUM(B10:B12)</f>
        <v>48</v>
      </c>
      <c r="C13" s="129">
        <f t="shared" si="0"/>
        <v>44</v>
      </c>
      <c r="D13" s="129">
        <f t="shared" si="0"/>
        <v>52</v>
      </c>
      <c r="E13" s="129">
        <f t="shared" si="0"/>
        <v>56</v>
      </c>
      <c r="F13" s="129">
        <f t="shared" si="0"/>
        <v>73</v>
      </c>
      <c r="G13" s="132"/>
      <c r="H13" s="132">
        <v>157</v>
      </c>
    </row>
    <row r="15" spans="1:8" ht="15" customHeight="1">
      <c r="A15" s="213" t="s">
        <v>4142</v>
      </c>
    </row>
    <row r="16" spans="1:8" ht="15" customHeight="1">
      <c r="A16" t="s">
        <v>4143</v>
      </c>
    </row>
  </sheetData>
  <pageMargins left="0.7" right="0.7" top="0.78740157499999996" bottom="0.78740157499999996" header="0" footer="0"/>
  <pageSetup orientation="landscape"/>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2DD1-4F99-4FFB-A4B8-A3C1FDDB254C}">
  <sheetPr>
    <tabColor theme="5" tint="-0.249977111117893"/>
  </sheetPr>
  <dimension ref="A1:J29"/>
  <sheetViews>
    <sheetView workbookViewId="0">
      <selection activeCell="E34" sqref="E34"/>
    </sheetView>
  </sheetViews>
  <sheetFormatPr defaultColWidth="12.58203125" defaultRowHeight="15" customHeight="1"/>
  <cols>
    <col min="1" max="1" width="7.58203125" style="71" customWidth="1"/>
    <col min="2" max="2" width="18" customWidth="1"/>
    <col min="3" max="3" width="10.08203125" customWidth="1"/>
    <col min="4" max="4" width="11.83203125" customWidth="1"/>
    <col min="5" max="9" width="10.08203125" customWidth="1"/>
    <col min="10" max="24" width="7.58203125" customWidth="1"/>
  </cols>
  <sheetData>
    <row r="1" spans="1:10" s="25" customFormat="1" ht="14.25" customHeight="1">
      <c r="A1" s="69" t="s">
        <v>4222</v>
      </c>
      <c r="B1" s="67"/>
      <c r="C1" s="67"/>
      <c r="D1" s="67"/>
      <c r="E1" s="67"/>
      <c r="F1" s="67"/>
      <c r="G1" s="67"/>
      <c r="H1" s="67"/>
      <c r="I1" s="67"/>
    </row>
    <row r="2" spans="1:10" s="25" customFormat="1" ht="14.25" customHeight="1">
      <c r="A2" s="68"/>
      <c r="B2" s="67"/>
      <c r="C2" s="67"/>
      <c r="D2" s="67"/>
      <c r="E2" s="67"/>
      <c r="F2" s="67"/>
      <c r="G2" s="67"/>
      <c r="H2" s="67"/>
      <c r="I2" s="67"/>
    </row>
    <row r="3" spans="1:10" s="25" customFormat="1" ht="14.25" customHeight="1">
      <c r="A3" s="70" t="s">
        <v>4090</v>
      </c>
      <c r="B3" s="38"/>
      <c r="C3" s="467" t="s">
        <v>4091</v>
      </c>
      <c r="D3" s="468"/>
      <c r="E3" s="467" t="s">
        <v>4092</v>
      </c>
      <c r="F3" s="468"/>
      <c r="G3" s="467" t="s">
        <v>4093</v>
      </c>
      <c r="H3" s="469"/>
      <c r="I3" s="470" t="s">
        <v>9</v>
      </c>
      <c r="J3" s="471"/>
    </row>
    <row r="4" spans="1:10" ht="14.25" customHeight="1">
      <c r="A4" s="70"/>
      <c r="B4" s="38"/>
      <c r="C4" s="39" t="s">
        <v>4094</v>
      </c>
      <c r="D4" s="39" t="s">
        <v>4095</v>
      </c>
      <c r="E4" s="39" t="s">
        <v>4094</v>
      </c>
      <c r="F4" s="39" t="s">
        <v>4095</v>
      </c>
      <c r="G4" s="39" t="s">
        <v>4094</v>
      </c>
      <c r="H4" s="39" t="s">
        <v>4095</v>
      </c>
      <c r="I4" s="137" t="s">
        <v>4094</v>
      </c>
      <c r="J4" s="137" t="s">
        <v>4095</v>
      </c>
    </row>
    <row r="5" spans="1:10" ht="14.25" customHeight="1">
      <c r="A5" s="64">
        <v>21110</v>
      </c>
      <c r="B5" s="40" t="s">
        <v>300</v>
      </c>
      <c r="C5" s="41">
        <v>7</v>
      </c>
      <c r="D5" s="41">
        <v>6.4</v>
      </c>
      <c r="E5" s="41">
        <v>3</v>
      </c>
      <c r="F5" s="41">
        <v>2.2000000000000002</v>
      </c>
      <c r="G5" s="41"/>
      <c r="H5" s="41"/>
      <c r="I5" s="41">
        <v>10</v>
      </c>
      <c r="J5" s="41">
        <v>8.6</v>
      </c>
    </row>
    <row r="6" spans="1:10" ht="14.25" customHeight="1">
      <c r="A6" s="64">
        <v>21120</v>
      </c>
      <c r="B6" s="40" t="s">
        <v>1334</v>
      </c>
      <c r="C6" s="41">
        <v>7</v>
      </c>
      <c r="D6" s="41">
        <v>7.1680000000000001</v>
      </c>
      <c r="E6" s="41">
        <v>6</v>
      </c>
      <c r="F6" s="41">
        <v>4.5999999999999996</v>
      </c>
      <c r="G6" s="41"/>
      <c r="H6" s="41"/>
      <c r="I6" s="41">
        <v>13</v>
      </c>
      <c r="J6" s="41">
        <v>11.768000000000001</v>
      </c>
    </row>
    <row r="7" spans="1:10" ht="14.25" customHeight="1">
      <c r="A7" s="64">
        <v>21130</v>
      </c>
      <c r="B7" s="40" t="s">
        <v>558</v>
      </c>
      <c r="C7" s="41">
        <v>20</v>
      </c>
      <c r="D7" s="41">
        <v>16.11</v>
      </c>
      <c r="E7" s="41">
        <v>6</v>
      </c>
      <c r="F7" s="41">
        <v>6.1269999999999998</v>
      </c>
      <c r="G7" s="41"/>
      <c r="H7" s="41"/>
      <c r="I7" s="41">
        <v>26</v>
      </c>
      <c r="J7" s="41">
        <v>22.236999999999998</v>
      </c>
    </row>
    <row r="8" spans="1:10" ht="14.25" customHeight="1">
      <c r="A8" s="64">
        <v>21140</v>
      </c>
      <c r="B8" s="40" t="s">
        <v>266</v>
      </c>
      <c r="C8" s="41">
        <v>16</v>
      </c>
      <c r="D8" s="41">
        <v>15.449</v>
      </c>
      <c r="E8" s="41">
        <v>7</v>
      </c>
      <c r="F8" s="41">
        <v>7.907</v>
      </c>
      <c r="G8" s="41"/>
      <c r="H8" s="41"/>
      <c r="I8" s="41">
        <v>23</v>
      </c>
      <c r="J8" s="41">
        <v>23.356000000000002</v>
      </c>
    </row>
    <row r="9" spans="1:10" ht="14.25" customHeight="1">
      <c r="A9" s="64">
        <v>21150</v>
      </c>
      <c r="B9" s="40" t="s">
        <v>220</v>
      </c>
      <c r="C9" s="41">
        <v>31</v>
      </c>
      <c r="D9" s="41">
        <v>28.989000000000001</v>
      </c>
      <c r="E9" s="41">
        <v>9</v>
      </c>
      <c r="F9" s="41">
        <v>7.0220000000000002</v>
      </c>
      <c r="G9" s="41"/>
      <c r="H9" s="41"/>
      <c r="I9" s="41">
        <v>40</v>
      </c>
      <c r="J9" s="41">
        <v>36.011000000000003</v>
      </c>
    </row>
    <row r="10" spans="1:10" ht="14.25" customHeight="1">
      <c r="A10" s="64">
        <v>21180</v>
      </c>
      <c r="B10" s="40" t="s">
        <v>533</v>
      </c>
      <c r="C10" s="41">
        <v>12</v>
      </c>
      <c r="D10" s="41">
        <v>8.5579999999999998</v>
      </c>
      <c r="E10" s="41">
        <v>3</v>
      </c>
      <c r="F10" s="41">
        <v>2.5</v>
      </c>
      <c r="G10" s="41"/>
      <c r="H10" s="41"/>
      <c r="I10" s="41">
        <v>15</v>
      </c>
      <c r="J10" s="41">
        <v>11.058</v>
      </c>
    </row>
    <row r="11" spans="1:10" ht="14.25" customHeight="1">
      <c r="A11" s="64">
        <v>21230</v>
      </c>
      <c r="B11" s="40" t="s">
        <v>609</v>
      </c>
      <c r="C11" s="41">
        <v>19</v>
      </c>
      <c r="D11" s="41">
        <v>12.679</v>
      </c>
      <c r="E11" s="41">
        <v>7</v>
      </c>
      <c r="F11" s="41">
        <v>7.532</v>
      </c>
      <c r="G11" s="41"/>
      <c r="H11" s="41"/>
      <c r="I11" s="41">
        <v>26</v>
      </c>
      <c r="J11" s="41">
        <v>20.210999999999999</v>
      </c>
    </row>
    <row r="12" spans="1:10" ht="14.25" customHeight="1">
      <c r="A12" s="64">
        <v>21250</v>
      </c>
      <c r="B12" s="40" t="s">
        <v>502</v>
      </c>
      <c r="C12" s="41">
        <v>24</v>
      </c>
      <c r="D12" s="41">
        <v>16.036000000000001</v>
      </c>
      <c r="E12" s="41">
        <v>8</v>
      </c>
      <c r="F12" s="41">
        <v>5.9909999999999997</v>
      </c>
      <c r="G12" s="41"/>
      <c r="H12" s="41"/>
      <c r="I12" s="41">
        <v>32</v>
      </c>
      <c r="J12" s="41">
        <v>22.027000000000001</v>
      </c>
    </row>
    <row r="13" spans="1:10" ht="14.25" customHeight="1">
      <c r="A13" s="64">
        <v>21260</v>
      </c>
      <c r="B13" s="40" t="s">
        <v>643</v>
      </c>
      <c r="C13" s="41">
        <v>24</v>
      </c>
      <c r="D13" s="41">
        <v>18.928999999999998</v>
      </c>
      <c r="E13" s="41">
        <v>5</v>
      </c>
      <c r="F13" s="41">
        <v>2.7749999999999999</v>
      </c>
      <c r="G13" s="41"/>
      <c r="H13" s="41"/>
      <c r="I13" s="41">
        <v>29</v>
      </c>
      <c r="J13" s="41">
        <v>21.704000000000001</v>
      </c>
    </row>
    <row r="14" spans="1:10" ht="14.25" customHeight="1">
      <c r="A14" s="64">
        <v>21270</v>
      </c>
      <c r="B14" s="40" t="s">
        <v>4096</v>
      </c>
      <c r="C14" s="41">
        <v>1</v>
      </c>
      <c r="D14" s="84">
        <v>0.2</v>
      </c>
      <c r="E14" s="41">
        <v>2</v>
      </c>
      <c r="F14" s="41">
        <v>2.5169999999999999</v>
      </c>
      <c r="G14" s="41"/>
      <c r="H14" s="41"/>
      <c r="I14" s="41">
        <v>3</v>
      </c>
      <c r="J14" s="41">
        <v>2.7170000000000001</v>
      </c>
    </row>
    <row r="15" spans="1:10" ht="14.25" customHeight="1">
      <c r="A15" s="64">
        <v>21300</v>
      </c>
      <c r="B15" s="40" t="s">
        <v>4097</v>
      </c>
      <c r="C15" s="41"/>
      <c r="D15" s="41"/>
      <c r="E15" s="41">
        <v>6</v>
      </c>
      <c r="F15" s="41">
        <v>4.1369999999999996</v>
      </c>
      <c r="G15" s="41"/>
      <c r="H15" s="41"/>
      <c r="I15" s="41">
        <v>6</v>
      </c>
      <c r="J15" s="41">
        <v>4.1369999999999996</v>
      </c>
    </row>
    <row r="16" spans="1:10" ht="14.25" customHeight="1">
      <c r="A16" s="64">
        <v>21310</v>
      </c>
      <c r="B16" s="40" t="s">
        <v>470</v>
      </c>
      <c r="C16" s="41">
        <v>14</v>
      </c>
      <c r="D16" s="41">
        <v>13.992000000000001</v>
      </c>
      <c r="E16" s="41">
        <v>9</v>
      </c>
      <c r="F16" s="41">
        <v>5.577</v>
      </c>
      <c r="G16" s="41"/>
      <c r="H16" s="41"/>
      <c r="I16" s="41">
        <v>23</v>
      </c>
      <c r="J16" s="41">
        <v>19.568999999999999</v>
      </c>
    </row>
    <row r="17" spans="1:10" ht="14.25" customHeight="1">
      <c r="A17" s="64">
        <v>21320</v>
      </c>
      <c r="B17" s="40" t="s">
        <v>437</v>
      </c>
      <c r="C17" s="41">
        <v>20</v>
      </c>
      <c r="D17" s="41">
        <v>17.414000000000001</v>
      </c>
      <c r="E17" s="41">
        <v>4</v>
      </c>
      <c r="F17" s="41">
        <v>4.1260000000000003</v>
      </c>
      <c r="G17" s="41"/>
      <c r="H17" s="41"/>
      <c r="I17" s="41">
        <v>24</v>
      </c>
      <c r="J17" s="41">
        <v>21.54</v>
      </c>
    </row>
    <row r="18" spans="1:10" ht="14.25" customHeight="1">
      <c r="A18" s="64">
        <v>21340</v>
      </c>
      <c r="B18" s="40" t="s">
        <v>640</v>
      </c>
      <c r="C18" s="41">
        <v>8</v>
      </c>
      <c r="D18" s="41">
        <v>4.6040000000000001</v>
      </c>
      <c r="E18" s="41">
        <v>4</v>
      </c>
      <c r="F18" s="41">
        <v>3.6669999999999998</v>
      </c>
      <c r="G18" s="41"/>
      <c r="H18" s="41"/>
      <c r="I18" s="41">
        <v>12</v>
      </c>
      <c r="J18" s="41">
        <v>8.2710000000000008</v>
      </c>
    </row>
    <row r="19" spans="1:10" ht="14.25" customHeight="1">
      <c r="A19" s="64">
        <v>21350</v>
      </c>
      <c r="B19" s="40" t="s">
        <v>713</v>
      </c>
      <c r="C19" s="41">
        <v>18</v>
      </c>
      <c r="D19" s="41">
        <v>11.586</v>
      </c>
      <c r="E19" s="41"/>
      <c r="F19" s="41"/>
      <c r="G19" s="41"/>
      <c r="H19" s="41"/>
      <c r="I19" s="41">
        <v>18</v>
      </c>
      <c r="J19" s="41">
        <v>11.586</v>
      </c>
    </row>
    <row r="20" spans="1:10" ht="14.25" customHeight="1">
      <c r="A20" s="64">
        <v>21360</v>
      </c>
      <c r="B20" s="40" t="s">
        <v>402</v>
      </c>
      <c r="C20" s="41">
        <v>7</v>
      </c>
      <c r="D20" s="41">
        <v>6.25</v>
      </c>
      <c r="E20" s="41">
        <v>2</v>
      </c>
      <c r="F20" s="41">
        <v>1.25</v>
      </c>
      <c r="G20" s="41"/>
      <c r="H20" s="41"/>
      <c r="I20" s="41">
        <v>9</v>
      </c>
      <c r="J20" s="41">
        <v>7.5</v>
      </c>
    </row>
    <row r="21" spans="1:10" ht="14.25" customHeight="1">
      <c r="A21" s="64">
        <v>21370</v>
      </c>
      <c r="B21" s="40" t="s">
        <v>376</v>
      </c>
      <c r="C21" s="41">
        <v>18</v>
      </c>
      <c r="D21" s="41">
        <v>15.323</v>
      </c>
      <c r="E21" s="41">
        <v>6</v>
      </c>
      <c r="F21" s="41">
        <v>6.0209999999999999</v>
      </c>
      <c r="G21" s="41"/>
      <c r="H21" s="41"/>
      <c r="I21" s="41">
        <v>24</v>
      </c>
      <c r="J21" s="41">
        <v>21.344000000000001</v>
      </c>
    </row>
    <row r="22" spans="1:10" ht="14.25" customHeight="1">
      <c r="A22" s="64">
        <v>21380</v>
      </c>
      <c r="B22" s="40" t="s">
        <v>901</v>
      </c>
      <c r="C22" s="41">
        <v>6</v>
      </c>
      <c r="D22" s="41">
        <v>4.1580000000000004</v>
      </c>
      <c r="E22" s="41">
        <v>1</v>
      </c>
      <c r="F22" s="41">
        <v>1.1870000000000001</v>
      </c>
      <c r="G22" s="41"/>
      <c r="H22" s="41"/>
      <c r="I22" s="41">
        <v>7</v>
      </c>
      <c r="J22" s="41">
        <v>5.3449999999999998</v>
      </c>
    </row>
    <row r="23" spans="1:10" ht="14.25" customHeight="1">
      <c r="A23" s="64">
        <v>21390</v>
      </c>
      <c r="B23" s="40" t="s">
        <v>4098</v>
      </c>
      <c r="C23" s="41"/>
      <c r="D23" s="41"/>
      <c r="E23" s="41"/>
      <c r="F23" s="41"/>
      <c r="G23" s="41"/>
      <c r="H23" s="41"/>
      <c r="I23" s="41">
        <v>0</v>
      </c>
      <c r="J23" s="41">
        <v>0</v>
      </c>
    </row>
    <row r="24" spans="1:10" ht="14.25" customHeight="1">
      <c r="A24" s="64">
        <v>21400</v>
      </c>
      <c r="B24" s="40" t="s">
        <v>858</v>
      </c>
      <c r="C24" s="41">
        <v>3</v>
      </c>
      <c r="D24" s="41">
        <v>3</v>
      </c>
      <c r="E24" s="41">
        <v>13</v>
      </c>
      <c r="F24" s="41">
        <v>11.198</v>
      </c>
      <c r="G24" s="41"/>
      <c r="H24" s="41"/>
      <c r="I24" s="41">
        <v>16</v>
      </c>
      <c r="J24" s="41">
        <v>14.198</v>
      </c>
    </row>
    <row r="25" spans="1:10" ht="14.25" customHeight="1">
      <c r="A25" s="64">
        <v>21700</v>
      </c>
      <c r="B25" s="40" t="s">
        <v>4099</v>
      </c>
      <c r="C25" s="41"/>
      <c r="D25" s="41"/>
      <c r="E25" s="41">
        <v>19</v>
      </c>
      <c r="F25" s="41">
        <v>16.308</v>
      </c>
      <c r="G25" s="41"/>
      <c r="H25" s="41"/>
      <c r="I25" s="41">
        <v>19</v>
      </c>
      <c r="J25" s="41">
        <v>16.308</v>
      </c>
    </row>
    <row r="26" spans="1:10" ht="14.25" customHeight="1">
      <c r="A26" s="64">
        <v>21190</v>
      </c>
      <c r="B26" s="40" t="s">
        <v>4144</v>
      </c>
      <c r="C26" s="41">
        <v>8</v>
      </c>
      <c r="D26" s="41">
        <v>7.2910000000000004</v>
      </c>
      <c r="E26" s="41">
        <v>3</v>
      </c>
      <c r="F26" s="41">
        <v>1.792</v>
      </c>
      <c r="G26" s="41"/>
      <c r="H26" s="41"/>
      <c r="I26" s="41">
        <v>11</v>
      </c>
      <c r="J26" s="41">
        <v>9.0830000000000002</v>
      </c>
    </row>
    <row r="27" spans="1:10" ht="14.25" customHeight="1">
      <c r="A27" s="64">
        <v>21900</v>
      </c>
      <c r="B27" s="40" t="s">
        <v>4076</v>
      </c>
      <c r="C27" s="41"/>
      <c r="D27" s="41"/>
      <c r="E27" s="41">
        <v>20</v>
      </c>
      <c r="F27" s="41">
        <v>20.202999999999999</v>
      </c>
      <c r="G27" s="41"/>
      <c r="H27" s="41"/>
      <c r="I27" s="41">
        <v>20</v>
      </c>
      <c r="J27" s="41">
        <v>20.202999999999999</v>
      </c>
    </row>
    <row r="28" spans="1:10" ht="14.25" customHeight="1">
      <c r="A28" s="70" t="s">
        <v>9</v>
      </c>
      <c r="B28" s="38"/>
      <c r="C28" s="39">
        <v>263</v>
      </c>
      <c r="D28" s="39">
        <v>214.136</v>
      </c>
      <c r="E28" s="39">
        <v>143</v>
      </c>
      <c r="F28" s="39">
        <v>124.637</v>
      </c>
      <c r="G28" s="39">
        <v>0</v>
      </c>
      <c r="H28" s="39">
        <v>0</v>
      </c>
      <c r="I28" s="39">
        <v>406</v>
      </c>
      <c r="J28" s="39">
        <v>338.77300000000002</v>
      </c>
    </row>
    <row r="29" spans="1:10" ht="13.5" customHeight="1"/>
  </sheetData>
  <mergeCells count="4">
    <mergeCell ref="C3:D3"/>
    <mergeCell ref="E3:F3"/>
    <mergeCell ref="G3:H3"/>
    <mergeCell ref="I3:J3"/>
  </mergeCells>
  <pageMargins left="0.7" right="0.7" top="0.78740157499999996" bottom="0.78740157499999996" header="0" footer="0"/>
  <pageSetup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46E78-15C4-4701-9BD4-48738288CD3A}">
  <sheetPr>
    <tabColor rgb="FF0070C0"/>
  </sheetPr>
  <dimension ref="A1:J56"/>
  <sheetViews>
    <sheetView workbookViewId="0">
      <selection activeCell="B9" sqref="B9:I9"/>
    </sheetView>
  </sheetViews>
  <sheetFormatPr defaultColWidth="12.58203125" defaultRowHeight="15" customHeight="1"/>
  <cols>
    <col min="1" max="1" width="7.58203125" style="71" customWidth="1"/>
    <col min="2" max="2" width="18" customWidth="1"/>
    <col min="3" max="3" width="10.08203125" customWidth="1"/>
    <col min="4" max="4" width="11.83203125" customWidth="1"/>
    <col min="5" max="9" width="10.08203125" customWidth="1"/>
    <col min="10" max="24" width="7.58203125" customWidth="1"/>
  </cols>
  <sheetData>
    <row r="1" spans="1:10" s="25" customFormat="1" ht="14.25" customHeight="1">
      <c r="A1" s="69" t="s">
        <v>4145</v>
      </c>
      <c r="B1" s="67"/>
      <c r="C1" s="67"/>
      <c r="D1" s="67"/>
      <c r="E1" s="67"/>
      <c r="F1" s="67"/>
      <c r="G1" s="67"/>
      <c r="H1" s="67"/>
      <c r="I1" s="67"/>
    </row>
    <row r="2" spans="1:10" s="25" customFormat="1" ht="14.25" customHeight="1">
      <c r="A2" s="68"/>
      <c r="B2" s="67"/>
      <c r="C2" s="67"/>
      <c r="D2" s="67"/>
      <c r="E2" s="67"/>
      <c r="F2" s="67"/>
      <c r="G2" s="67"/>
      <c r="H2" s="67"/>
      <c r="I2" s="67"/>
    </row>
    <row r="3" spans="1:10" s="25" customFormat="1" ht="14.25" customHeight="1">
      <c r="A3" s="70" t="s">
        <v>4090</v>
      </c>
      <c r="B3" s="38"/>
      <c r="C3" s="466" t="s">
        <v>4091</v>
      </c>
      <c r="D3" s="466"/>
      <c r="E3" s="467" t="s">
        <v>4092</v>
      </c>
      <c r="F3" s="468"/>
      <c r="G3" s="466" t="s">
        <v>4093</v>
      </c>
      <c r="H3" s="467"/>
      <c r="I3" s="472" t="s">
        <v>9</v>
      </c>
      <c r="J3" s="472"/>
    </row>
    <row r="4" spans="1:10" ht="14.25" customHeight="1">
      <c r="A4" s="70"/>
      <c r="B4" s="38"/>
      <c r="C4" s="39" t="s">
        <v>4094</v>
      </c>
      <c r="D4" s="39" t="s">
        <v>4095</v>
      </c>
      <c r="E4" s="39" t="s">
        <v>4094</v>
      </c>
      <c r="F4" s="39" t="s">
        <v>4095</v>
      </c>
      <c r="G4" s="39" t="s">
        <v>4094</v>
      </c>
      <c r="H4" s="39" t="s">
        <v>4095</v>
      </c>
      <c r="I4" s="137" t="s">
        <v>4094</v>
      </c>
      <c r="J4" s="137" t="s">
        <v>4095</v>
      </c>
    </row>
    <row r="5" spans="1:10" ht="14.25" customHeight="1">
      <c r="A5" s="64">
        <v>21110</v>
      </c>
      <c r="B5" s="40" t="s">
        <v>300</v>
      </c>
      <c r="C5" s="41">
        <v>7</v>
      </c>
      <c r="D5" s="41">
        <v>7.1989999999999998</v>
      </c>
      <c r="E5" s="41">
        <v>3</v>
      </c>
      <c r="F5" s="41">
        <v>2.3029999999999999</v>
      </c>
      <c r="G5" s="41"/>
      <c r="H5" s="41"/>
      <c r="I5" s="41">
        <f>C5+E5</f>
        <v>10</v>
      </c>
      <c r="J5" s="41">
        <f>D5+F5</f>
        <v>9.5019999999999989</v>
      </c>
    </row>
    <row r="6" spans="1:10" ht="14.25" customHeight="1">
      <c r="A6" s="64">
        <v>21120</v>
      </c>
      <c r="B6" s="40" t="s">
        <v>1334</v>
      </c>
      <c r="C6" s="41">
        <v>8</v>
      </c>
      <c r="D6" s="41">
        <v>8.7159999999999993</v>
      </c>
      <c r="E6" s="41">
        <v>5</v>
      </c>
      <c r="F6" s="41">
        <v>3.2109999999999999</v>
      </c>
      <c r="G6" s="41"/>
      <c r="H6" s="41"/>
      <c r="I6" s="41">
        <f t="shared" ref="I6:I26" si="0">C6+E6</f>
        <v>13</v>
      </c>
      <c r="J6" s="41">
        <f t="shared" ref="J6:J26" si="1">D6+F6</f>
        <v>11.927</v>
      </c>
    </row>
    <row r="7" spans="1:10" ht="14.25" customHeight="1">
      <c r="A7" s="64">
        <v>21130</v>
      </c>
      <c r="B7" s="40" t="s">
        <v>558</v>
      </c>
      <c r="C7" s="41">
        <v>17</v>
      </c>
      <c r="D7" s="41">
        <v>17.071000000000002</v>
      </c>
      <c r="E7" s="41">
        <v>3</v>
      </c>
      <c r="F7" s="41">
        <v>2.6640000000000001</v>
      </c>
      <c r="G7" s="41"/>
      <c r="H7" s="41"/>
      <c r="I7" s="41">
        <f t="shared" si="0"/>
        <v>20</v>
      </c>
      <c r="J7" s="41">
        <f t="shared" si="1"/>
        <v>19.735000000000003</v>
      </c>
    </row>
    <row r="8" spans="1:10" ht="14.25" customHeight="1">
      <c r="A8" s="64">
        <v>21140</v>
      </c>
      <c r="B8" s="40" t="s">
        <v>266</v>
      </c>
      <c r="C8" s="41">
        <v>17</v>
      </c>
      <c r="D8" s="41">
        <v>17.276</v>
      </c>
      <c r="E8" s="41">
        <v>4</v>
      </c>
      <c r="F8" s="41">
        <v>3.5259999999999998</v>
      </c>
      <c r="G8" s="41"/>
      <c r="H8" s="41"/>
      <c r="I8" s="41">
        <f t="shared" si="0"/>
        <v>21</v>
      </c>
      <c r="J8" s="41">
        <f t="shared" si="1"/>
        <v>20.802</v>
      </c>
    </row>
    <row r="9" spans="1:10" ht="14.25" customHeight="1">
      <c r="A9" s="64">
        <v>21150</v>
      </c>
      <c r="B9" s="40" t="s">
        <v>220</v>
      </c>
      <c r="C9" s="41">
        <v>31</v>
      </c>
      <c r="D9" s="41">
        <v>29.565999999999999</v>
      </c>
      <c r="E9" s="41">
        <v>6</v>
      </c>
      <c r="F9" s="41">
        <v>6.0549999999999997</v>
      </c>
      <c r="G9" s="41"/>
      <c r="H9" s="41"/>
      <c r="I9" s="41">
        <f t="shared" si="0"/>
        <v>37</v>
      </c>
      <c r="J9" s="41">
        <f t="shared" si="1"/>
        <v>35.620999999999995</v>
      </c>
    </row>
    <row r="10" spans="1:10" ht="14.25" customHeight="1">
      <c r="A10" s="64">
        <v>21180</v>
      </c>
      <c r="B10" s="40" t="s">
        <v>533</v>
      </c>
      <c r="C10" s="41">
        <v>11</v>
      </c>
      <c r="D10" s="41">
        <v>7.9340000000000002</v>
      </c>
      <c r="E10" s="41">
        <v>3</v>
      </c>
      <c r="F10" s="41">
        <v>2.681</v>
      </c>
      <c r="G10" s="41"/>
      <c r="H10" s="41"/>
      <c r="I10" s="41">
        <f t="shared" si="0"/>
        <v>14</v>
      </c>
      <c r="J10" s="41">
        <f t="shared" si="1"/>
        <v>10.615</v>
      </c>
    </row>
    <row r="11" spans="1:10" ht="14.25" customHeight="1">
      <c r="A11" s="64">
        <v>21230</v>
      </c>
      <c r="B11" s="40" t="s">
        <v>609</v>
      </c>
      <c r="C11" s="41">
        <v>16</v>
      </c>
      <c r="D11" s="41">
        <v>11.935</v>
      </c>
      <c r="E11" s="41">
        <v>8</v>
      </c>
      <c r="F11" s="41">
        <v>7.1909999999999998</v>
      </c>
      <c r="G11" s="41"/>
      <c r="H11" s="41"/>
      <c r="I11" s="41">
        <f t="shared" si="0"/>
        <v>24</v>
      </c>
      <c r="J11" s="41">
        <f t="shared" si="1"/>
        <v>19.126000000000001</v>
      </c>
    </row>
    <row r="12" spans="1:10" ht="14.25" customHeight="1">
      <c r="A12" s="64">
        <v>21250</v>
      </c>
      <c r="B12" s="40" t="s">
        <v>502</v>
      </c>
      <c r="C12" s="41">
        <v>23</v>
      </c>
      <c r="D12" s="41">
        <v>17.594999999999999</v>
      </c>
      <c r="E12" s="41">
        <v>3</v>
      </c>
      <c r="F12" s="41">
        <v>2.3260000000000001</v>
      </c>
      <c r="G12" s="41"/>
      <c r="H12" s="41"/>
      <c r="I12" s="41">
        <f t="shared" si="0"/>
        <v>26</v>
      </c>
      <c r="J12" s="41">
        <f t="shared" si="1"/>
        <v>19.920999999999999</v>
      </c>
    </row>
    <row r="13" spans="1:10" ht="14.25" customHeight="1">
      <c r="A13" s="64">
        <v>21260</v>
      </c>
      <c r="B13" s="40" t="s">
        <v>643</v>
      </c>
      <c r="C13" s="41">
        <v>22</v>
      </c>
      <c r="D13" s="41">
        <v>19.46</v>
      </c>
      <c r="E13" s="41">
        <v>3</v>
      </c>
      <c r="F13" s="41">
        <v>3.198</v>
      </c>
      <c r="G13" s="41"/>
      <c r="H13" s="41"/>
      <c r="I13" s="41">
        <f t="shared" si="0"/>
        <v>25</v>
      </c>
      <c r="J13" s="41">
        <f t="shared" si="1"/>
        <v>22.658000000000001</v>
      </c>
    </row>
    <row r="14" spans="1:10" ht="14.25" customHeight="1">
      <c r="A14" s="64">
        <v>21270</v>
      </c>
      <c r="B14" s="40" t="s">
        <v>4096</v>
      </c>
      <c r="C14" s="41">
        <v>1</v>
      </c>
      <c r="D14" s="84">
        <v>0.2</v>
      </c>
      <c r="E14" s="41">
        <v>3</v>
      </c>
      <c r="F14" s="41">
        <v>1.6830000000000001</v>
      </c>
      <c r="G14" s="41"/>
      <c r="H14" s="41"/>
      <c r="I14" s="41">
        <f t="shared" si="0"/>
        <v>4</v>
      </c>
      <c r="J14" s="41">
        <f t="shared" si="1"/>
        <v>1.883</v>
      </c>
    </row>
    <row r="15" spans="1:10" ht="14.25" customHeight="1">
      <c r="A15" s="64">
        <v>21300</v>
      </c>
      <c r="B15" s="40" t="s">
        <v>4097</v>
      </c>
      <c r="C15" s="41">
        <v>1</v>
      </c>
      <c r="D15" s="41">
        <v>1</v>
      </c>
      <c r="E15" s="41">
        <v>4</v>
      </c>
      <c r="F15" s="41">
        <v>4.0819999999999999</v>
      </c>
      <c r="G15" s="41"/>
      <c r="H15" s="41"/>
      <c r="I15" s="41">
        <f t="shared" si="0"/>
        <v>5</v>
      </c>
      <c r="J15" s="41">
        <f t="shared" si="1"/>
        <v>5.0819999999999999</v>
      </c>
    </row>
    <row r="16" spans="1:10" ht="14.25" customHeight="1">
      <c r="A16" s="64">
        <v>21310</v>
      </c>
      <c r="B16" s="134" t="s">
        <v>470</v>
      </c>
      <c r="C16" s="41">
        <v>16</v>
      </c>
      <c r="D16" s="41">
        <v>14.71</v>
      </c>
      <c r="E16" s="41">
        <v>3</v>
      </c>
      <c r="F16" s="41">
        <v>2.7549999999999999</v>
      </c>
      <c r="G16" s="41"/>
      <c r="H16" s="41"/>
      <c r="I16" s="41">
        <f t="shared" si="0"/>
        <v>19</v>
      </c>
      <c r="J16" s="41">
        <f t="shared" si="1"/>
        <v>17.465</v>
      </c>
    </row>
    <row r="17" spans="1:10" ht="14.25" customHeight="1">
      <c r="A17" s="64">
        <v>21320</v>
      </c>
      <c r="B17" s="40" t="s">
        <v>437</v>
      </c>
      <c r="C17" s="41">
        <v>20</v>
      </c>
      <c r="D17" s="41">
        <v>12.64</v>
      </c>
      <c r="E17" s="41">
        <v>4</v>
      </c>
      <c r="F17" s="41">
        <v>3.1</v>
      </c>
      <c r="G17" s="41"/>
      <c r="H17" s="41"/>
      <c r="I17" s="41">
        <f t="shared" si="0"/>
        <v>24</v>
      </c>
      <c r="J17" s="41">
        <f t="shared" si="1"/>
        <v>15.74</v>
      </c>
    </row>
    <row r="18" spans="1:10" ht="14.25" customHeight="1">
      <c r="A18" s="64">
        <v>21340</v>
      </c>
      <c r="B18" s="40" t="s">
        <v>640</v>
      </c>
      <c r="C18" s="41">
        <v>8</v>
      </c>
      <c r="D18" s="41">
        <v>4.4000000000000004</v>
      </c>
      <c r="E18" s="41">
        <v>5</v>
      </c>
      <c r="F18" s="41">
        <v>4.5460000000000003</v>
      </c>
      <c r="G18" s="41"/>
      <c r="H18" s="41"/>
      <c r="I18" s="41">
        <f t="shared" si="0"/>
        <v>13</v>
      </c>
      <c r="J18" s="41">
        <f t="shared" si="1"/>
        <v>8.9460000000000015</v>
      </c>
    </row>
    <row r="19" spans="1:10" ht="14.25" customHeight="1">
      <c r="A19" s="64">
        <v>21350</v>
      </c>
      <c r="B19" s="40" t="s">
        <v>713</v>
      </c>
      <c r="C19" s="41">
        <v>19</v>
      </c>
      <c r="D19" s="41">
        <v>10.864000000000001</v>
      </c>
      <c r="E19" s="41"/>
      <c r="F19" s="41"/>
      <c r="G19" s="41"/>
      <c r="H19" s="41"/>
      <c r="I19" s="41">
        <f t="shared" si="0"/>
        <v>19</v>
      </c>
      <c r="J19" s="41">
        <f t="shared" si="1"/>
        <v>10.864000000000001</v>
      </c>
    </row>
    <row r="20" spans="1:10" ht="14.25" customHeight="1">
      <c r="A20" s="64">
        <v>21360</v>
      </c>
      <c r="B20" s="40" t="s">
        <v>402</v>
      </c>
      <c r="C20" s="41">
        <v>6</v>
      </c>
      <c r="D20" s="41">
        <v>6</v>
      </c>
      <c r="E20" s="41">
        <v>2</v>
      </c>
      <c r="F20" s="41">
        <v>1.5</v>
      </c>
      <c r="G20" s="41"/>
      <c r="H20" s="41"/>
      <c r="I20" s="41">
        <f t="shared" si="0"/>
        <v>8</v>
      </c>
      <c r="J20" s="41">
        <f t="shared" si="1"/>
        <v>7.5</v>
      </c>
    </row>
    <row r="21" spans="1:10" ht="14.25" customHeight="1">
      <c r="A21" s="64">
        <v>21370</v>
      </c>
      <c r="B21" s="40" t="s">
        <v>376</v>
      </c>
      <c r="C21" s="41">
        <v>16</v>
      </c>
      <c r="D21" s="41">
        <v>15.733000000000001</v>
      </c>
      <c r="E21" s="41">
        <v>3</v>
      </c>
      <c r="F21" s="41">
        <v>1.633</v>
      </c>
      <c r="G21" s="41"/>
      <c r="H21" s="41"/>
      <c r="I21" s="41">
        <f t="shared" si="0"/>
        <v>19</v>
      </c>
      <c r="J21" s="41">
        <f t="shared" si="1"/>
        <v>17.366</v>
      </c>
    </row>
    <row r="22" spans="1:10" ht="14.25" customHeight="1">
      <c r="A22" s="64">
        <v>21380</v>
      </c>
      <c r="B22" s="40" t="s">
        <v>901</v>
      </c>
      <c r="C22" s="41">
        <v>5</v>
      </c>
      <c r="D22" s="41">
        <v>3.0750000000000002</v>
      </c>
      <c r="E22" s="41">
        <v>3</v>
      </c>
      <c r="F22" s="41">
        <v>2.0979999999999999</v>
      </c>
      <c r="G22" s="41"/>
      <c r="H22" s="41"/>
      <c r="I22" s="41">
        <f t="shared" si="0"/>
        <v>8</v>
      </c>
      <c r="J22" s="41">
        <f t="shared" si="1"/>
        <v>5.173</v>
      </c>
    </row>
    <row r="23" spans="1:10" ht="14.25" customHeight="1">
      <c r="A23" s="64">
        <v>21390</v>
      </c>
      <c r="B23" s="40" t="s">
        <v>4098</v>
      </c>
      <c r="C23" s="41"/>
      <c r="D23" s="41"/>
      <c r="E23" s="41"/>
      <c r="F23" s="41"/>
      <c r="G23" s="41"/>
      <c r="H23" s="41"/>
      <c r="I23" s="41">
        <f t="shared" si="0"/>
        <v>0</v>
      </c>
      <c r="J23" s="41">
        <f t="shared" si="1"/>
        <v>0</v>
      </c>
    </row>
    <row r="24" spans="1:10" ht="14.25" customHeight="1">
      <c r="A24" s="64">
        <v>21400</v>
      </c>
      <c r="B24" s="40" t="s">
        <v>858</v>
      </c>
      <c r="C24" s="41">
        <v>3</v>
      </c>
      <c r="D24" s="41">
        <v>3</v>
      </c>
      <c r="E24" s="41">
        <v>12</v>
      </c>
      <c r="F24" s="41">
        <v>10.962</v>
      </c>
      <c r="G24" s="41"/>
      <c r="H24" s="41"/>
      <c r="I24" s="41">
        <f t="shared" si="0"/>
        <v>15</v>
      </c>
      <c r="J24" s="41">
        <f t="shared" si="1"/>
        <v>13.962</v>
      </c>
    </row>
    <row r="25" spans="1:10" ht="14.25" customHeight="1">
      <c r="A25" s="64">
        <v>21700</v>
      </c>
      <c r="B25" s="40" t="s">
        <v>4099</v>
      </c>
      <c r="C25" s="41"/>
      <c r="D25" s="41"/>
      <c r="E25" s="41">
        <v>13</v>
      </c>
      <c r="F25" s="41">
        <v>13.411</v>
      </c>
      <c r="G25" s="41"/>
      <c r="H25" s="41"/>
      <c r="I25" s="41">
        <f t="shared" si="0"/>
        <v>13</v>
      </c>
      <c r="J25" s="41">
        <f t="shared" si="1"/>
        <v>13.411</v>
      </c>
    </row>
    <row r="26" spans="1:10" ht="14.25" customHeight="1">
      <c r="A26" s="64">
        <v>21190</v>
      </c>
      <c r="B26" s="40" t="s">
        <v>4144</v>
      </c>
      <c r="C26" s="41">
        <v>6</v>
      </c>
      <c r="D26" s="41">
        <v>5.1029999999999998</v>
      </c>
      <c r="E26" s="41">
        <v>2</v>
      </c>
      <c r="F26" s="41">
        <v>1.1160000000000001</v>
      </c>
      <c r="G26" s="41"/>
      <c r="H26" s="41"/>
      <c r="I26" s="41">
        <f t="shared" si="0"/>
        <v>8</v>
      </c>
      <c r="J26" s="41">
        <f t="shared" si="1"/>
        <v>6.2189999999999994</v>
      </c>
    </row>
    <row r="27" spans="1:10" ht="14.25" customHeight="1">
      <c r="A27" s="64">
        <v>21900</v>
      </c>
      <c r="B27" s="40" t="s">
        <v>4076</v>
      </c>
      <c r="C27" s="41"/>
      <c r="D27" s="41"/>
      <c r="E27" s="41">
        <v>19</v>
      </c>
      <c r="F27" s="41">
        <v>18.77</v>
      </c>
      <c r="G27" s="41"/>
      <c r="H27" s="41"/>
      <c r="I27" s="41">
        <v>19</v>
      </c>
      <c r="J27" s="41">
        <v>18.77</v>
      </c>
    </row>
    <row r="28" spans="1:10" ht="14.25" customHeight="1">
      <c r="A28" s="70" t="s">
        <v>9</v>
      </c>
      <c r="B28" s="38"/>
      <c r="C28" s="39">
        <f>SUM(C5:C27)</f>
        <v>253</v>
      </c>
      <c r="D28" s="39">
        <f>SUM(D5:D27)</f>
        <v>213.47700000000003</v>
      </c>
      <c r="E28" s="233">
        <f t="shared" ref="E28:J28" si="2">SUM(E5:E27)</f>
        <v>111</v>
      </c>
      <c r="F28" s="39">
        <f t="shared" si="2"/>
        <v>98.811000000000007</v>
      </c>
      <c r="G28" s="39">
        <f t="shared" si="2"/>
        <v>0</v>
      </c>
      <c r="H28" s="39">
        <f t="shared" si="2"/>
        <v>0</v>
      </c>
      <c r="I28" s="39">
        <f t="shared" si="2"/>
        <v>364</v>
      </c>
      <c r="J28" s="39">
        <f t="shared" si="2"/>
        <v>312.28799999999995</v>
      </c>
    </row>
    <row r="29" spans="1:10" ht="13.5" customHeight="1"/>
    <row r="33" spans="2:4" ht="15" customHeight="1">
      <c r="B33" s="70" t="s">
        <v>4090</v>
      </c>
      <c r="C33" t="s">
        <v>4094</v>
      </c>
      <c r="D33" t="s">
        <v>4095</v>
      </c>
    </row>
    <row r="34" spans="2:4" ht="15" customHeight="1">
      <c r="B34" s="40" t="s">
        <v>300</v>
      </c>
      <c r="C34">
        <v>13</v>
      </c>
      <c r="D34">
        <v>12.541</v>
      </c>
    </row>
    <row r="35" spans="2:4" ht="15" customHeight="1">
      <c r="B35" s="40" t="s">
        <v>1334</v>
      </c>
      <c r="C35">
        <v>14</v>
      </c>
      <c r="D35">
        <v>12.475000000000001</v>
      </c>
    </row>
    <row r="36" spans="2:4" ht="15" customHeight="1">
      <c r="B36" s="40" t="s">
        <v>558</v>
      </c>
      <c r="C36">
        <v>31</v>
      </c>
      <c r="D36">
        <v>26.152999999999999</v>
      </c>
    </row>
    <row r="37" spans="2:4" ht="15" customHeight="1">
      <c r="B37" s="40" t="s">
        <v>266</v>
      </c>
      <c r="C37">
        <v>26</v>
      </c>
      <c r="D37">
        <v>25.148</v>
      </c>
    </row>
    <row r="38" spans="2:4" ht="15" customHeight="1">
      <c r="B38" s="40" t="s">
        <v>220</v>
      </c>
      <c r="C38">
        <v>39</v>
      </c>
      <c r="D38">
        <v>38.561999999999998</v>
      </c>
    </row>
    <row r="39" spans="2:4" ht="15" customHeight="1">
      <c r="B39" s="40" t="s">
        <v>533</v>
      </c>
      <c r="C39">
        <v>14</v>
      </c>
      <c r="D39">
        <v>11.463000000000001</v>
      </c>
    </row>
    <row r="40" spans="2:4" ht="15" customHeight="1">
      <c r="B40" s="40" t="s">
        <v>609</v>
      </c>
      <c r="C40">
        <v>21</v>
      </c>
      <c r="D40">
        <v>15.625999999999999</v>
      </c>
    </row>
    <row r="41" spans="2:4" ht="15" customHeight="1">
      <c r="B41" s="40" t="s">
        <v>502</v>
      </c>
      <c r="C41">
        <v>34</v>
      </c>
      <c r="D41">
        <v>25.073</v>
      </c>
    </row>
    <row r="42" spans="2:4" ht="15" customHeight="1">
      <c r="B42" s="40" t="s">
        <v>643</v>
      </c>
      <c r="C42">
        <v>31</v>
      </c>
      <c r="D42">
        <v>27.908000000000001</v>
      </c>
    </row>
    <row r="43" spans="2:4" ht="15" customHeight="1">
      <c r="B43" s="40" t="s">
        <v>4096</v>
      </c>
      <c r="C43">
        <v>3</v>
      </c>
      <c r="D43">
        <v>2.2999999999999998</v>
      </c>
    </row>
    <row r="44" spans="2:4" ht="15" customHeight="1">
      <c r="B44" s="40" t="s">
        <v>4097</v>
      </c>
      <c r="C44">
        <v>6</v>
      </c>
      <c r="D44">
        <v>6.4859999999999998</v>
      </c>
    </row>
    <row r="45" spans="2:4" ht="15" customHeight="1">
      <c r="B45" s="134" t="s">
        <v>470</v>
      </c>
      <c r="C45">
        <v>28</v>
      </c>
      <c r="D45">
        <v>21.478000000000002</v>
      </c>
    </row>
    <row r="46" spans="2:4" ht="15" customHeight="1">
      <c r="B46" s="40" t="s">
        <v>437</v>
      </c>
      <c r="C46">
        <v>25</v>
      </c>
      <c r="D46">
        <v>24.106999999999999</v>
      </c>
    </row>
    <row r="47" spans="2:4" ht="15" customHeight="1">
      <c r="B47" s="40" t="s">
        <v>640</v>
      </c>
      <c r="C47">
        <v>13</v>
      </c>
      <c r="D47">
        <v>10.117000000000001</v>
      </c>
    </row>
    <row r="48" spans="2:4" ht="15" customHeight="1">
      <c r="B48" s="40" t="s">
        <v>713</v>
      </c>
      <c r="C48">
        <v>17</v>
      </c>
      <c r="D48">
        <v>12.317</v>
      </c>
    </row>
    <row r="49" spans="2:4" ht="15" customHeight="1">
      <c r="B49" s="40" t="s">
        <v>402</v>
      </c>
      <c r="C49">
        <v>9</v>
      </c>
      <c r="D49">
        <v>8.1340000000000003</v>
      </c>
    </row>
    <row r="50" spans="2:4" ht="15" customHeight="1">
      <c r="B50" s="40" t="s">
        <v>376</v>
      </c>
      <c r="C50">
        <v>26</v>
      </c>
      <c r="D50">
        <v>21.033999999999999</v>
      </c>
    </row>
    <row r="51" spans="2:4" ht="15" customHeight="1">
      <c r="B51" s="40" t="s">
        <v>901</v>
      </c>
      <c r="C51">
        <v>9</v>
      </c>
      <c r="D51">
        <v>5.8739999999999997</v>
      </c>
    </row>
    <row r="52" spans="2:4" ht="15" customHeight="1">
      <c r="B52" s="40" t="s">
        <v>4098</v>
      </c>
      <c r="C52">
        <v>0</v>
      </c>
      <c r="D52">
        <v>0</v>
      </c>
    </row>
    <row r="53" spans="2:4" ht="15" customHeight="1">
      <c r="B53" s="40" t="s">
        <v>858</v>
      </c>
      <c r="C53">
        <v>14</v>
      </c>
      <c r="D53">
        <v>14.134</v>
      </c>
    </row>
    <row r="54" spans="2:4" ht="15" customHeight="1">
      <c r="B54" s="40" t="s">
        <v>4099</v>
      </c>
      <c r="C54">
        <v>12</v>
      </c>
      <c r="D54">
        <v>9.6150000000000002</v>
      </c>
    </row>
    <row r="55" spans="2:4" ht="15" customHeight="1">
      <c r="B55" s="40" t="s">
        <v>4144</v>
      </c>
      <c r="C55">
        <v>4</v>
      </c>
      <c r="D55">
        <v>1.083</v>
      </c>
    </row>
    <row r="56" spans="2:4" ht="15" customHeight="1">
      <c r="B56" s="40" t="s">
        <v>4076</v>
      </c>
      <c r="C56">
        <v>23</v>
      </c>
      <c r="D56">
        <v>25.059000000000001</v>
      </c>
    </row>
  </sheetData>
  <mergeCells count="4">
    <mergeCell ref="C3:D3"/>
    <mergeCell ref="E3:F3"/>
    <mergeCell ref="G3:H3"/>
    <mergeCell ref="I3:J3"/>
  </mergeCells>
  <pageMargins left="0.7" right="0.7" top="0.78740157499999996" bottom="0.78740157499999996" header="0" footer="0"/>
  <pageSetup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B0DA-87EB-475F-8C1E-5F54E6BBB121}">
  <sheetPr>
    <tabColor theme="5" tint="-0.249977111117893"/>
    <pageSetUpPr fitToPage="1"/>
  </sheetPr>
  <dimension ref="A1:R28"/>
  <sheetViews>
    <sheetView workbookViewId="0">
      <selection activeCell="G33" sqref="G33"/>
    </sheetView>
  </sheetViews>
  <sheetFormatPr defaultColWidth="12.58203125" defaultRowHeight="15" customHeight="1"/>
  <cols>
    <col min="1" max="1" width="8.5" style="458" customWidth="1"/>
    <col min="2" max="2" width="17" style="94" customWidth="1"/>
    <col min="3" max="12" width="7.58203125" style="94" customWidth="1"/>
    <col min="13" max="13" width="9.08203125" style="94" customWidth="1"/>
    <col min="14" max="14" width="8.83203125" style="94" customWidth="1"/>
    <col min="15" max="32" width="7.58203125" style="94" customWidth="1"/>
    <col min="33" max="16384" width="12.58203125" style="94"/>
  </cols>
  <sheetData>
    <row r="1" spans="1:18" ht="14.25" customHeight="1">
      <c r="A1" s="87" t="s">
        <v>4223</v>
      </c>
      <c r="B1" s="37"/>
      <c r="C1" s="37"/>
      <c r="D1" s="37"/>
      <c r="E1" s="37"/>
      <c r="F1" s="37"/>
      <c r="G1" s="37"/>
      <c r="H1" s="37"/>
      <c r="I1" s="37"/>
      <c r="J1" s="37"/>
      <c r="K1" s="37"/>
      <c r="L1" s="37"/>
      <c r="M1" s="37"/>
      <c r="N1" s="37"/>
      <c r="O1" s="37"/>
      <c r="P1" s="37"/>
      <c r="Q1" s="37"/>
      <c r="R1" s="37"/>
    </row>
    <row r="2" spans="1:18" ht="14.25" customHeight="1">
      <c r="A2" s="72"/>
      <c r="B2" s="37"/>
      <c r="C2" s="37"/>
      <c r="D2" s="37"/>
      <c r="E2" s="37"/>
      <c r="F2" s="37"/>
      <c r="G2" s="37"/>
      <c r="H2" s="37"/>
      <c r="I2" s="37"/>
      <c r="J2" s="37"/>
      <c r="K2" s="37"/>
      <c r="L2" s="37"/>
      <c r="M2" s="37"/>
      <c r="N2" s="37"/>
      <c r="O2" s="37"/>
      <c r="P2" s="37"/>
      <c r="Q2" s="37"/>
      <c r="R2" s="37"/>
    </row>
    <row r="3" spans="1:18" s="457" customFormat="1" ht="29" customHeight="1">
      <c r="A3" s="88" t="s">
        <v>4090</v>
      </c>
      <c r="B3" s="89"/>
      <c r="C3" s="475" t="s">
        <v>4146</v>
      </c>
      <c r="D3" s="477"/>
      <c r="E3" s="475" t="s">
        <v>4147</v>
      </c>
      <c r="F3" s="477"/>
      <c r="G3" s="475" t="s">
        <v>4148</v>
      </c>
      <c r="H3" s="477"/>
      <c r="I3" s="475" t="s">
        <v>4149</v>
      </c>
      <c r="J3" s="477"/>
      <c r="K3" s="475" t="s">
        <v>4150</v>
      </c>
      <c r="L3" s="478"/>
      <c r="M3" s="479" t="s">
        <v>4151</v>
      </c>
      <c r="N3" s="480"/>
      <c r="O3" s="473" t="s">
        <v>4152</v>
      </c>
      <c r="P3" s="474"/>
      <c r="Q3" s="475" t="s">
        <v>9</v>
      </c>
      <c r="R3" s="476"/>
    </row>
    <row r="4" spans="1:18" ht="14.5">
      <c r="A4" s="70"/>
      <c r="B4" s="38"/>
      <c r="C4" s="39" t="s">
        <v>4094</v>
      </c>
      <c r="D4" s="39" t="s">
        <v>4095</v>
      </c>
      <c r="E4" s="39" t="s">
        <v>4094</v>
      </c>
      <c r="F4" s="39" t="s">
        <v>4095</v>
      </c>
      <c r="G4" s="39" t="s">
        <v>4094</v>
      </c>
      <c r="H4" s="39" t="s">
        <v>4095</v>
      </c>
      <c r="I4" s="39" t="s">
        <v>4094</v>
      </c>
      <c r="J4" s="39" t="s">
        <v>4095</v>
      </c>
      <c r="K4" s="39" t="s">
        <v>4094</v>
      </c>
      <c r="L4" s="39" t="s">
        <v>4095</v>
      </c>
      <c r="M4" s="39" t="s">
        <v>4094</v>
      </c>
      <c r="N4" s="39" t="s">
        <v>4095</v>
      </c>
      <c r="O4" s="39" t="s">
        <v>4094</v>
      </c>
      <c r="P4" s="39" t="s">
        <v>4095</v>
      </c>
      <c r="Q4" s="39" t="s">
        <v>4094</v>
      </c>
      <c r="R4" s="39" t="s">
        <v>4095</v>
      </c>
    </row>
    <row r="5" spans="1:18" ht="14.25" customHeight="1">
      <c r="A5" s="64">
        <v>21110</v>
      </c>
      <c r="B5" s="40" t="s">
        <v>300</v>
      </c>
      <c r="C5" s="41">
        <v>2</v>
      </c>
      <c r="D5" s="41">
        <v>1.4</v>
      </c>
      <c r="E5" s="41">
        <v>1</v>
      </c>
      <c r="F5" s="41">
        <v>1</v>
      </c>
      <c r="G5" s="41">
        <v>4</v>
      </c>
      <c r="H5" s="41">
        <v>4</v>
      </c>
      <c r="I5" s="41"/>
      <c r="J5" s="41"/>
      <c r="K5" s="41"/>
      <c r="L5" s="41"/>
      <c r="M5" s="41"/>
      <c r="N5" s="41"/>
      <c r="O5" s="41">
        <v>1</v>
      </c>
      <c r="P5" s="40">
        <v>0.5</v>
      </c>
      <c r="Q5" s="41">
        <v>8</v>
      </c>
      <c r="R5" s="41">
        <v>6.9</v>
      </c>
    </row>
    <row r="6" spans="1:18" ht="14.25" customHeight="1">
      <c r="A6" s="64">
        <v>21120</v>
      </c>
      <c r="B6" s="40" t="s">
        <v>1334</v>
      </c>
      <c r="C6" s="41"/>
      <c r="D6" s="41"/>
      <c r="E6" s="41">
        <v>2</v>
      </c>
      <c r="F6" s="41">
        <v>2</v>
      </c>
      <c r="G6" s="41">
        <v>5</v>
      </c>
      <c r="H6" s="41">
        <v>4.6870000000000003</v>
      </c>
      <c r="I6" s="41"/>
      <c r="J6" s="41"/>
      <c r="K6" s="41"/>
      <c r="L6" s="41"/>
      <c r="M6" s="41"/>
      <c r="N6" s="41"/>
      <c r="O6" s="41">
        <v>3</v>
      </c>
      <c r="P6" s="40">
        <v>2.1859999999999999</v>
      </c>
      <c r="Q6" s="41">
        <v>10</v>
      </c>
      <c r="R6" s="41">
        <v>8.8729999999999993</v>
      </c>
    </row>
    <row r="7" spans="1:18" ht="14.25" customHeight="1">
      <c r="A7" s="64">
        <v>21130</v>
      </c>
      <c r="B7" s="40" t="s">
        <v>558</v>
      </c>
      <c r="C7" s="41">
        <v>3</v>
      </c>
      <c r="D7" s="41">
        <v>2.35</v>
      </c>
      <c r="E7" s="41">
        <v>5</v>
      </c>
      <c r="F7" s="41">
        <v>4.5590000000000002</v>
      </c>
      <c r="G7" s="41">
        <v>4</v>
      </c>
      <c r="H7" s="41">
        <v>2.7</v>
      </c>
      <c r="I7" s="41"/>
      <c r="J7" s="41"/>
      <c r="K7" s="41"/>
      <c r="L7" s="41"/>
      <c r="M7" s="41">
        <v>8</v>
      </c>
      <c r="N7" s="41">
        <v>9.0510000000000002</v>
      </c>
      <c r="O7" s="41">
        <v>5</v>
      </c>
      <c r="P7" s="40">
        <v>4.7930000000000001</v>
      </c>
      <c r="Q7" s="41">
        <v>25</v>
      </c>
      <c r="R7" s="41">
        <v>23.452999999999999</v>
      </c>
    </row>
    <row r="8" spans="1:18" ht="15.75" customHeight="1">
      <c r="A8" s="64">
        <v>21140</v>
      </c>
      <c r="B8" s="40" t="s">
        <v>266</v>
      </c>
      <c r="C8" s="41">
        <v>5</v>
      </c>
      <c r="D8" s="41">
        <v>4.9989999999999997</v>
      </c>
      <c r="E8" s="41">
        <v>1</v>
      </c>
      <c r="F8" s="41">
        <v>1.167</v>
      </c>
      <c r="G8" s="41">
        <v>7</v>
      </c>
      <c r="H8" s="41">
        <v>6.3330000000000002</v>
      </c>
      <c r="I8" s="41"/>
      <c r="J8" s="41"/>
      <c r="K8" s="41"/>
      <c r="L8" s="41"/>
      <c r="M8" s="41">
        <v>3</v>
      </c>
      <c r="N8" s="41">
        <v>3.7330000000000001</v>
      </c>
      <c r="O8" s="41">
        <v>4</v>
      </c>
      <c r="P8" s="40">
        <v>4.1870000000000003</v>
      </c>
      <c r="Q8" s="41">
        <v>20</v>
      </c>
      <c r="R8" s="41">
        <v>20.419</v>
      </c>
    </row>
    <row r="9" spans="1:18" ht="14.25" customHeight="1">
      <c r="A9" s="64">
        <v>21150</v>
      </c>
      <c r="B9" s="40" t="s">
        <v>220</v>
      </c>
      <c r="C9" s="41">
        <v>6</v>
      </c>
      <c r="D9" s="41">
        <v>4.0659999999999998</v>
      </c>
      <c r="E9" s="41">
        <v>4</v>
      </c>
      <c r="F9" s="41">
        <v>3.157</v>
      </c>
      <c r="G9" s="41">
        <v>19</v>
      </c>
      <c r="H9" s="41">
        <v>19.809000000000001</v>
      </c>
      <c r="I9" s="41">
        <v>1</v>
      </c>
      <c r="J9" s="41">
        <v>0.125</v>
      </c>
      <c r="K9" s="41"/>
      <c r="L9" s="41"/>
      <c r="M9" s="41">
        <v>1</v>
      </c>
      <c r="N9" s="41">
        <v>1.8320000000000001</v>
      </c>
      <c r="O9" s="41">
        <v>5</v>
      </c>
      <c r="P9" s="67">
        <v>2.6459999999999999</v>
      </c>
      <c r="Q9" s="41">
        <v>36</v>
      </c>
      <c r="R9" s="41">
        <v>31.635000000000002</v>
      </c>
    </row>
    <row r="10" spans="1:18" ht="14.25" customHeight="1">
      <c r="A10" s="64">
        <v>21180</v>
      </c>
      <c r="B10" s="40" t="s">
        <v>533</v>
      </c>
      <c r="C10" s="41">
        <v>1</v>
      </c>
      <c r="D10" s="41">
        <v>1</v>
      </c>
      <c r="E10" s="41">
        <v>3</v>
      </c>
      <c r="F10" s="41">
        <v>2.2000000000000002</v>
      </c>
      <c r="G10" s="41">
        <v>6</v>
      </c>
      <c r="H10" s="41">
        <v>4.4589999999999996</v>
      </c>
      <c r="I10" s="41"/>
      <c r="J10" s="41"/>
      <c r="K10" s="41"/>
      <c r="L10" s="41"/>
      <c r="M10" s="41">
        <v>2</v>
      </c>
      <c r="N10" s="41">
        <v>0.89900000000000002</v>
      </c>
      <c r="O10" s="41">
        <v>1</v>
      </c>
      <c r="P10" s="84">
        <v>1.667</v>
      </c>
      <c r="Q10" s="41">
        <v>13</v>
      </c>
      <c r="R10" s="41">
        <v>10.225</v>
      </c>
    </row>
    <row r="11" spans="1:18" ht="14.25" customHeight="1">
      <c r="A11" s="64">
        <v>21230</v>
      </c>
      <c r="B11" s="40" t="s">
        <v>609</v>
      </c>
      <c r="C11" s="41">
        <v>4</v>
      </c>
      <c r="D11" s="41">
        <v>3.0630000000000002</v>
      </c>
      <c r="E11" s="41">
        <v>3</v>
      </c>
      <c r="F11" s="41">
        <v>3</v>
      </c>
      <c r="G11" s="41">
        <v>8</v>
      </c>
      <c r="H11" s="41">
        <v>4.4569999999999999</v>
      </c>
      <c r="I11" s="41">
        <v>2</v>
      </c>
      <c r="J11" s="41">
        <v>0.61699999999999999</v>
      </c>
      <c r="K11" s="41"/>
      <c r="L11" s="41"/>
      <c r="M11" s="41">
        <v>2</v>
      </c>
      <c r="N11" s="41">
        <v>1.542</v>
      </c>
      <c r="O11" s="41">
        <v>1</v>
      </c>
      <c r="P11" s="41">
        <v>1.4430000000000001</v>
      </c>
      <c r="Q11" s="41">
        <v>20</v>
      </c>
      <c r="R11" s="41">
        <v>14.122</v>
      </c>
    </row>
    <row r="12" spans="1:18" ht="14.25" customHeight="1">
      <c r="A12" s="64">
        <v>21250</v>
      </c>
      <c r="B12" s="40" t="s">
        <v>502</v>
      </c>
      <c r="C12" s="41">
        <v>3</v>
      </c>
      <c r="D12" s="41">
        <v>3.0569999999999999</v>
      </c>
      <c r="E12" s="41">
        <v>7</v>
      </c>
      <c r="F12" s="41">
        <v>4.625</v>
      </c>
      <c r="G12" s="41">
        <v>11</v>
      </c>
      <c r="H12" s="41">
        <v>5.3120000000000003</v>
      </c>
      <c r="I12" s="41">
        <v>1</v>
      </c>
      <c r="J12" s="41">
        <v>0.63200000000000001</v>
      </c>
      <c r="K12" s="41">
        <v>1</v>
      </c>
      <c r="L12" s="41">
        <v>0.25</v>
      </c>
      <c r="M12" s="41">
        <v>1</v>
      </c>
      <c r="N12" s="41">
        <v>2.16</v>
      </c>
      <c r="O12" s="41">
        <v>5</v>
      </c>
      <c r="P12" s="41">
        <v>2.9580000000000002</v>
      </c>
      <c r="Q12" s="41">
        <v>29</v>
      </c>
      <c r="R12" s="41">
        <v>18.994</v>
      </c>
    </row>
    <row r="13" spans="1:18" ht="15" customHeight="1">
      <c r="A13" s="64">
        <v>21260</v>
      </c>
      <c r="B13" s="40" t="s">
        <v>643</v>
      </c>
      <c r="C13" s="41">
        <v>5</v>
      </c>
      <c r="D13" s="41">
        <v>4.5999999999999996</v>
      </c>
      <c r="E13" s="41">
        <v>4</v>
      </c>
      <c r="F13" s="41">
        <v>4.3330000000000002</v>
      </c>
      <c r="G13" s="41">
        <v>7</v>
      </c>
      <c r="H13" s="41">
        <v>5.008</v>
      </c>
      <c r="I13" s="41">
        <v>2</v>
      </c>
      <c r="J13" s="41">
        <v>1.4</v>
      </c>
      <c r="K13" s="41"/>
      <c r="L13" s="41"/>
      <c r="M13" s="41">
        <v>6</v>
      </c>
      <c r="N13" s="41">
        <v>3.5880000000000001</v>
      </c>
      <c r="O13" s="41">
        <v>4</v>
      </c>
      <c r="P13" s="41">
        <v>1.3049999999999999</v>
      </c>
      <c r="Q13" s="41">
        <v>28</v>
      </c>
      <c r="R13" s="41">
        <v>20.234000000000002</v>
      </c>
    </row>
    <row r="14" spans="1:18" ht="14.25" customHeight="1">
      <c r="A14" s="64">
        <v>21270</v>
      </c>
      <c r="B14" s="40" t="s">
        <v>4096</v>
      </c>
      <c r="C14" s="41"/>
      <c r="D14" s="41"/>
      <c r="E14" s="41"/>
      <c r="F14" s="41"/>
      <c r="G14" s="41">
        <v>1</v>
      </c>
      <c r="H14" s="41">
        <v>0.2</v>
      </c>
      <c r="I14" s="41"/>
      <c r="J14" s="41"/>
      <c r="K14" s="41"/>
      <c r="L14" s="41"/>
      <c r="M14" s="41"/>
      <c r="N14" s="41"/>
      <c r="O14" s="41"/>
      <c r="P14" s="41"/>
      <c r="Q14" s="41">
        <v>1</v>
      </c>
      <c r="R14" s="41">
        <v>0.2</v>
      </c>
    </row>
    <row r="15" spans="1:18" ht="14.25" customHeight="1">
      <c r="A15" s="64">
        <v>21300</v>
      </c>
      <c r="B15" s="40" t="s">
        <v>4097</v>
      </c>
      <c r="C15" s="41"/>
      <c r="D15" s="41"/>
      <c r="E15" s="41"/>
      <c r="F15" s="41"/>
      <c r="G15" s="41"/>
      <c r="H15" s="41"/>
      <c r="I15" s="41"/>
      <c r="J15" s="41"/>
      <c r="K15" s="41"/>
      <c r="L15" s="41"/>
      <c r="M15" s="41"/>
      <c r="N15" s="41"/>
      <c r="O15" s="41"/>
      <c r="P15" s="41"/>
      <c r="Q15" s="41">
        <v>0</v>
      </c>
      <c r="R15" s="41">
        <v>0</v>
      </c>
    </row>
    <row r="16" spans="1:18" ht="14.25" customHeight="1">
      <c r="A16" s="64">
        <v>21310</v>
      </c>
      <c r="B16" s="40" t="s">
        <v>470</v>
      </c>
      <c r="C16" s="41"/>
      <c r="D16" s="41"/>
      <c r="E16" s="41">
        <v>5</v>
      </c>
      <c r="F16" s="41">
        <v>4.1660000000000004</v>
      </c>
      <c r="G16" s="41">
        <v>5</v>
      </c>
      <c r="H16" s="41">
        <v>6.2930000000000001</v>
      </c>
      <c r="I16" s="41">
        <v>1</v>
      </c>
      <c r="J16" s="41">
        <v>0.94899999999999995</v>
      </c>
      <c r="K16" s="41"/>
      <c r="L16" s="41"/>
      <c r="M16" s="41">
        <v>3</v>
      </c>
      <c r="N16" s="41">
        <v>2.5840000000000001</v>
      </c>
      <c r="O16" s="41">
        <v>3</v>
      </c>
      <c r="P16" s="41">
        <v>2.3109999999999999</v>
      </c>
      <c r="Q16" s="41">
        <v>17</v>
      </c>
      <c r="R16" s="41">
        <v>16.303000000000001</v>
      </c>
    </row>
    <row r="17" spans="1:18" ht="13.5" customHeight="1">
      <c r="A17" s="64">
        <v>21320</v>
      </c>
      <c r="B17" s="40" t="s">
        <v>437</v>
      </c>
      <c r="C17" s="41">
        <v>2</v>
      </c>
      <c r="D17" s="41">
        <v>1.5</v>
      </c>
      <c r="E17" s="41">
        <v>5</v>
      </c>
      <c r="F17" s="41">
        <v>4.3</v>
      </c>
      <c r="G17" s="41">
        <v>11</v>
      </c>
      <c r="H17" s="41">
        <v>9.4619999999999997</v>
      </c>
      <c r="I17" s="41"/>
      <c r="J17" s="41"/>
      <c r="K17" s="41">
        <v>2</v>
      </c>
      <c r="L17" s="41">
        <v>5</v>
      </c>
      <c r="M17" s="41"/>
      <c r="N17" s="41">
        <v>0</v>
      </c>
      <c r="O17" s="41">
        <v>2</v>
      </c>
      <c r="P17" s="41">
        <v>1.9419999999999999</v>
      </c>
      <c r="Q17" s="41">
        <v>22</v>
      </c>
      <c r="R17" s="41">
        <v>22.204000000000001</v>
      </c>
    </row>
    <row r="18" spans="1:18" ht="14.25" customHeight="1">
      <c r="A18" s="64">
        <v>21340</v>
      </c>
      <c r="B18" s="40" t="s">
        <v>640</v>
      </c>
      <c r="C18" s="41"/>
      <c r="D18" s="41"/>
      <c r="E18" s="41">
        <v>2</v>
      </c>
      <c r="F18" s="41">
        <v>1.6</v>
      </c>
      <c r="G18" s="41">
        <v>1</v>
      </c>
      <c r="H18" s="41">
        <v>1.0329999999999999</v>
      </c>
      <c r="I18" s="41">
        <v>2</v>
      </c>
      <c r="J18" s="41">
        <v>0.58799999999999997</v>
      </c>
      <c r="K18" s="41">
        <v>3</v>
      </c>
      <c r="L18" s="41">
        <v>1.216</v>
      </c>
      <c r="M18" s="41"/>
      <c r="N18" s="41"/>
      <c r="O18" s="41"/>
      <c r="P18" s="41"/>
      <c r="Q18" s="41">
        <v>8</v>
      </c>
      <c r="R18" s="41">
        <v>4.4370000000000003</v>
      </c>
    </row>
    <row r="19" spans="1:18" ht="14.25" customHeight="1">
      <c r="A19" s="64">
        <v>21350</v>
      </c>
      <c r="B19" s="40" t="s">
        <v>713</v>
      </c>
      <c r="C19" s="41"/>
      <c r="D19" s="41"/>
      <c r="E19" s="41">
        <v>3</v>
      </c>
      <c r="F19" s="41">
        <v>3</v>
      </c>
      <c r="G19" s="41">
        <v>9</v>
      </c>
      <c r="H19" s="41">
        <v>6.0359999999999996</v>
      </c>
      <c r="I19" s="41">
        <v>1</v>
      </c>
      <c r="J19" s="41">
        <v>0.86599999999999999</v>
      </c>
      <c r="K19" s="41">
        <v>5</v>
      </c>
      <c r="L19" s="41">
        <v>1.7170000000000001</v>
      </c>
      <c r="M19" s="41"/>
      <c r="N19" s="41"/>
      <c r="O19" s="41"/>
      <c r="P19" s="41"/>
      <c r="Q19" s="41">
        <v>18</v>
      </c>
      <c r="R19" s="41">
        <v>11.619</v>
      </c>
    </row>
    <row r="20" spans="1:18" ht="14.25" customHeight="1">
      <c r="A20" s="64">
        <v>21360</v>
      </c>
      <c r="B20" s="40" t="s">
        <v>402</v>
      </c>
      <c r="C20" s="41">
        <v>1</v>
      </c>
      <c r="D20" s="41">
        <v>1</v>
      </c>
      <c r="E20" s="41">
        <v>1</v>
      </c>
      <c r="F20" s="41">
        <v>1</v>
      </c>
      <c r="G20" s="41">
        <v>4</v>
      </c>
      <c r="H20" s="41">
        <v>4</v>
      </c>
      <c r="I20" s="41"/>
      <c r="J20" s="41"/>
      <c r="K20" s="41"/>
      <c r="L20" s="41"/>
      <c r="M20" s="41">
        <v>1</v>
      </c>
      <c r="N20" s="41">
        <v>0.25</v>
      </c>
      <c r="O20" s="41">
        <v>2</v>
      </c>
      <c r="P20" s="41">
        <v>1.25</v>
      </c>
      <c r="Q20" s="41">
        <v>9</v>
      </c>
      <c r="R20" s="41">
        <v>7.5</v>
      </c>
    </row>
    <row r="21" spans="1:18" ht="14.25" customHeight="1">
      <c r="A21" s="64">
        <v>21370</v>
      </c>
      <c r="B21" s="40" t="s">
        <v>376</v>
      </c>
      <c r="C21" s="41"/>
      <c r="D21" s="41"/>
      <c r="E21" s="41">
        <v>4</v>
      </c>
      <c r="F21" s="41">
        <v>3.3</v>
      </c>
      <c r="G21" s="41">
        <v>10</v>
      </c>
      <c r="H21" s="41">
        <v>9.1999999999999993</v>
      </c>
      <c r="I21" s="41"/>
      <c r="J21" s="41"/>
      <c r="K21" s="41">
        <v>2</v>
      </c>
      <c r="L21" s="41">
        <v>1.167</v>
      </c>
      <c r="M21" s="41">
        <v>2</v>
      </c>
      <c r="N21" s="41">
        <v>1.4219999999999999</v>
      </c>
      <c r="O21" s="41">
        <v>4</v>
      </c>
      <c r="P21" s="41">
        <v>3.9950000000000001</v>
      </c>
      <c r="Q21" s="41">
        <v>22</v>
      </c>
      <c r="R21" s="41">
        <v>19.084</v>
      </c>
    </row>
    <row r="22" spans="1:18" ht="14.25" customHeight="1">
      <c r="A22" s="64">
        <v>21380</v>
      </c>
      <c r="B22" s="40" t="s">
        <v>901</v>
      </c>
      <c r="C22" s="41">
        <v>1</v>
      </c>
      <c r="D22" s="41">
        <v>1</v>
      </c>
      <c r="E22" s="41"/>
      <c r="F22" s="41"/>
      <c r="G22" s="41">
        <v>3</v>
      </c>
      <c r="H22" s="41">
        <v>1.8080000000000001</v>
      </c>
      <c r="I22" s="41"/>
      <c r="J22" s="41"/>
      <c r="K22" s="41">
        <v>1</v>
      </c>
      <c r="L22" s="41">
        <v>0.65</v>
      </c>
      <c r="M22" s="41">
        <v>1</v>
      </c>
      <c r="N22" s="41">
        <v>0.7</v>
      </c>
      <c r="O22" s="41"/>
      <c r="P22" s="84"/>
      <c r="Q22" s="41">
        <v>6</v>
      </c>
      <c r="R22" s="41">
        <v>4.1580000000000004</v>
      </c>
    </row>
    <row r="23" spans="1:18" ht="14.25" customHeight="1">
      <c r="A23" s="64">
        <v>21390</v>
      </c>
      <c r="B23" s="40" t="s">
        <v>4098</v>
      </c>
      <c r="C23" s="41"/>
      <c r="D23" s="41"/>
      <c r="E23" s="41"/>
      <c r="F23" s="41"/>
      <c r="G23" s="41"/>
      <c r="H23" s="41"/>
      <c r="I23" s="41"/>
      <c r="J23" s="41"/>
      <c r="K23" s="41"/>
      <c r="L23" s="41"/>
      <c r="M23" s="41"/>
      <c r="N23" s="41"/>
      <c r="O23" s="41"/>
      <c r="P23" s="41"/>
      <c r="Q23" s="41">
        <v>0</v>
      </c>
      <c r="R23" s="41">
        <v>0</v>
      </c>
    </row>
    <row r="24" spans="1:18" ht="14.25" customHeight="1">
      <c r="A24" s="64">
        <v>21700</v>
      </c>
      <c r="B24" s="90" t="s">
        <v>4099</v>
      </c>
      <c r="C24" s="41"/>
      <c r="D24" s="41"/>
      <c r="E24" s="41"/>
      <c r="F24" s="41"/>
      <c r="G24" s="41"/>
      <c r="H24" s="41"/>
      <c r="I24" s="41"/>
      <c r="J24" s="41"/>
      <c r="K24" s="41"/>
      <c r="L24" s="41"/>
      <c r="M24" s="41"/>
      <c r="N24" s="41"/>
      <c r="O24" s="41"/>
      <c r="P24" s="41"/>
      <c r="Q24" s="41">
        <v>0</v>
      </c>
      <c r="R24" s="41">
        <v>0</v>
      </c>
    </row>
    <row r="25" spans="1:18" ht="14.25" customHeight="1">
      <c r="A25" s="64">
        <v>21400</v>
      </c>
      <c r="B25" s="40" t="s">
        <v>858</v>
      </c>
      <c r="C25" s="41">
        <v>1</v>
      </c>
      <c r="D25" s="41">
        <v>1</v>
      </c>
      <c r="E25" s="41"/>
      <c r="F25" s="41"/>
      <c r="G25" s="41">
        <v>1</v>
      </c>
      <c r="H25" s="41">
        <v>1</v>
      </c>
      <c r="I25" s="41"/>
      <c r="J25" s="41"/>
      <c r="K25" s="41">
        <v>1</v>
      </c>
      <c r="L25" s="41">
        <v>0.83299999999999996</v>
      </c>
      <c r="M25" s="41"/>
      <c r="N25" s="41"/>
      <c r="O25" s="41"/>
      <c r="P25" s="41"/>
      <c r="Q25" s="41">
        <v>3</v>
      </c>
      <c r="R25" s="41">
        <v>2.8330000000000002</v>
      </c>
    </row>
    <row r="26" spans="1:18" ht="14.25" customHeight="1">
      <c r="A26" s="64">
        <v>21190</v>
      </c>
      <c r="B26" s="40" t="s">
        <v>4144</v>
      </c>
      <c r="C26" s="93"/>
      <c r="D26" s="93"/>
      <c r="E26" s="93"/>
      <c r="F26" s="93"/>
      <c r="G26" s="93"/>
      <c r="H26" s="93"/>
      <c r="I26" s="93"/>
      <c r="J26" s="93"/>
      <c r="K26" s="93"/>
      <c r="L26" s="93"/>
      <c r="M26" s="93">
        <v>8</v>
      </c>
      <c r="N26" s="93">
        <v>7.2910000000000004</v>
      </c>
      <c r="O26" s="93"/>
      <c r="P26" s="93"/>
      <c r="Q26" s="41">
        <v>8</v>
      </c>
      <c r="R26" s="41">
        <v>7.2910000000000004</v>
      </c>
    </row>
    <row r="27" spans="1:18" ht="14.25" customHeight="1">
      <c r="A27" s="91">
        <v>21900</v>
      </c>
      <c r="B27" s="92" t="s">
        <v>4076</v>
      </c>
      <c r="C27" s="93"/>
      <c r="D27" s="93"/>
      <c r="E27" s="93"/>
      <c r="F27" s="93"/>
      <c r="G27" s="93"/>
      <c r="H27" s="93"/>
      <c r="I27" s="93"/>
      <c r="J27" s="93"/>
      <c r="K27" s="93"/>
      <c r="L27" s="93"/>
      <c r="M27" s="93"/>
      <c r="N27" s="93"/>
      <c r="O27" s="93">
        <v>1</v>
      </c>
      <c r="P27" s="93">
        <v>1.5</v>
      </c>
      <c r="Q27" s="41">
        <v>1</v>
      </c>
      <c r="R27" s="41">
        <v>1.5</v>
      </c>
    </row>
    <row r="28" spans="1:18" ht="14.25" customHeight="1">
      <c r="A28" s="70" t="s">
        <v>9</v>
      </c>
      <c r="B28" s="38"/>
      <c r="C28" s="39">
        <v>34</v>
      </c>
      <c r="D28" s="39">
        <v>29.035</v>
      </c>
      <c r="E28" s="39">
        <v>50</v>
      </c>
      <c r="F28" s="39">
        <v>43.406999999999996</v>
      </c>
      <c r="G28" s="39">
        <v>116</v>
      </c>
      <c r="H28" s="39">
        <v>95.796999999999997</v>
      </c>
      <c r="I28" s="39">
        <v>10</v>
      </c>
      <c r="J28" s="39">
        <v>5.1769999999999996</v>
      </c>
      <c r="K28" s="39">
        <v>15</v>
      </c>
      <c r="L28" s="39">
        <v>10.833</v>
      </c>
      <c r="M28" s="39">
        <v>38</v>
      </c>
      <c r="N28" s="39">
        <v>35.052</v>
      </c>
      <c r="O28" s="39">
        <v>41</v>
      </c>
      <c r="P28" s="39">
        <v>32.683</v>
      </c>
      <c r="Q28" s="41">
        <v>304</v>
      </c>
      <c r="R28" s="41">
        <v>251.98400000000001</v>
      </c>
    </row>
  </sheetData>
  <mergeCells count="8">
    <mergeCell ref="O3:P3"/>
    <mergeCell ref="Q3:R3"/>
    <mergeCell ref="C3:D3"/>
    <mergeCell ref="E3:F3"/>
    <mergeCell ref="G3:H3"/>
    <mergeCell ref="I3:J3"/>
    <mergeCell ref="K3:L3"/>
    <mergeCell ref="M3:N3"/>
  </mergeCells>
  <pageMargins left="0.7" right="0.7" top="0.78740157499999996" bottom="0.78740157499999996"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zoomScaleNormal="100" workbookViewId="0">
      <selection activeCell="C21" sqref="C21"/>
    </sheetView>
  </sheetViews>
  <sheetFormatPr defaultColWidth="12.58203125" defaultRowHeight="15" customHeight="1"/>
  <cols>
    <col min="1" max="1" width="26" customWidth="1"/>
    <col min="2" max="22" width="7.58203125" customWidth="1"/>
  </cols>
  <sheetData>
    <row r="1" spans="1:6" ht="14.25" customHeight="1">
      <c r="A1" s="1" t="s">
        <v>42</v>
      </c>
      <c r="D1" s="7"/>
      <c r="E1" s="7"/>
    </row>
    <row r="2" spans="1:6" ht="14.25" customHeight="1">
      <c r="D2" s="7"/>
      <c r="E2" s="7"/>
    </row>
    <row r="3" spans="1:6" ht="14.25" customHeight="1">
      <c r="A3" s="3" t="s">
        <v>43</v>
      </c>
      <c r="B3" s="8">
        <v>2017</v>
      </c>
      <c r="C3" s="8">
        <v>2018</v>
      </c>
      <c r="D3" s="8">
        <v>2019</v>
      </c>
      <c r="E3" s="8">
        <v>2020</v>
      </c>
      <c r="F3" s="8">
        <v>2021</v>
      </c>
    </row>
    <row r="4" spans="1:6" ht="14.25" customHeight="1">
      <c r="A4" s="3"/>
      <c r="B4" s="8">
        <v>2018</v>
      </c>
      <c r="C4" s="8">
        <v>2019</v>
      </c>
      <c r="D4" s="8">
        <v>2020</v>
      </c>
      <c r="E4" s="8">
        <v>2021</v>
      </c>
      <c r="F4" s="8">
        <v>2022</v>
      </c>
    </row>
    <row r="5" spans="1:6" ht="14.25" customHeight="1">
      <c r="A5" s="2"/>
      <c r="B5" s="2"/>
      <c r="C5" s="2"/>
      <c r="D5" s="14"/>
      <c r="E5" s="14"/>
      <c r="F5" s="14"/>
    </row>
    <row r="6" spans="1:6" ht="14.25" customHeight="1">
      <c r="A6" s="2" t="s">
        <v>44</v>
      </c>
      <c r="B6" s="14">
        <v>1776</v>
      </c>
      <c r="C6" s="14">
        <v>1745</v>
      </c>
      <c r="D6" s="13">
        <v>1987</v>
      </c>
      <c r="E6" s="14">
        <v>2298</v>
      </c>
      <c r="F6" s="14">
        <v>2327</v>
      </c>
    </row>
    <row r="7" spans="1:6" ht="14.25" customHeight="1">
      <c r="A7" s="2" t="s">
        <v>45</v>
      </c>
      <c r="B7" s="14">
        <v>728</v>
      </c>
      <c r="C7" s="14">
        <v>723</v>
      </c>
      <c r="D7" s="13">
        <v>727</v>
      </c>
      <c r="E7" s="14">
        <v>768</v>
      </c>
      <c r="F7" s="14">
        <v>789</v>
      </c>
    </row>
    <row r="8" spans="1:6" ht="14.25" customHeight="1">
      <c r="A8" s="2" t="s">
        <v>46</v>
      </c>
      <c r="B8" s="14">
        <v>627</v>
      </c>
      <c r="C8" s="14">
        <v>574</v>
      </c>
      <c r="D8" s="13">
        <v>636</v>
      </c>
      <c r="E8" s="14">
        <v>801</v>
      </c>
      <c r="F8" s="14">
        <v>829</v>
      </c>
    </row>
    <row r="9" spans="1:6" ht="14.25" customHeight="1">
      <c r="A9" s="2" t="s">
        <v>47</v>
      </c>
      <c r="B9" s="14">
        <v>311</v>
      </c>
      <c r="C9" s="14">
        <v>317</v>
      </c>
      <c r="D9" s="13">
        <v>317</v>
      </c>
      <c r="E9" s="14">
        <v>363</v>
      </c>
      <c r="F9" s="14">
        <v>307</v>
      </c>
    </row>
    <row r="10" spans="1:6" ht="14.25" customHeight="1">
      <c r="A10" s="2" t="s">
        <v>48</v>
      </c>
      <c r="B10" s="14">
        <v>129</v>
      </c>
      <c r="C10" s="14">
        <v>149</v>
      </c>
      <c r="D10" s="13">
        <v>157</v>
      </c>
      <c r="E10" s="14">
        <v>188</v>
      </c>
      <c r="F10" s="14">
        <v>198</v>
      </c>
    </row>
    <row r="11" spans="1:6" ht="14.25" customHeight="1">
      <c r="A11" s="2" t="s">
        <v>49</v>
      </c>
      <c r="B11" s="14">
        <v>46</v>
      </c>
      <c r="C11" s="14">
        <v>41</v>
      </c>
      <c r="D11" s="13">
        <v>40</v>
      </c>
      <c r="E11" s="14">
        <v>37</v>
      </c>
      <c r="F11" s="14">
        <v>41</v>
      </c>
    </row>
    <row r="12" spans="1:6" ht="14.25" customHeight="1">
      <c r="A12" s="2" t="s">
        <v>9</v>
      </c>
      <c r="B12" s="14">
        <f>SUM(B6:B11)</f>
        <v>3617</v>
      </c>
      <c r="C12" s="14">
        <f>SUM(C6:C11)</f>
        <v>3549</v>
      </c>
      <c r="D12" s="13">
        <f>SUM(D6:D11)</f>
        <v>3864</v>
      </c>
      <c r="E12" s="14">
        <f>SUM(E6:E11)</f>
        <v>4455</v>
      </c>
      <c r="F12" s="14">
        <f>SUM(F6:F11)</f>
        <v>4491</v>
      </c>
    </row>
  </sheetData>
  <pageMargins left="0.7" right="0.7" top="0.78740157499999996" bottom="0.78740157499999996" header="0" footer="0"/>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C5DF3-3069-4B75-A37B-EE0C762F2E49}">
  <sheetPr>
    <tabColor rgb="FF0070C0"/>
    <pageSetUpPr fitToPage="1"/>
  </sheetPr>
  <dimension ref="A1:R56"/>
  <sheetViews>
    <sheetView workbookViewId="0">
      <selection activeCell="A27" sqref="A27:XFD27"/>
    </sheetView>
  </sheetViews>
  <sheetFormatPr defaultColWidth="12.58203125" defaultRowHeight="15" customHeight="1"/>
  <cols>
    <col min="1" max="1" width="8.5" style="71" customWidth="1"/>
    <col min="2" max="2" width="17" customWidth="1"/>
    <col min="3" max="12" width="7.58203125" customWidth="1"/>
    <col min="13" max="13" width="9.08203125" customWidth="1"/>
    <col min="14" max="14" width="8.83203125" customWidth="1"/>
    <col min="15" max="32" width="7.58203125" customWidth="1"/>
  </cols>
  <sheetData>
    <row r="1" spans="1:18" ht="14.25" customHeight="1">
      <c r="A1" s="87" t="s">
        <v>4153</v>
      </c>
      <c r="B1" s="37"/>
      <c r="C1" s="37"/>
      <c r="D1" s="37"/>
      <c r="E1" s="37"/>
      <c r="F1" s="37"/>
      <c r="G1" s="37"/>
      <c r="H1" s="37"/>
      <c r="I1" s="37"/>
      <c r="J1" s="37"/>
      <c r="K1" s="37"/>
      <c r="L1" s="37"/>
      <c r="M1" s="37"/>
      <c r="N1" s="37"/>
      <c r="O1" s="37"/>
      <c r="P1" s="37"/>
      <c r="Q1" s="37"/>
      <c r="R1" s="37"/>
    </row>
    <row r="2" spans="1:18" ht="14.25" customHeight="1">
      <c r="A2" s="72"/>
      <c r="B2" s="37"/>
      <c r="C2" s="37"/>
      <c r="D2" s="37"/>
      <c r="E2" s="37"/>
      <c r="F2" s="37"/>
      <c r="G2" s="37"/>
      <c r="H2" s="37"/>
      <c r="I2" s="37"/>
      <c r="J2" s="37"/>
      <c r="K2" s="37"/>
      <c r="L2" s="37"/>
      <c r="M2" s="37"/>
      <c r="N2" s="37"/>
      <c r="O2" s="37"/>
      <c r="P2" s="37"/>
      <c r="Q2" s="37"/>
      <c r="R2" s="37"/>
    </row>
    <row r="3" spans="1:18" s="73" customFormat="1" ht="28.4" customHeight="1">
      <c r="A3" s="88" t="s">
        <v>4090</v>
      </c>
      <c r="B3" s="89"/>
      <c r="C3" s="475" t="s">
        <v>4146</v>
      </c>
      <c r="D3" s="477"/>
      <c r="E3" s="475" t="s">
        <v>4147</v>
      </c>
      <c r="F3" s="477"/>
      <c r="G3" s="475" t="s">
        <v>4148</v>
      </c>
      <c r="H3" s="477"/>
      <c r="I3" s="475" t="s">
        <v>4149</v>
      </c>
      <c r="J3" s="477"/>
      <c r="K3" s="475" t="s">
        <v>4150</v>
      </c>
      <c r="L3" s="477"/>
      <c r="M3" s="481" t="s">
        <v>4151</v>
      </c>
      <c r="N3" s="482"/>
      <c r="O3" s="473" t="s">
        <v>4152</v>
      </c>
      <c r="P3" s="474"/>
      <c r="Q3" s="475" t="s">
        <v>9</v>
      </c>
      <c r="R3" s="477"/>
    </row>
    <row r="4" spans="1:18" ht="14.5">
      <c r="A4" s="70"/>
      <c r="B4" s="38"/>
      <c r="C4" s="39" t="s">
        <v>4094</v>
      </c>
      <c r="D4" s="39" t="s">
        <v>4095</v>
      </c>
      <c r="E4" s="39" t="s">
        <v>4094</v>
      </c>
      <c r="F4" s="39" t="s">
        <v>4095</v>
      </c>
      <c r="G4" s="39" t="s">
        <v>4094</v>
      </c>
      <c r="H4" s="39" t="s">
        <v>4095</v>
      </c>
      <c r="I4" s="39" t="s">
        <v>4094</v>
      </c>
      <c r="J4" s="39" t="s">
        <v>4095</v>
      </c>
      <c r="K4" s="39" t="s">
        <v>4094</v>
      </c>
      <c r="L4" s="39" t="s">
        <v>4095</v>
      </c>
      <c r="M4" s="39" t="s">
        <v>4094</v>
      </c>
      <c r="N4" s="39" t="s">
        <v>4095</v>
      </c>
      <c r="O4" s="39" t="s">
        <v>4094</v>
      </c>
      <c r="P4" s="39" t="s">
        <v>4095</v>
      </c>
      <c r="Q4" s="39" t="s">
        <v>4094</v>
      </c>
      <c r="R4" s="39" t="s">
        <v>4095</v>
      </c>
    </row>
    <row r="5" spans="1:18" ht="14.25" customHeight="1">
      <c r="A5" s="64">
        <v>21110</v>
      </c>
      <c r="B5" s="40" t="s">
        <v>300</v>
      </c>
      <c r="C5" s="41">
        <v>2</v>
      </c>
      <c r="D5" s="41">
        <v>1.399</v>
      </c>
      <c r="E5" s="41">
        <v>1</v>
      </c>
      <c r="F5" s="41">
        <v>0.9</v>
      </c>
      <c r="G5" s="41">
        <v>4</v>
      </c>
      <c r="H5" s="41">
        <v>3.8</v>
      </c>
      <c r="I5" s="41"/>
      <c r="J5" s="41"/>
      <c r="K5" s="41"/>
      <c r="L5" s="41"/>
      <c r="M5" s="41"/>
      <c r="N5" s="41"/>
      <c r="O5" s="41"/>
      <c r="P5" s="40"/>
      <c r="Q5" s="41">
        <f>C5+E5+G5+I5+K5+M5+O5</f>
        <v>7</v>
      </c>
      <c r="R5" s="41">
        <f>D5+F5+H5+J5+L5+N5+P5</f>
        <v>6.0990000000000002</v>
      </c>
    </row>
    <row r="6" spans="1:18" ht="14.25" customHeight="1">
      <c r="A6" s="64">
        <v>21120</v>
      </c>
      <c r="B6" s="40" t="s">
        <v>1334</v>
      </c>
      <c r="C6" s="41"/>
      <c r="D6" s="41"/>
      <c r="E6" s="41">
        <v>2</v>
      </c>
      <c r="F6" s="41">
        <v>1.917</v>
      </c>
      <c r="G6" s="41">
        <v>3</v>
      </c>
      <c r="H6" s="41">
        <v>3</v>
      </c>
      <c r="I6" s="41">
        <v>2</v>
      </c>
      <c r="J6" s="41">
        <v>1.5820000000000001</v>
      </c>
      <c r="K6" s="41"/>
      <c r="L6" s="41"/>
      <c r="M6" s="41">
        <v>1</v>
      </c>
      <c r="N6" s="41">
        <v>1</v>
      </c>
      <c r="O6" s="41"/>
      <c r="P6" s="40"/>
      <c r="Q6" s="41">
        <f>C6+E6+G6+I6+K6+M6+O6</f>
        <v>8</v>
      </c>
      <c r="R6" s="41">
        <f>F6+H6+J6+N6</f>
        <v>7.4989999999999997</v>
      </c>
    </row>
    <row r="7" spans="1:18" ht="14.25" customHeight="1">
      <c r="A7" s="64">
        <v>21130</v>
      </c>
      <c r="B7" s="40" t="s">
        <v>558</v>
      </c>
      <c r="C7" s="41">
        <v>3</v>
      </c>
      <c r="D7" s="41">
        <v>2.4500000000000002</v>
      </c>
      <c r="E7" s="41">
        <v>5</v>
      </c>
      <c r="F7" s="41">
        <v>4.7590000000000003</v>
      </c>
      <c r="G7" s="41">
        <v>1</v>
      </c>
      <c r="H7" s="41">
        <v>1</v>
      </c>
      <c r="I7" s="41"/>
      <c r="J7" s="41"/>
      <c r="K7" s="41"/>
      <c r="L7" s="41"/>
      <c r="M7" s="41">
        <v>8</v>
      </c>
      <c r="N7" s="41">
        <v>8.8620000000000001</v>
      </c>
      <c r="O7" s="41">
        <v>7</v>
      </c>
      <c r="P7" s="40">
        <v>5.82</v>
      </c>
      <c r="Q7" s="41">
        <f>C7+E7+G7+I7+K7+M7+O7</f>
        <v>24</v>
      </c>
      <c r="R7" s="41">
        <f>D7+F7+H7+J7+L7+N7+P7</f>
        <v>22.890999999999998</v>
      </c>
    </row>
    <row r="8" spans="1:18" ht="15.75" customHeight="1">
      <c r="A8" s="64">
        <v>21140</v>
      </c>
      <c r="B8" s="40" t="s">
        <v>266</v>
      </c>
      <c r="C8" s="41">
        <v>5</v>
      </c>
      <c r="D8" s="41">
        <v>3.5339999999999998</v>
      </c>
      <c r="E8" s="41">
        <v>2</v>
      </c>
      <c r="F8" s="41">
        <v>2.3340000000000001</v>
      </c>
      <c r="G8" s="41">
        <v>4</v>
      </c>
      <c r="H8" s="41">
        <v>4</v>
      </c>
      <c r="I8" s="41"/>
      <c r="J8" s="41"/>
      <c r="K8" s="41"/>
      <c r="L8" s="41"/>
      <c r="M8" s="41">
        <v>6</v>
      </c>
      <c r="N8" s="41">
        <v>7.1820000000000004</v>
      </c>
      <c r="O8" s="41">
        <v>3</v>
      </c>
      <c r="P8" s="40">
        <v>7.1349999999999998</v>
      </c>
      <c r="Q8" s="41">
        <f>C8+E8+G8+I8+K8+M8+O8</f>
        <v>20</v>
      </c>
      <c r="R8" s="41">
        <f>D8+F8+H8+J8+L8+N8+P8</f>
        <v>24.185000000000002</v>
      </c>
    </row>
    <row r="9" spans="1:18" ht="14.25" customHeight="1">
      <c r="A9" s="64">
        <v>21150</v>
      </c>
      <c r="B9" s="134" t="s">
        <v>220</v>
      </c>
      <c r="C9" s="41">
        <v>5</v>
      </c>
      <c r="D9" s="41">
        <v>3.95</v>
      </c>
      <c r="E9" s="41">
        <v>4</v>
      </c>
      <c r="F9" s="41">
        <v>3.2</v>
      </c>
      <c r="G9" s="41">
        <v>16</v>
      </c>
      <c r="H9" s="41">
        <v>16.308</v>
      </c>
      <c r="I9" s="41"/>
      <c r="J9" s="41"/>
      <c r="K9" s="41"/>
      <c r="L9" s="41"/>
      <c r="M9" s="41">
        <v>6</v>
      </c>
      <c r="N9" s="41">
        <v>5.9080000000000004</v>
      </c>
      <c r="O9" s="41">
        <v>1</v>
      </c>
      <c r="P9" s="160">
        <v>2.0550000000000002</v>
      </c>
      <c r="Q9" s="41">
        <f>C9+E9+G9+M9+O9</f>
        <v>32</v>
      </c>
      <c r="R9" s="41">
        <f>D9+F9+H9+N9+P9</f>
        <v>31.420999999999999</v>
      </c>
    </row>
    <row r="10" spans="1:18" ht="14.25" customHeight="1">
      <c r="A10" s="64">
        <v>21180</v>
      </c>
      <c r="B10" s="40" t="s">
        <v>533</v>
      </c>
      <c r="C10" s="41">
        <v>1</v>
      </c>
      <c r="D10" s="41">
        <v>1</v>
      </c>
      <c r="E10" s="41">
        <v>3</v>
      </c>
      <c r="F10" s="41">
        <v>2.2000000000000002</v>
      </c>
      <c r="G10" s="41">
        <v>2</v>
      </c>
      <c r="H10" s="41">
        <v>1.333</v>
      </c>
      <c r="I10" s="41"/>
      <c r="J10" s="41"/>
      <c r="K10" s="41"/>
      <c r="L10" s="41"/>
      <c r="M10" s="41">
        <v>5</v>
      </c>
      <c r="N10" s="41">
        <v>3.4009999999999998</v>
      </c>
      <c r="O10" s="41"/>
      <c r="P10" s="84"/>
      <c r="Q10" s="41">
        <f>C10+E10+G10+M10</f>
        <v>11</v>
      </c>
      <c r="R10" s="41">
        <f>D10+F10+H10+N10</f>
        <v>7.9340000000000002</v>
      </c>
    </row>
    <row r="11" spans="1:18" ht="14.25" customHeight="1">
      <c r="A11" s="64">
        <v>21230</v>
      </c>
      <c r="B11" s="40" t="s">
        <v>609</v>
      </c>
      <c r="C11" s="41">
        <v>4</v>
      </c>
      <c r="D11" s="41">
        <v>3.5249999999999999</v>
      </c>
      <c r="E11" s="41">
        <v>4</v>
      </c>
      <c r="F11" s="41">
        <v>3.1</v>
      </c>
      <c r="G11" s="41">
        <v>5</v>
      </c>
      <c r="H11" s="41">
        <v>3.05</v>
      </c>
      <c r="I11" s="41">
        <v>1</v>
      </c>
      <c r="J11" s="41"/>
      <c r="K11" s="41"/>
      <c r="L11" s="41"/>
      <c r="M11" s="41">
        <v>2</v>
      </c>
      <c r="N11" s="41">
        <v>2.3330000000000002</v>
      </c>
      <c r="O11" s="41"/>
      <c r="P11" s="41"/>
      <c r="Q11" s="41">
        <f>C11+E11+G11+I11+M11</f>
        <v>16</v>
      </c>
      <c r="R11" s="41">
        <f>D11+F11+H11+N11</f>
        <v>12.008000000000001</v>
      </c>
    </row>
    <row r="12" spans="1:18" ht="14.25" customHeight="1">
      <c r="A12" s="64">
        <v>21250</v>
      </c>
      <c r="B12" s="40" t="s">
        <v>502</v>
      </c>
      <c r="C12" s="41">
        <v>3</v>
      </c>
      <c r="D12" s="41">
        <v>3.43</v>
      </c>
      <c r="E12" s="41">
        <v>8</v>
      </c>
      <c r="F12" s="41">
        <v>4.8250000000000002</v>
      </c>
      <c r="G12" s="41">
        <v>3</v>
      </c>
      <c r="H12" s="41">
        <v>2.85</v>
      </c>
      <c r="I12" s="41">
        <v>3</v>
      </c>
      <c r="J12" s="41">
        <v>0.49299999999999999</v>
      </c>
      <c r="K12" s="41">
        <v>1</v>
      </c>
      <c r="L12" s="41">
        <v>0.2</v>
      </c>
      <c r="M12" s="41">
        <v>5</v>
      </c>
      <c r="N12" s="41">
        <v>5.7969999999999997</v>
      </c>
      <c r="O12" s="41">
        <v>3</v>
      </c>
      <c r="P12" s="41">
        <v>3.843</v>
      </c>
      <c r="Q12" s="41">
        <f>C12+E12+G12+I12+K12+M12+O12</f>
        <v>26</v>
      </c>
      <c r="R12" s="41">
        <f>D12+F12+H12+J12+L12+N12+P12</f>
        <v>21.437999999999999</v>
      </c>
    </row>
    <row r="13" spans="1:18" ht="15" customHeight="1">
      <c r="A13" s="64">
        <v>21260</v>
      </c>
      <c r="B13" s="40" t="s">
        <v>643</v>
      </c>
      <c r="C13" s="41">
        <v>5</v>
      </c>
      <c r="D13" s="41">
        <v>4.742</v>
      </c>
      <c r="E13" s="41">
        <v>4</v>
      </c>
      <c r="F13" s="41">
        <v>3.7669999999999999</v>
      </c>
      <c r="G13" s="41">
        <v>4</v>
      </c>
      <c r="H13" s="41">
        <v>3.5</v>
      </c>
      <c r="I13" s="41">
        <v>4</v>
      </c>
      <c r="J13" s="41">
        <v>2.1749999999999998</v>
      </c>
      <c r="K13" s="41"/>
      <c r="L13" s="41"/>
      <c r="M13" s="41">
        <v>5</v>
      </c>
      <c r="N13" s="41">
        <v>5.2759999999999998</v>
      </c>
      <c r="O13" s="41">
        <v>2</v>
      </c>
      <c r="P13" s="41">
        <v>2.3370000000000002</v>
      </c>
      <c r="Q13" s="41">
        <f>C13+E13+G13+I13+M13+O13</f>
        <v>24</v>
      </c>
      <c r="R13" s="41">
        <f>D13+F13+H13+J13+N13+P13</f>
        <v>21.797000000000001</v>
      </c>
    </row>
    <row r="14" spans="1:18" ht="14.25" customHeight="1">
      <c r="A14" s="64">
        <v>21270</v>
      </c>
      <c r="B14" s="40" t="s">
        <v>4096</v>
      </c>
      <c r="C14" s="41"/>
      <c r="D14" s="41"/>
      <c r="E14" s="41"/>
      <c r="F14" s="41"/>
      <c r="G14" s="41">
        <v>1</v>
      </c>
      <c r="H14" s="41">
        <v>0.2</v>
      </c>
      <c r="I14" s="41"/>
      <c r="J14" s="41"/>
      <c r="K14" s="41"/>
      <c r="L14" s="41"/>
      <c r="M14" s="41"/>
      <c r="N14" s="41"/>
      <c r="O14" s="41"/>
      <c r="P14" s="41"/>
      <c r="Q14" s="41">
        <v>1</v>
      </c>
      <c r="R14" s="41">
        <v>0.2</v>
      </c>
    </row>
    <row r="15" spans="1:18" ht="14.25" customHeight="1">
      <c r="A15" s="64">
        <v>21300</v>
      </c>
      <c r="B15" s="40" t="s">
        <v>4097</v>
      </c>
      <c r="C15" s="41"/>
      <c r="D15" s="41"/>
      <c r="E15" s="41"/>
      <c r="F15" s="41"/>
      <c r="G15" s="41"/>
      <c r="H15" s="41"/>
      <c r="I15" s="41"/>
      <c r="J15" s="41"/>
      <c r="K15" s="41"/>
      <c r="L15" s="41"/>
      <c r="M15" s="41">
        <v>1</v>
      </c>
      <c r="N15" s="41">
        <v>1</v>
      </c>
      <c r="O15" s="41"/>
      <c r="P15" s="41"/>
      <c r="Q15" s="41">
        <v>1</v>
      </c>
      <c r="R15" s="41">
        <v>1</v>
      </c>
    </row>
    <row r="16" spans="1:18" ht="14.25" customHeight="1">
      <c r="A16" s="64">
        <v>21310</v>
      </c>
      <c r="B16" s="134" t="s">
        <v>470</v>
      </c>
      <c r="C16" s="41"/>
      <c r="D16" s="41"/>
      <c r="E16" s="41">
        <v>2</v>
      </c>
      <c r="F16" s="41">
        <v>1.746</v>
      </c>
      <c r="G16" s="41">
        <v>8</v>
      </c>
      <c r="H16" s="41">
        <v>7.1829999999999998</v>
      </c>
      <c r="I16" s="41">
        <v>1</v>
      </c>
      <c r="J16" s="41">
        <v>0.2</v>
      </c>
      <c r="K16" s="41"/>
      <c r="L16" s="41"/>
      <c r="M16" s="41">
        <v>5</v>
      </c>
      <c r="N16" s="41">
        <v>5.4219999999999997</v>
      </c>
      <c r="O16" s="41">
        <v>6</v>
      </c>
      <c r="P16" s="41">
        <v>4.883</v>
      </c>
      <c r="Q16" s="41">
        <f>E16+G16+I16+M16+O16</f>
        <v>22</v>
      </c>
      <c r="R16" s="41">
        <f>F16+H16+J16+N16+P16</f>
        <v>19.433999999999997</v>
      </c>
    </row>
    <row r="17" spans="1:18" ht="13.5" customHeight="1">
      <c r="A17" s="64">
        <v>21320</v>
      </c>
      <c r="B17" s="134" t="s">
        <v>437</v>
      </c>
      <c r="C17" s="41">
        <v>2</v>
      </c>
      <c r="D17" s="41">
        <v>1.7</v>
      </c>
      <c r="E17" s="41">
        <v>5</v>
      </c>
      <c r="F17" s="41">
        <v>4.2750000000000004</v>
      </c>
      <c r="G17" s="41">
        <v>4</v>
      </c>
      <c r="H17" s="41">
        <v>4</v>
      </c>
      <c r="I17" s="41">
        <v>4</v>
      </c>
      <c r="J17" s="41">
        <v>3.242</v>
      </c>
      <c r="K17" s="41"/>
      <c r="L17" s="41"/>
      <c r="M17" s="41">
        <v>5</v>
      </c>
      <c r="N17" s="41">
        <v>6.0469999999999997</v>
      </c>
      <c r="O17" s="41"/>
      <c r="P17" s="41"/>
      <c r="Q17" s="41">
        <f>C17+E17+G17+I17+M17</f>
        <v>20</v>
      </c>
      <c r="R17" s="41">
        <f>D17+F17+H17+J17+N17</f>
        <v>19.264000000000003</v>
      </c>
    </row>
    <row r="18" spans="1:18" ht="14.25" customHeight="1">
      <c r="A18" s="64">
        <v>21340</v>
      </c>
      <c r="B18" s="40" t="s">
        <v>640</v>
      </c>
      <c r="C18" s="41"/>
      <c r="D18" s="41"/>
      <c r="E18" s="41">
        <v>2</v>
      </c>
      <c r="F18" s="41">
        <v>1.6</v>
      </c>
      <c r="G18" s="41">
        <v>2</v>
      </c>
      <c r="H18" s="41">
        <v>1.2</v>
      </c>
      <c r="I18" s="41">
        <v>1</v>
      </c>
      <c r="J18" s="41">
        <v>1</v>
      </c>
      <c r="K18" s="41">
        <v>1</v>
      </c>
      <c r="L18" s="41">
        <v>0.2</v>
      </c>
      <c r="M18" s="41">
        <v>2</v>
      </c>
      <c r="N18" s="41">
        <v>0.4</v>
      </c>
      <c r="O18" s="41"/>
      <c r="P18" s="41"/>
      <c r="Q18" s="41">
        <f>E18+G18+I18+K18+M18</f>
        <v>8</v>
      </c>
      <c r="R18" s="41">
        <f>F18+H18+J18+L18+N18</f>
        <v>4.4000000000000004</v>
      </c>
    </row>
    <row r="19" spans="1:18" ht="14.25" customHeight="1">
      <c r="A19" s="64">
        <v>21350</v>
      </c>
      <c r="B19" s="40" t="s">
        <v>713</v>
      </c>
      <c r="C19" s="41"/>
      <c r="D19" s="41"/>
      <c r="E19" s="41">
        <v>3</v>
      </c>
      <c r="F19" s="41">
        <v>3</v>
      </c>
      <c r="G19" s="41">
        <v>9</v>
      </c>
      <c r="H19" s="41">
        <v>5.43</v>
      </c>
      <c r="I19" s="41">
        <v>6</v>
      </c>
      <c r="J19" s="41">
        <v>1.85</v>
      </c>
      <c r="K19" s="41">
        <v>1</v>
      </c>
      <c r="L19" s="41">
        <v>0.85399999999999998</v>
      </c>
      <c r="M19" s="41"/>
      <c r="N19" s="41"/>
      <c r="O19" s="41"/>
      <c r="P19" s="41"/>
      <c r="Q19" s="41">
        <f>E19+G19+I19+K19</f>
        <v>19</v>
      </c>
      <c r="R19" s="41">
        <f>F19+H19+J19+L19</f>
        <v>11.133999999999999</v>
      </c>
    </row>
    <row r="20" spans="1:18" ht="14.25" customHeight="1">
      <c r="A20" s="64">
        <v>21360</v>
      </c>
      <c r="B20" s="40" t="s">
        <v>402</v>
      </c>
      <c r="C20" s="41">
        <v>1</v>
      </c>
      <c r="D20" s="41">
        <v>1</v>
      </c>
      <c r="E20" s="41">
        <v>1</v>
      </c>
      <c r="F20" s="41">
        <v>1</v>
      </c>
      <c r="G20" s="41">
        <v>4</v>
      </c>
      <c r="H20" s="41">
        <v>4</v>
      </c>
      <c r="I20" s="41"/>
      <c r="J20" s="41"/>
      <c r="K20" s="41"/>
      <c r="L20" s="41"/>
      <c r="M20" s="41"/>
      <c r="N20" s="41"/>
      <c r="O20" s="41"/>
      <c r="P20" s="41"/>
      <c r="Q20" s="41">
        <f>C20+E20+G20</f>
        <v>6</v>
      </c>
      <c r="R20" s="41">
        <f>D20+F20+H20</f>
        <v>6</v>
      </c>
    </row>
    <row r="21" spans="1:18" ht="14.25" customHeight="1">
      <c r="A21" s="64">
        <v>21370</v>
      </c>
      <c r="B21" s="134" t="s">
        <v>376</v>
      </c>
      <c r="C21" s="41"/>
      <c r="D21" s="41"/>
      <c r="E21" s="41">
        <v>4</v>
      </c>
      <c r="F21" s="41">
        <v>3.8</v>
      </c>
      <c r="G21" s="41">
        <v>8</v>
      </c>
      <c r="H21" s="41">
        <v>7.617</v>
      </c>
      <c r="I21" s="41">
        <v>2</v>
      </c>
      <c r="J21" s="41">
        <v>1.5660000000000001</v>
      </c>
      <c r="K21" s="41"/>
      <c r="L21" s="41"/>
      <c r="M21" s="41">
        <v>2</v>
      </c>
      <c r="N21" s="41">
        <v>2.75</v>
      </c>
      <c r="O21" s="41"/>
      <c r="P21" s="41"/>
      <c r="Q21" s="41">
        <f>E21+G21+I21+M21</f>
        <v>16</v>
      </c>
      <c r="R21" s="41">
        <f>F21+H21+J21+N21</f>
        <v>15.733000000000001</v>
      </c>
    </row>
    <row r="22" spans="1:18" ht="14.25" customHeight="1">
      <c r="A22" s="64">
        <v>21380</v>
      </c>
      <c r="B22" s="40" t="s">
        <v>901</v>
      </c>
      <c r="C22" s="41">
        <v>1</v>
      </c>
      <c r="D22" s="41">
        <v>1</v>
      </c>
      <c r="E22" s="41"/>
      <c r="F22" s="41"/>
      <c r="G22" s="41">
        <v>3</v>
      </c>
      <c r="H22" s="41">
        <v>1.825</v>
      </c>
      <c r="I22" s="41"/>
      <c r="J22" s="41"/>
      <c r="K22" s="41"/>
      <c r="L22" s="41"/>
      <c r="M22" s="41">
        <v>1</v>
      </c>
      <c r="N22" s="41">
        <v>0.25</v>
      </c>
      <c r="O22" s="41">
        <v>1</v>
      </c>
      <c r="P22" s="84">
        <v>0.72599999999999998</v>
      </c>
      <c r="Q22" s="41">
        <f>C22+G22+M22+O22</f>
        <v>6</v>
      </c>
      <c r="R22" s="41">
        <f>D22+H22+N22+P22</f>
        <v>3.8010000000000002</v>
      </c>
    </row>
    <row r="23" spans="1:18" ht="14.25" customHeight="1">
      <c r="A23" s="64">
        <v>21390</v>
      </c>
      <c r="B23" s="40" t="s">
        <v>4098</v>
      </c>
      <c r="C23" s="41"/>
      <c r="D23" s="41"/>
      <c r="E23" s="41"/>
      <c r="F23" s="41"/>
      <c r="G23" s="41"/>
      <c r="H23" s="41"/>
      <c r="I23" s="41"/>
      <c r="J23" s="41"/>
      <c r="K23" s="41"/>
      <c r="L23" s="41"/>
      <c r="M23" s="41"/>
      <c r="N23" s="41"/>
      <c r="O23" s="41"/>
      <c r="P23" s="41"/>
      <c r="Q23" s="41"/>
      <c r="R23" s="41"/>
    </row>
    <row r="24" spans="1:18" ht="14.25" customHeight="1">
      <c r="A24" s="64">
        <v>21700</v>
      </c>
      <c r="B24" s="90" t="s">
        <v>4099</v>
      </c>
      <c r="C24" s="41"/>
      <c r="D24" s="41"/>
      <c r="E24" s="41"/>
      <c r="F24" s="41"/>
      <c r="G24" s="41"/>
      <c r="H24" s="41"/>
      <c r="I24" s="41"/>
      <c r="J24" s="41"/>
      <c r="K24" s="41"/>
      <c r="L24" s="41"/>
      <c r="M24" s="41"/>
      <c r="N24" s="41"/>
      <c r="O24" s="41"/>
      <c r="P24" s="41"/>
      <c r="Q24" s="41"/>
      <c r="R24" s="41"/>
    </row>
    <row r="25" spans="1:18" ht="14.25" customHeight="1">
      <c r="A25" s="64">
        <v>21400</v>
      </c>
      <c r="B25" s="40" t="s">
        <v>858</v>
      </c>
      <c r="C25" s="41">
        <v>1</v>
      </c>
      <c r="D25" s="41">
        <v>0.58299999999999996</v>
      </c>
      <c r="E25" s="41"/>
      <c r="F25" s="41"/>
      <c r="G25" s="41">
        <v>1</v>
      </c>
      <c r="H25" s="41">
        <v>1</v>
      </c>
      <c r="I25" s="41">
        <v>1</v>
      </c>
      <c r="J25" s="41">
        <v>1</v>
      </c>
      <c r="K25" s="41"/>
      <c r="L25" s="41"/>
      <c r="M25" s="41"/>
      <c r="N25" s="41"/>
      <c r="O25" s="41"/>
      <c r="P25" s="41"/>
      <c r="Q25" s="41">
        <f>C25+G25+I25</f>
        <v>3</v>
      </c>
      <c r="R25" s="41">
        <f>D25+H25+J25</f>
        <v>2.5830000000000002</v>
      </c>
    </row>
    <row r="26" spans="1:18" ht="14.25" customHeight="1">
      <c r="A26" s="64">
        <v>21190</v>
      </c>
      <c r="B26" s="40" t="s">
        <v>4144</v>
      </c>
      <c r="C26" s="93"/>
      <c r="D26" s="93"/>
      <c r="E26" s="93"/>
      <c r="F26" s="93"/>
      <c r="G26" s="93"/>
      <c r="H26" s="93"/>
      <c r="I26" s="93"/>
      <c r="J26" s="93"/>
      <c r="K26" s="93"/>
      <c r="L26" s="93"/>
      <c r="M26" s="93">
        <v>6</v>
      </c>
      <c r="N26" s="93">
        <v>5.1029999999999998</v>
      </c>
      <c r="O26" s="93"/>
      <c r="P26" s="93"/>
      <c r="Q26" s="41">
        <v>6</v>
      </c>
      <c r="R26" s="41">
        <v>5.1029999999999998</v>
      </c>
    </row>
    <row r="27" spans="1:18" ht="14.25" customHeight="1">
      <c r="A27" s="91">
        <v>21900</v>
      </c>
      <c r="B27" s="92" t="s">
        <v>4076</v>
      </c>
      <c r="C27" s="93"/>
      <c r="D27" s="93"/>
      <c r="E27" s="93"/>
      <c r="F27" s="93"/>
      <c r="G27" s="93"/>
      <c r="H27" s="93"/>
      <c r="I27" s="93"/>
      <c r="J27" s="93"/>
      <c r="K27" s="93"/>
      <c r="L27" s="93"/>
      <c r="M27" s="93"/>
      <c r="N27" s="93"/>
      <c r="O27" s="93">
        <v>3</v>
      </c>
      <c r="P27" s="93">
        <v>4.141</v>
      </c>
      <c r="Q27" s="41">
        <v>3</v>
      </c>
      <c r="R27" s="41">
        <v>4.141</v>
      </c>
    </row>
    <row r="28" spans="1:18" ht="14.25" customHeight="1">
      <c r="A28" s="70" t="s">
        <v>9</v>
      </c>
      <c r="B28" s="38"/>
      <c r="C28" s="39">
        <f>SUM(C5:C27)</f>
        <v>33</v>
      </c>
      <c r="D28" s="39">
        <f t="shared" ref="D28:R28" si="0">SUM(D5:D27)</f>
        <v>28.312999999999999</v>
      </c>
      <c r="E28" s="39">
        <f t="shared" si="0"/>
        <v>50</v>
      </c>
      <c r="F28" s="39">
        <f t="shared" si="0"/>
        <v>42.422999999999995</v>
      </c>
      <c r="G28" s="39">
        <f t="shared" si="0"/>
        <v>82</v>
      </c>
      <c r="H28" s="39">
        <f t="shared" si="0"/>
        <v>71.296000000000006</v>
      </c>
      <c r="I28" s="39">
        <f t="shared" si="0"/>
        <v>25</v>
      </c>
      <c r="J28" s="39">
        <f t="shared" si="0"/>
        <v>13.108000000000001</v>
      </c>
      <c r="K28" s="39">
        <f t="shared" si="0"/>
        <v>3</v>
      </c>
      <c r="L28" s="39">
        <f t="shared" si="0"/>
        <v>1.254</v>
      </c>
      <c r="M28" s="39">
        <f t="shared" si="0"/>
        <v>60</v>
      </c>
      <c r="N28" s="39">
        <f t="shared" si="0"/>
        <v>60.730999999999995</v>
      </c>
      <c r="O28" s="39">
        <f t="shared" si="0"/>
        <v>26</v>
      </c>
      <c r="P28" s="39">
        <f t="shared" si="0"/>
        <v>30.939999999999998</v>
      </c>
      <c r="Q28" s="39">
        <f t="shared" si="0"/>
        <v>279</v>
      </c>
      <c r="R28" s="39">
        <f t="shared" si="0"/>
        <v>248.06499999999997</v>
      </c>
    </row>
    <row r="33" spans="2:4" ht="15" customHeight="1">
      <c r="B33" s="88" t="s">
        <v>4090</v>
      </c>
      <c r="C33" t="s">
        <v>4094</v>
      </c>
      <c r="D33" t="s">
        <v>4095</v>
      </c>
    </row>
    <row r="34" spans="2:4" ht="15" customHeight="1">
      <c r="B34" s="40" t="s">
        <v>300</v>
      </c>
      <c r="C34">
        <v>11</v>
      </c>
      <c r="D34">
        <v>10.541</v>
      </c>
    </row>
    <row r="35" spans="2:4" ht="15" customHeight="1">
      <c r="B35" s="40" t="s">
        <v>1334</v>
      </c>
      <c r="C35">
        <v>10</v>
      </c>
      <c r="D35">
        <v>8.8000000000000007</v>
      </c>
    </row>
    <row r="36" spans="2:4" ht="15" customHeight="1">
      <c r="B36" s="40" t="s">
        <v>558</v>
      </c>
      <c r="C36">
        <v>29</v>
      </c>
      <c r="D36">
        <v>23.585000000000001</v>
      </c>
    </row>
    <row r="37" spans="2:4" ht="15" customHeight="1">
      <c r="B37" s="40" t="s">
        <v>266</v>
      </c>
      <c r="C37">
        <v>23</v>
      </c>
      <c r="D37">
        <v>22.422999999999998</v>
      </c>
    </row>
    <row r="38" spans="2:4" ht="15" customHeight="1">
      <c r="B38" s="134" t="s">
        <v>220</v>
      </c>
      <c r="C38">
        <v>32</v>
      </c>
      <c r="D38">
        <v>32.385999999999996</v>
      </c>
    </row>
    <row r="39" spans="2:4" ht="15" customHeight="1">
      <c r="B39" s="40" t="s">
        <v>533</v>
      </c>
      <c r="C39">
        <v>11</v>
      </c>
      <c r="D39">
        <v>7.9630000000000001</v>
      </c>
    </row>
    <row r="40" spans="2:4" ht="15" customHeight="1">
      <c r="B40" s="40" t="s">
        <v>609</v>
      </c>
      <c r="C40">
        <v>16</v>
      </c>
      <c r="D40">
        <v>11.266999999999999</v>
      </c>
    </row>
    <row r="41" spans="2:4" ht="15" customHeight="1">
      <c r="B41" s="40" t="s">
        <v>502</v>
      </c>
      <c r="C41">
        <v>32</v>
      </c>
      <c r="D41">
        <v>22.244999999999997</v>
      </c>
    </row>
    <row r="42" spans="2:4" ht="15" customHeight="1">
      <c r="B42" s="40" t="s">
        <v>643</v>
      </c>
      <c r="C42">
        <v>28</v>
      </c>
      <c r="D42">
        <v>25.209</v>
      </c>
    </row>
    <row r="43" spans="2:4" ht="15" customHeight="1">
      <c r="B43" s="40" t="s">
        <v>4096</v>
      </c>
      <c r="C43">
        <v>1</v>
      </c>
      <c r="D43">
        <v>0.2</v>
      </c>
    </row>
    <row r="44" spans="2:4" ht="15" customHeight="1">
      <c r="B44" s="40" t="s">
        <v>4097</v>
      </c>
      <c r="C44">
        <v>2</v>
      </c>
      <c r="D44">
        <v>2.302</v>
      </c>
    </row>
    <row r="45" spans="2:4" ht="15" customHeight="1">
      <c r="B45" s="134" t="s">
        <v>470</v>
      </c>
      <c r="C45">
        <v>23</v>
      </c>
      <c r="D45">
        <v>18.596</v>
      </c>
    </row>
    <row r="46" spans="2:4" ht="15" customHeight="1">
      <c r="B46" s="134" t="s">
        <v>437</v>
      </c>
      <c r="C46">
        <v>21</v>
      </c>
      <c r="D46">
        <v>20.907</v>
      </c>
    </row>
    <row r="47" spans="2:4" ht="15" customHeight="1">
      <c r="B47" s="40" t="s">
        <v>640</v>
      </c>
      <c r="C47">
        <v>8</v>
      </c>
      <c r="D47">
        <v>3.9920000000000004</v>
      </c>
    </row>
    <row r="48" spans="2:4" ht="15" customHeight="1">
      <c r="B48" s="40" t="s">
        <v>713</v>
      </c>
      <c r="C48">
        <v>14</v>
      </c>
      <c r="D48">
        <v>10.275</v>
      </c>
    </row>
    <row r="49" spans="2:4" ht="15" customHeight="1">
      <c r="B49" s="40" t="s">
        <v>402</v>
      </c>
      <c r="C49">
        <v>6</v>
      </c>
      <c r="D49">
        <v>6</v>
      </c>
    </row>
    <row r="50" spans="2:4" ht="15" customHeight="1">
      <c r="B50" s="134" t="s">
        <v>376</v>
      </c>
      <c r="C50">
        <v>25</v>
      </c>
      <c r="D50">
        <v>19.126999999999999</v>
      </c>
    </row>
    <row r="51" spans="2:4" ht="15" customHeight="1">
      <c r="B51" s="40" t="s">
        <v>901</v>
      </c>
      <c r="C51">
        <v>5</v>
      </c>
      <c r="D51">
        <v>3.3739999999999997</v>
      </c>
    </row>
    <row r="52" spans="2:4" ht="15" customHeight="1">
      <c r="B52" s="40" t="s">
        <v>4098</v>
      </c>
      <c r="C52">
        <v>0</v>
      </c>
      <c r="D52">
        <v>0</v>
      </c>
    </row>
    <row r="53" spans="2:4" ht="15" customHeight="1">
      <c r="B53" s="90" t="s">
        <v>4099</v>
      </c>
      <c r="C53">
        <v>0</v>
      </c>
      <c r="D53">
        <v>0</v>
      </c>
    </row>
    <row r="54" spans="2:4" ht="15" customHeight="1">
      <c r="B54" s="40" t="s">
        <v>858</v>
      </c>
      <c r="C54">
        <v>3</v>
      </c>
      <c r="D54">
        <v>3</v>
      </c>
    </row>
    <row r="55" spans="2:4" ht="15" customHeight="1">
      <c r="B55" s="40" t="s">
        <v>4144</v>
      </c>
      <c r="C55">
        <v>4</v>
      </c>
      <c r="D55">
        <v>1.083</v>
      </c>
    </row>
    <row r="56" spans="2:4" ht="15" customHeight="1">
      <c r="B56" s="92" t="s">
        <v>4076</v>
      </c>
      <c r="C56">
        <v>3</v>
      </c>
      <c r="D56">
        <v>4.8289999999999997</v>
      </c>
    </row>
  </sheetData>
  <mergeCells count="8">
    <mergeCell ref="O3:P3"/>
    <mergeCell ref="Q3:R3"/>
    <mergeCell ref="C3:D3"/>
    <mergeCell ref="E3:F3"/>
    <mergeCell ref="G3:H3"/>
    <mergeCell ref="I3:J3"/>
    <mergeCell ref="K3:L3"/>
    <mergeCell ref="M3:N3"/>
  </mergeCells>
  <pageMargins left="0.7" right="0.7" top="0.78740157499999996" bottom="0.78740157499999996" header="0" footer="0"/>
  <pageSetup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84C14-632E-4E92-B024-020DDE3A83AF}">
  <sheetPr>
    <tabColor theme="5" tint="-0.249977111117893"/>
  </sheetPr>
  <dimension ref="A1:G14"/>
  <sheetViews>
    <sheetView workbookViewId="0">
      <selection activeCell="C16" sqref="C16"/>
    </sheetView>
  </sheetViews>
  <sheetFormatPr defaultColWidth="12.58203125" defaultRowHeight="15" customHeight="1"/>
  <cols>
    <col min="1" max="1" width="28.33203125" customWidth="1"/>
    <col min="2" max="4" width="12.58203125" customWidth="1"/>
    <col min="5" max="18" width="7.58203125" customWidth="1"/>
  </cols>
  <sheetData>
    <row r="1" spans="1:7" ht="14.25" customHeight="1">
      <c r="A1" s="1" t="s">
        <v>4224</v>
      </c>
      <c r="F1" s="25"/>
    </row>
    <row r="2" spans="1:7" ht="14.25" customHeight="1">
      <c r="A2" s="1"/>
      <c r="F2" s="25"/>
      <c r="G2" s="25"/>
    </row>
    <row r="3" spans="1:7" ht="27.75" customHeight="1">
      <c r="A3" s="449" t="s">
        <v>4154</v>
      </c>
      <c r="B3" s="450" t="s">
        <v>4155</v>
      </c>
      <c r="C3" s="451" t="s">
        <v>4156</v>
      </c>
      <c r="D3" s="451" t="s">
        <v>4157</v>
      </c>
      <c r="F3" s="24"/>
      <c r="G3" s="25"/>
    </row>
    <row r="4" spans="1:7" ht="14.25" customHeight="1">
      <c r="A4" s="299" t="s">
        <v>4146</v>
      </c>
      <c r="B4" s="300">
        <v>34</v>
      </c>
      <c r="C4" s="448">
        <f>B4/B13*100</f>
        <v>8.3743842364532011</v>
      </c>
      <c r="D4" s="448">
        <f>B4/304*100</f>
        <v>11.184210526315789</v>
      </c>
      <c r="F4" s="24"/>
      <c r="G4" s="25"/>
    </row>
    <row r="5" spans="1:7" ht="14.25" customHeight="1">
      <c r="A5" s="299" t="s">
        <v>4147</v>
      </c>
      <c r="B5" s="436">
        <v>50</v>
      </c>
      <c r="C5" s="448">
        <f>B5/406*100</f>
        <v>12.315270935960591</v>
      </c>
      <c r="D5" s="448">
        <f t="shared" ref="D5:D10" si="0">B5/304*100</f>
        <v>16.447368421052634</v>
      </c>
      <c r="F5" s="24"/>
      <c r="G5" s="25"/>
    </row>
    <row r="6" spans="1:7" ht="14.25" customHeight="1">
      <c r="A6" s="299" t="s">
        <v>4148</v>
      </c>
      <c r="B6" s="300">
        <v>116</v>
      </c>
      <c r="C6" s="448">
        <f t="shared" ref="C6:C12" si="1">B6/406*100</f>
        <v>28.571428571428569</v>
      </c>
      <c r="D6" s="448">
        <f t="shared" si="0"/>
        <v>38.15789473684211</v>
      </c>
      <c r="F6" s="24"/>
      <c r="G6" s="25"/>
    </row>
    <row r="7" spans="1:7" ht="14.25" customHeight="1">
      <c r="A7" s="299" t="s">
        <v>4149</v>
      </c>
      <c r="B7" s="300">
        <v>10</v>
      </c>
      <c r="C7" s="448">
        <f t="shared" si="1"/>
        <v>2.4630541871921183</v>
      </c>
      <c r="D7" s="448">
        <f t="shared" si="0"/>
        <v>3.2894736842105261</v>
      </c>
      <c r="F7" s="24"/>
      <c r="G7" s="25"/>
    </row>
    <row r="8" spans="1:7" ht="14.25" customHeight="1">
      <c r="A8" s="299" t="s">
        <v>4150</v>
      </c>
      <c r="B8" s="300">
        <v>15</v>
      </c>
      <c r="C8" s="448">
        <f t="shared" si="1"/>
        <v>3.6945812807881775</v>
      </c>
      <c r="D8" s="448">
        <f t="shared" si="0"/>
        <v>4.9342105263157894</v>
      </c>
      <c r="F8" s="24"/>
      <c r="G8" s="25"/>
    </row>
    <row r="9" spans="1:7" ht="14.25" customHeight="1">
      <c r="A9" s="299" t="s">
        <v>4151</v>
      </c>
      <c r="B9" s="300">
        <v>38</v>
      </c>
      <c r="C9" s="448">
        <f t="shared" si="1"/>
        <v>9.3596059113300498</v>
      </c>
      <c r="D9" s="448">
        <f t="shared" si="0"/>
        <v>12.5</v>
      </c>
      <c r="F9" s="24"/>
      <c r="G9" s="25"/>
    </row>
    <row r="10" spans="1:7" ht="14.25" customHeight="1">
      <c r="A10" s="299" t="s">
        <v>4152</v>
      </c>
      <c r="B10" s="300">
        <v>41</v>
      </c>
      <c r="C10" s="448">
        <f t="shared" si="1"/>
        <v>10.098522167487685</v>
      </c>
      <c r="D10" s="448">
        <f t="shared" si="0"/>
        <v>13.486842105263158</v>
      </c>
      <c r="F10" s="25"/>
      <c r="G10" s="25"/>
    </row>
    <row r="11" spans="1:7" ht="14.25" customHeight="1">
      <c r="A11" s="297" t="s">
        <v>4158</v>
      </c>
      <c r="B11" s="285">
        <v>304</v>
      </c>
      <c r="C11" s="448">
        <f t="shared" si="1"/>
        <v>74.876847290640399</v>
      </c>
      <c r="D11" s="447">
        <v>100</v>
      </c>
      <c r="F11" s="25"/>
      <c r="G11" s="25"/>
    </row>
    <row r="12" spans="1:7" ht="14.25" customHeight="1">
      <c r="A12" s="299" t="s">
        <v>4159</v>
      </c>
      <c r="B12" s="300">
        <v>102</v>
      </c>
      <c r="C12" s="448">
        <f t="shared" si="1"/>
        <v>25.123152709359609</v>
      </c>
      <c r="D12" s="448" t="s">
        <v>185</v>
      </c>
      <c r="F12" s="25"/>
    </row>
    <row r="13" spans="1:7" ht="14.25" customHeight="1">
      <c r="A13" s="297" t="s">
        <v>4160</v>
      </c>
      <c r="B13" s="285">
        <v>406</v>
      </c>
      <c r="C13" s="447">
        <v>100</v>
      </c>
      <c r="D13" s="448" t="s">
        <v>185</v>
      </c>
    </row>
    <row r="14" spans="1:7" ht="13.5" customHeight="1"/>
  </sheetData>
  <pageMargins left="0.7" right="0.7" top="0.78740157499999996" bottom="0.78740157499999996" header="0" footer="0"/>
  <pageSetup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F0A77-43CF-4A61-9C25-00A967EC0450}">
  <sheetPr>
    <tabColor rgb="FF0070C0"/>
  </sheetPr>
  <dimension ref="A1:K29"/>
  <sheetViews>
    <sheetView workbookViewId="0">
      <selection activeCell="B18" sqref="B18"/>
    </sheetView>
  </sheetViews>
  <sheetFormatPr defaultColWidth="12.58203125" defaultRowHeight="15" customHeight="1"/>
  <cols>
    <col min="1" max="1" width="28.33203125" customWidth="1"/>
    <col min="2" max="2" width="14.58203125" customWidth="1"/>
    <col min="3" max="3" width="19.08203125" customWidth="1"/>
    <col min="4" max="4" width="14.58203125" customWidth="1"/>
    <col min="5" max="21" width="7.58203125" customWidth="1"/>
  </cols>
  <sheetData>
    <row r="1" spans="1:11" ht="14.25" customHeight="1">
      <c r="A1" s="1" t="s">
        <v>4162</v>
      </c>
      <c r="I1" s="25"/>
    </row>
    <row r="2" spans="1:11" ht="14.25" customHeight="1">
      <c r="A2" s="1"/>
      <c r="H2" s="25"/>
      <c r="I2" s="25"/>
      <c r="J2" s="25"/>
    </row>
    <row r="3" spans="1:11" ht="27.75" customHeight="1">
      <c r="A3" s="225" t="s">
        <v>4154</v>
      </c>
      <c r="B3" s="226" t="s">
        <v>4155</v>
      </c>
      <c r="C3" s="226" t="s">
        <v>4156</v>
      </c>
      <c r="D3" s="227" t="s">
        <v>4157</v>
      </c>
      <c r="H3" s="25"/>
      <c r="I3" s="24"/>
      <c r="J3" s="25"/>
    </row>
    <row r="4" spans="1:11" ht="14.25" customHeight="1">
      <c r="A4" s="2" t="s">
        <v>4146</v>
      </c>
      <c r="B4" s="14">
        <v>33</v>
      </c>
      <c r="C4" s="215">
        <v>8.4615384615384617</v>
      </c>
      <c r="D4" s="215">
        <v>11.827956989247312</v>
      </c>
      <c r="H4" s="25"/>
      <c r="I4" s="24"/>
      <c r="J4" s="25"/>
    </row>
    <row r="5" spans="1:11" ht="14.25" customHeight="1">
      <c r="A5" s="2" t="s">
        <v>4147</v>
      </c>
      <c r="B5" s="7">
        <v>50</v>
      </c>
      <c r="C5" s="215">
        <v>12.820512820512819</v>
      </c>
      <c r="D5" s="215">
        <v>17.921146953405017</v>
      </c>
      <c r="H5" s="25"/>
      <c r="I5" s="24"/>
      <c r="J5" s="25"/>
    </row>
    <row r="6" spans="1:11" ht="14.25" customHeight="1">
      <c r="A6" s="2" t="s">
        <v>4148</v>
      </c>
      <c r="B6" s="14">
        <v>82</v>
      </c>
      <c r="C6" s="215">
        <v>21.025641025641026</v>
      </c>
      <c r="D6" s="215">
        <v>29.390681003584231</v>
      </c>
      <c r="H6" s="25"/>
      <c r="I6" s="24"/>
      <c r="J6" s="25"/>
    </row>
    <row r="7" spans="1:11" ht="14.25" customHeight="1">
      <c r="A7" s="2" t="s">
        <v>4149</v>
      </c>
      <c r="B7" s="14">
        <v>25</v>
      </c>
      <c r="C7" s="215">
        <v>6.4102564102564097</v>
      </c>
      <c r="D7" s="215">
        <v>8.9605734767025087</v>
      </c>
      <c r="H7" s="25"/>
      <c r="I7" s="24"/>
      <c r="J7" s="25"/>
    </row>
    <row r="8" spans="1:11" ht="14.25" customHeight="1">
      <c r="A8" s="2" t="s">
        <v>4150</v>
      </c>
      <c r="B8" s="14">
        <v>3</v>
      </c>
      <c r="C8" s="215">
        <v>0.76923076923076927</v>
      </c>
      <c r="D8" s="215">
        <v>1.0752688172043012</v>
      </c>
      <c r="H8" s="25"/>
      <c r="I8" s="24"/>
      <c r="J8" s="25"/>
    </row>
    <row r="9" spans="1:11" ht="14.25" customHeight="1">
      <c r="A9" s="2" t="s">
        <v>4151</v>
      </c>
      <c r="B9" s="14">
        <v>60</v>
      </c>
      <c r="C9" s="215">
        <v>15.384615384615385</v>
      </c>
      <c r="D9" s="215">
        <v>21.50537634408602</v>
      </c>
      <c r="H9" s="25"/>
      <c r="I9" s="24"/>
      <c r="J9" s="25"/>
    </row>
    <row r="10" spans="1:11" ht="14.25" customHeight="1">
      <c r="A10" s="2" t="s">
        <v>4152</v>
      </c>
      <c r="B10" s="14">
        <v>26</v>
      </c>
      <c r="C10" s="215">
        <v>6.666666666666667</v>
      </c>
      <c r="D10" s="215">
        <v>9.3189964157706093</v>
      </c>
      <c r="H10" s="25"/>
      <c r="I10" s="25"/>
      <c r="J10" s="25"/>
    </row>
    <row r="11" spans="1:11" ht="14.25" customHeight="1">
      <c r="A11" s="3" t="s">
        <v>4158</v>
      </c>
      <c r="B11" s="8">
        <f>B4+B5+B6+B7+B8+B9+B10</f>
        <v>279</v>
      </c>
      <c r="C11" s="215">
        <v>71.538461538461533</v>
      </c>
      <c r="D11" s="216">
        <v>100</v>
      </c>
      <c r="H11" s="25"/>
      <c r="I11" s="25"/>
      <c r="J11" s="25"/>
    </row>
    <row r="12" spans="1:11" ht="14.25" customHeight="1">
      <c r="A12" s="2" t="s">
        <v>4159</v>
      </c>
      <c r="B12" s="14">
        <v>111</v>
      </c>
      <c r="C12" s="215">
        <v>28.46153846153846</v>
      </c>
      <c r="D12" s="215" t="s">
        <v>185</v>
      </c>
      <c r="I12" s="25"/>
    </row>
    <row r="13" spans="1:11" ht="14.25" customHeight="1">
      <c r="A13" s="3" t="s">
        <v>4160</v>
      </c>
      <c r="B13" s="8">
        <f>B11+B12</f>
        <v>390</v>
      </c>
      <c r="C13" s="216">
        <v>100</v>
      </c>
      <c r="D13" s="215" t="s">
        <v>185</v>
      </c>
      <c r="K13" t="s">
        <v>4161</v>
      </c>
    </row>
    <row r="14" spans="1:11" ht="13.5" customHeight="1"/>
    <row r="21" spans="1:4" ht="15" customHeight="1">
      <c r="A21" s="3" t="s">
        <v>4154</v>
      </c>
      <c r="B21" s="8"/>
      <c r="C21" s="8"/>
      <c r="D21" s="8"/>
    </row>
    <row r="22" spans="1:4" ht="15" customHeight="1">
      <c r="A22" s="2" t="s">
        <v>4146</v>
      </c>
      <c r="B22" s="224">
        <v>7.8E-2</v>
      </c>
      <c r="C22" s="32"/>
    </row>
    <row r="23" spans="1:4" ht="15" customHeight="1">
      <c r="A23" s="2" t="s">
        <v>4147</v>
      </c>
      <c r="B23" s="224">
        <v>0.121359223300971</v>
      </c>
      <c r="C23" s="32"/>
    </row>
    <row r="24" spans="1:4" ht="15" customHeight="1">
      <c r="A24" s="2" t="s">
        <v>4148</v>
      </c>
      <c r="B24" s="224">
        <v>0.18689320388349501</v>
      </c>
      <c r="C24" s="32"/>
    </row>
    <row r="25" spans="1:4" ht="15" customHeight="1">
      <c r="A25" s="2" t="s">
        <v>4149</v>
      </c>
      <c r="B25" s="224">
        <v>7.0388349514563103E-2</v>
      </c>
      <c r="C25" s="32"/>
    </row>
    <row r="26" spans="1:4" ht="15" customHeight="1">
      <c r="A26" s="2" t="s">
        <v>4150</v>
      </c>
      <c r="B26" s="224">
        <v>4.8543689320388302E-3</v>
      </c>
      <c r="C26" s="32"/>
    </row>
    <row r="27" spans="1:4" ht="15" customHeight="1">
      <c r="A27" s="2" t="s">
        <v>4151</v>
      </c>
      <c r="B27" s="224">
        <v>0.18203883495145601</v>
      </c>
      <c r="C27" s="32"/>
    </row>
    <row r="28" spans="1:4" ht="15" customHeight="1">
      <c r="A28" s="2" t="s">
        <v>4152</v>
      </c>
      <c r="B28" s="224">
        <v>0.101941747572816</v>
      </c>
      <c r="C28" s="32"/>
    </row>
    <row r="29" spans="1:4" ht="15" customHeight="1">
      <c r="A29" s="2" t="s">
        <v>4159</v>
      </c>
      <c r="B29" s="224">
        <v>0.254854368932039</v>
      </c>
      <c r="C29" s="32"/>
    </row>
  </sheetData>
  <pageMargins left="0.7" right="0.7" top="0.78740157499999996" bottom="0.78740157499999996" header="0" footer="0"/>
  <pageSetup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1A62-61D1-4065-9656-9FAEFD08E5B2}">
  <sheetPr>
    <tabColor theme="5" tint="-0.249977111117893"/>
    <pageSetUpPr fitToPage="1"/>
  </sheetPr>
  <dimension ref="A1:X12"/>
  <sheetViews>
    <sheetView workbookViewId="0">
      <selection activeCell="A36" sqref="A36"/>
    </sheetView>
  </sheetViews>
  <sheetFormatPr defaultColWidth="12.58203125" defaultRowHeight="14"/>
  <cols>
    <col min="1" max="1" width="11.08203125" customWidth="1"/>
    <col min="2" max="18" width="6.9140625" customWidth="1"/>
    <col min="19" max="19" width="6.9140625" style="48" customWidth="1"/>
    <col min="20" max="20" width="9" customWidth="1"/>
    <col min="21" max="23" width="7.58203125" customWidth="1"/>
    <col min="24" max="24" width="8.58203125" customWidth="1"/>
    <col min="25" max="30" width="7.58203125" customWidth="1"/>
  </cols>
  <sheetData>
    <row r="1" spans="1:24" ht="14.5">
      <c r="A1" s="1" t="s">
        <v>4225</v>
      </c>
      <c r="M1" s="7"/>
      <c r="N1" s="24"/>
      <c r="O1" s="24"/>
      <c r="P1" s="24"/>
      <c r="Q1" s="7"/>
      <c r="R1" s="7"/>
    </row>
    <row r="2" spans="1:24" ht="14.5">
      <c r="A2" s="30"/>
      <c r="B2" s="25"/>
      <c r="C2" s="25"/>
      <c r="D2" s="25"/>
      <c r="E2" s="25"/>
      <c r="F2" s="25"/>
      <c r="G2" s="25"/>
      <c r="H2" s="25"/>
      <c r="I2" s="25"/>
      <c r="J2" s="25"/>
      <c r="K2" s="25"/>
      <c r="L2" s="25"/>
      <c r="M2" s="24"/>
      <c r="N2" s="24"/>
      <c r="O2" s="24"/>
      <c r="P2" s="24"/>
      <c r="Q2" s="24"/>
      <c r="R2" s="24"/>
      <c r="S2" s="74"/>
    </row>
    <row r="3" spans="1:24" ht="45" customHeight="1">
      <c r="A3" s="452" t="s">
        <v>4163</v>
      </c>
      <c r="B3" s="483" t="s">
        <v>4146</v>
      </c>
      <c r="C3" s="484"/>
      <c r="D3" s="483" t="s">
        <v>4147</v>
      </c>
      <c r="E3" s="484"/>
      <c r="F3" s="483" t="s">
        <v>4148</v>
      </c>
      <c r="G3" s="484"/>
      <c r="H3" s="483" t="s">
        <v>4149</v>
      </c>
      <c r="I3" s="484"/>
      <c r="J3" s="483" t="s">
        <v>4150</v>
      </c>
      <c r="K3" s="484"/>
      <c r="L3" s="483" t="s">
        <v>4151</v>
      </c>
      <c r="M3" s="484"/>
      <c r="N3" s="483" t="s">
        <v>4152</v>
      </c>
      <c r="O3" s="484"/>
      <c r="P3" s="483" t="s">
        <v>4159</v>
      </c>
      <c r="Q3" s="484"/>
      <c r="R3" s="483" t="s">
        <v>4164</v>
      </c>
      <c r="S3" s="484"/>
    </row>
    <row r="4" spans="1:24" ht="14.5">
      <c r="A4" s="453"/>
      <c r="B4" s="454" t="s">
        <v>4165</v>
      </c>
      <c r="C4" s="454" t="s">
        <v>4166</v>
      </c>
      <c r="D4" s="454" t="s">
        <v>4165</v>
      </c>
      <c r="E4" s="454" t="s">
        <v>4166</v>
      </c>
      <c r="F4" s="454" t="s">
        <v>4165</v>
      </c>
      <c r="G4" s="454" t="s">
        <v>4166</v>
      </c>
      <c r="H4" s="454" t="s">
        <v>4165</v>
      </c>
      <c r="I4" s="454" t="s">
        <v>4166</v>
      </c>
      <c r="J4" s="454" t="s">
        <v>4165</v>
      </c>
      <c r="K4" s="454" t="s">
        <v>4166</v>
      </c>
      <c r="L4" s="454" t="s">
        <v>4165</v>
      </c>
      <c r="M4" s="455" t="s">
        <v>4166</v>
      </c>
      <c r="N4" s="455" t="s">
        <v>4165</v>
      </c>
      <c r="O4" s="455" t="s">
        <v>4166</v>
      </c>
      <c r="P4" s="455" t="s">
        <v>4165</v>
      </c>
      <c r="Q4" s="455" t="s">
        <v>4166</v>
      </c>
      <c r="R4" s="455" t="s">
        <v>4165</v>
      </c>
      <c r="S4" s="455" t="s">
        <v>4166</v>
      </c>
      <c r="W4" s="220"/>
      <c r="X4" s="220"/>
    </row>
    <row r="5" spans="1:24" ht="14.5">
      <c r="A5" s="40" t="s">
        <v>4167</v>
      </c>
      <c r="B5" s="41"/>
      <c r="C5" s="41"/>
      <c r="D5" s="41"/>
      <c r="E5" s="41"/>
      <c r="F5" s="41">
        <v>3</v>
      </c>
      <c r="G5" s="41">
        <v>2</v>
      </c>
      <c r="H5" s="41">
        <v>2</v>
      </c>
      <c r="I5" s="41"/>
      <c r="J5" s="41"/>
      <c r="K5" s="41"/>
      <c r="L5" s="41">
        <v>5</v>
      </c>
      <c r="M5" s="41">
        <v>3</v>
      </c>
      <c r="N5" s="41">
        <v>12</v>
      </c>
      <c r="O5" s="41">
        <v>7</v>
      </c>
      <c r="P5" s="39">
        <v>17</v>
      </c>
      <c r="Q5" s="41">
        <v>13</v>
      </c>
      <c r="R5" s="39">
        <v>39</v>
      </c>
      <c r="S5" s="41">
        <v>25</v>
      </c>
    </row>
    <row r="6" spans="1:24" ht="14.5">
      <c r="A6" s="40" t="s">
        <v>4168</v>
      </c>
      <c r="B6" s="41"/>
      <c r="C6" s="41"/>
      <c r="D6" s="41">
        <v>5</v>
      </c>
      <c r="E6" s="41">
        <v>4</v>
      </c>
      <c r="F6" s="41">
        <v>36</v>
      </c>
      <c r="G6" s="41">
        <v>18</v>
      </c>
      <c r="H6" s="41">
        <v>4</v>
      </c>
      <c r="I6" s="41">
        <v>2</v>
      </c>
      <c r="J6" s="41">
        <v>4</v>
      </c>
      <c r="K6" s="41">
        <v>1</v>
      </c>
      <c r="L6" s="41">
        <v>13</v>
      </c>
      <c r="M6" s="41">
        <v>2</v>
      </c>
      <c r="N6" s="41">
        <v>13</v>
      </c>
      <c r="O6" s="41">
        <v>6</v>
      </c>
      <c r="P6" s="39">
        <v>16</v>
      </c>
      <c r="Q6" s="41">
        <v>8</v>
      </c>
      <c r="R6" s="39">
        <v>91</v>
      </c>
      <c r="S6" s="41">
        <v>41</v>
      </c>
    </row>
    <row r="7" spans="1:24" ht="14.5">
      <c r="A7" s="40" t="s">
        <v>4169</v>
      </c>
      <c r="B7" s="41">
        <v>5</v>
      </c>
      <c r="C7" s="41">
        <v>1</v>
      </c>
      <c r="D7" s="41">
        <v>22</v>
      </c>
      <c r="E7" s="41">
        <v>6</v>
      </c>
      <c r="F7" s="41">
        <v>49</v>
      </c>
      <c r="G7" s="41">
        <v>27</v>
      </c>
      <c r="H7" s="41">
        <v>4</v>
      </c>
      <c r="I7" s="41">
        <v>2</v>
      </c>
      <c r="J7" s="41">
        <v>3</v>
      </c>
      <c r="K7" s="41">
        <v>2</v>
      </c>
      <c r="L7" s="41">
        <v>14</v>
      </c>
      <c r="M7" s="41">
        <v>6</v>
      </c>
      <c r="N7" s="41">
        <v>9</v>
      </c>
      <c r="O7" s="41">
        <v>4</v>
      </c>
      <c r="P7" s="39">
        <v>23</v>
      </c>
      <c r="Q7" s="41">
        <v>10</v>
      </c>
      <c r="R7" s="39">
        <v>129</v>
      </c>
      <c r="S7" s="41">
        <v>58</v>
      </c>
    </row>
    <row r="8" spans="1:24" ht="14.5">
      <c r="A8" s="40" t="s">
        <v>4170</v>
      </c>
      <c r="B8" s="41">
        <v>8</v>
      </c>
      <c r="C8" s="41">
        <v>2</v>
      </c>
      <c r="D8" s="41">
        <v>13</v>
      </c>
      <c r="E8" s="41">
        <v>2</v>
      </c>
      <c r="F8" s="41">
        <v>17</v>
      </c>
      <c r="G8" s="41">
        <v>7</v>
      </c>
      <c r="H8" s="41"/>
      <c r="I8" s="41"/>
      <c r="J8" s="41">
        <v>3</v>
      </c>
      <c r="K8" s="41">
        <v>1</v>
      </c>
      <c r="L8" s="41">
        <v>3</v>
      </c>
      <c r="M8" s="41">
        <v>1</v>
      </c>
      <c r="N8" s="41">
        <v>3</v>
      </c>
      <c r="O8" s="41">
        <v>2</v>
      </c>
      <c r="P8" s="39">
        <v>32</v>
      </c>
      <c r="Q8" s="41">
        <v>26</v>
      </c>
      <c r="R8" s="39">
        <v>79</v>
      </c>
      <c r="S8" s="41">
        <v>41</v>
      </c>
    </row>
    <row r="9" spans="1:24" ht="14.5">
      <c r="A9" s="40" t="s">
        <v>4171</v>
      </c>
      <c r="B9" s="41">
        <v>14</v>
      </c>
      <c r="C9" s="41">
        <v>7</v>
      </c>
      <c r="D9" s="41">
        <v>4</v>
      </c>
      <c r="E9" s="41">
        <v>1</v>
      </c>
      <c r="F9" s="41">
        <v>11</v>
      </c>
      <c r="G9" s="41">
        <v>4</v>
      </c>
      <c r="H9" s="41"/>
      <c r="I9" s="41"/>
      <c r="J9" s="41">
        <v>5</v>
      </c>
      <c r="K9" s="41">
        <v>2</v>
      </c>
      <c r="L9" s="41">
        <v>3</v>
      </c>
      <c r="M9" s="41">
        <v>1</v>
      </c>
      <c r="N9" s="41">
        <v>4</v>
      </c>
      <c r="O9" s="41">
        <v>3</v>
      </c>
      <c r="P9" s="39">
        <v>12</v>
      </c>
      <c r="Q9" s="41">
        <v>9</v>
      </c>
      <c r="R9" s="39">
        <v>53</v>
      </c>
      <c r="S9" s="41">
        <v>27</v>
      </c>
    </row>
    <row r="10" spans="1:24" ht="14.5">
      <c r="A10" s="40" t="s">
        <v>4172</v>
      </c>
      <c r="B10" s="41">
        <v>7</v>
      </c>
      <c r="C10" s="41"/>
      <c r="D10" s="41">
        <v>6</v>
      </c>
      <c r="E10" s="41"/>
      <c r="F10" s="41"/>
      <c r="G10" s="41"/>
      <c r="H10" s="456"/>
      <c r="I10" s="41"/>
      <c r="J10" s="41"/>
      <c r="K10" s="41"/>
      <c r="L10" s="456"/>
      <c r="M10" s="41"/>
      <c r="N10" s="41"/>
      <c r="O10" s="41"/>
      <c r="P10" s="39">
        <v>2</v>
      </c>
      <c r="Q10" s="41">
        <v>1</v>
      </c>
      <c r="R10" s="39">
        <v>15</v>
      </c>
      <c r="S10" s="41">
        <v>1</v>
      </c>
    </row>
    <row r="11" spans="1:24" ht="14.5">
      <c r="A11" s="38" t="s">
        <v>9</v>
      </c>
      <c r="B11" s="39">
        <v>34</v>
      </c>
      <c r="C11" s="39">
        <v>10</v>
      </c>
      <c r="D11" s="39">
        <v>50</v>
      </c>
      <c r="E11" s="39">
        <v>13</v>
      </c>
      <c r="F11" s="39">
        <v>116</v>
      </c>
      <c r="G11" s="39">
        <v>58</v>
      </c>
      <c r="H11" s="39">
        <v>10</v>
      </c>
      <c r="I11" s="39">
        <v>4</v>
      </c>
      <c r="J11" s="39">
        <v>15</v>
      </c>
      <c r="K11" s="39">
        <v>6</v>
      </c>
      <c r="L11" s="39">
        <v>38</v>
      </c>
      <c r="M11" s="39">
        <v>13</v>
      </c>
      <c r="N11" s="39">
        <v>41</v>
      </c>
      <c r="O11" s="39">
        <v>22</v>
      </c>
      <c r="P11" s="39">
        <v>102</v>
      </c>
      <c r="Q11" s="39">
        <v>67</v>
      </c>
      <c r="R11" s="39">
        <v>406</v>
      </c>
      <c r="S11" s="39">
        <v>193</v>
      </c>
    </row>
    <row r="12" spans="1:24" ht="15" customHeight="1"/>
  </sheetData>
  <mergeCells count="9">
    <mergeCell ref="N3:O3"/>
    <mergeCell ref="P3:Q3"/>
    <mergeCell ref="R3:S3"/>
    <mergeCell ref="B3:C3"/>
    <mergeCell ref="D3:E3"/>
    <mergeCell ref="F3:G3"/>
    <mergeCell ref="H3:I3"/>
    <mergeCell ref="J3:K3"/>
    <mergeCell ref="L3:M3"/>
  </mergeCells>
  <pageMargins left="0.7" right="0.7" top="0.78740157499999996" bottom="0.78740157499999996" header="0" footer="0"/>
  <pageSetup scale="64"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FB9D-C001-4436-88B9-4D90DCC3AD2F}">
  <sheetPr>
    <tabColor rgb="FF0070C0"/>
    <pageSetUpPr fitToPage="1"/>
  </sheetPr>
  <dimension ref="A1:S43"/>
  <sheetViews>
    <sheetView workbookViewId="0">
      <selection activeCell="A16" sqref="A16"/>
    </sheetView>
  </sheetViews>
  <sheetFormatPr defaultColWidth="12.58203125" defaultRowHeight="14"/>
  <cols>
    <col min="1" max="1" width="17.08203125" customWidth="1"/>
    <col min="2" max="18" width="7.58203125" customWidth="1"/>
    <col min="19" max="19" width="7.58203125" style="48" customWidth="1"/>
    <col min="20" max="20" width="9" customWidth="1"/>
    <col min="21" max="23" width="7.58203125" customWidth="1"/>
    <col min="24" max="24" width="8.58203125" customWidth="1"/>
    <col min="25" max="30" width="7.58203125" customWidth="1"/>
  </cols>
  <sheetData>
    <row r="1" spans="1:19" ht="14.5">
      <c r="A1" s="1" t="s">
        <v>4184</v>
      </c>
      <c r="M1" s="7"/>
      <c r="N1" s="24"/>
      <c r="O1" s="24"/>
      <c r="P1" s="24"/>
      <c r="Q1" s="7"/>
      <c r="R1" s="7"/>
    </row>
    <row r="2" spans="1:19" ht="14.5">
      <c r="A2" s="30"/>
      <c r="B2" s="25"/>
      <c r="C2" s="25"/>
      <c r="D2" s="25"/>
      <c r="E2" s="25"/>
      <c r="F2" s="25"/>
      <c r="G2" s="25"/>
      <c r="H2" s="25"/>
      <c r="I2" s="25"/>
      <c r="J2" s="25"/>
      <c r="K2" s="25"/>
      <c r="L2" s="25"/>
      <c r="M2" s="24"/>
      <c r="N2" s="24"/>
      <c r="O2" s="24"/>
      <c r="P2" s="24"/>
      <c r="Q2" s="24"/>
      <c r="R2" s="24"/>
      <c r="S2" s="74"/>
    </row>
    <row r="3" spans="1:19" ht="45" customHeight="1">
      <c r="A3" s="228" t="s">
        <v>4163</v>
      </c>
      <c r="B3" s="485" t="s">
        <v>4146</v>
      </c>
      <c r="C3" s="486"/>
      <c r="D3" s="485" t="s">
        <v>4147</v>
      </c>
      <c r="E3" s="486"/>
      <c r="F3" s="485" t="s">
        <v>4148</v>
      </c>
      <c r="G3" s="486"/>
      <c r="H3" s="485" t="s">
        <v>4149</v>
      </c>
      <c r="I3" s="486"/>
      <c r="J3" s="485" t="s">
        <v>4150</v>
      </c>
      <c r="K3" s="486"/>
      <c r="L3" s="485" t="s">
        <v>4151</v>
      </c>
      <c r="M3" s="487"/>
      <c r="N3" s="485" t="s">
        <v>4152</v>
      </c>
      <c r="O3" s="486"/>
      <c r="P3" s="485" t="s">
        <v>4159</v>
      </c>
      <c r="Q3" s="486"/>
      <c r="R3" s="485" t="s">
        <v>4164</v>
      </c>
      <c r="S3" s="485"/>
    </row>
    <row r="4" spans="1:19" ht="14.5">
      <c r="A4" s="75"/>
      <c r="B4" s="34" t="s">
        <v>4165</v>
      </c>
      <c r="C4" s="34" t="s">
        <v>4166</v>
      </c>
      <c r="D4" s="34" t="s">
        <v>4165</v>
      </c>
      <c r="E4" s="34" t="s">
        <v>4166</v>
      </c>
      <c r="F4" s="34" t="s">
        <v>4165</v>
      </c>
      <c r="G4" s="34" t="s">
        <v>4166</v>
      </c>
      <c r="H4" s="34" t="s">
        <v>4165</v>
      </c>
      <c r="I4" s="34" t="s">
        <v>4166</v>
      </c>
      <c r="J4" s="34" t="s">
        <v>4165</v>
      </c>
      <c r="K4" s="34" t="s">
        <v>4166</v>
      </c>
      <c r="L4" s="34" t="s">
        <v>4165</v>
      </c>
      <c r="M4" s="60" t="s">
        <v>4166</v>
      </c>
      <c r="N4" s="60" t="s">
        <v>4165</v>
      </c>
      <c r="O4" s="60" t="s">
        <v>4166</v>
      </c>
      <c r="P4" s="60" t="s">
        <v>4165</v>
      </c>
      <c r="Q4" s="60" t="s">
        <v>4166</v>
      </c>
      <c r="R4" s="60" t="s">
        <v>4165</v>
      </c>
      <c r="S4" s="60" t="s">
        <v>4166</v>
      </c>
    </row>
    <row r="5" spans="1:19" ht="14.5">
      <c r="A5" s="49" t="s">
        <v>4167</v>
      </c>
      <c r="B5" s="28"/>
      <c r="C5" s="28"/>
      <c r="D5" s="28"/>
      <c r="E5" s="28"/>
      <c r="F5" s="28"/>
      <c r="G5" s="28"/>
      <c r="H5" s="28">
        <v>1</v>
      </c>
      <c r="I5" s="28"/>
      <c r="J5" s="28"/>
      <c r="K5" s="28"/>
      <c r="L5" s="28">
        <v>4</v>
      </c>
      <c r="M5" s="28">
        <v>2</v>
      </c>
      <c r="N5" s="28">
        <v>4</v>
      </c>
      <c r="O5" s="28">
        <v>3</v>
      </c>
      <c r="P5" s="63">
        <v>17</v>
      </c>
      <c r="Q5" s="28">
        <v>10</v>
      </c>
      <c r="R5" s="63">
        <v>26</v>
      </c>
      <c r="S5" s="28">
        <v>15</v>
      </c>
    </row>
    <row r="6" spans="1:19" ht="14.5">
      <c r="A6" s="49" t="s">
        <v>4168</v>
      </c>
      <c r="B6" s="28"/>
      <c r="C6" s="28"/>
      <c r="D6" s="28">
        <v>5</v>
      </c>
      <c r="E6" s="28">
        <v>5</v>
      </c>
      <c r="F6" s="28">
        <v>19</v>
      </c>
      <c r="G6" s="28">
        <v>11</v>
      </c>
      <c r="H6" s="28">
        <v>11</v>
      </c>
      <c r="I6" s="28">
        <v>5</v>
      </c>
      <c r="J6" s="28"/>
      <c r="K6" s="28"/>
      <c r="L6" s="28">
        <v>27</v>
      </c>
      <c r="M6" s="28">
        <v>11</v>
      </c>
      <c r="N6" s="28">
        <v>14</v>
      </c>
      <c r="O6" s="28">
        <v>7</v>
      </c>
      <c r="P6" s="63">
        <v>18</v>
      </c>
      <c r="Q6" s="28">
        <v>6</v>
      </c>
      <c r="R6" s="63">
        <v>94</v>
      </c>
      <c r="S6" s="28">
        <v>45</v>
      </c>
    </row>
    <row r="7" spans="1:19" ht="14.5">
      <c r="A7" s="49" t="s">
        <v>4169</v>
      </c>
      <c r="B7" s="28">
        <v>5</v>
      </c>
      <c r="C7" s="28">
        <v>1</v>
      </c>
      <c r="D7" s="28">
        <v>25</v>
      </c>
      <c r="E7" s="28">
        <v>5</v>
      </c>
      <c r="F7" s="28">
        <v>40</v>
      </c>
      <c r="G7" s="28">
        <v>21</v>
      </c>
      <c r="H7" s="28">
        <v>6</v>
      </c>
      <c r="I7" s="28">
        <v>3</v>
      </c>
      <c r="J7" s="28">
        <v>1</v>
      </c>
      <c r="K7" s="28"/>
      <c r="L7" s="28">
        <v>16</v>
      </c>
      <c r="M7" s="28">
        <v>9</v>
      </c>
      <c r="N7" s="28">
        <v>7</v>
      </c>
      <c r="O7" s="28">
        <v>2</v>
      </c>
      <c r="P7" s="63">
        <v>34</v>
      </c>
      <c r="Q7" s="28">
        <v>22</v>
      </c>
      <c r="R7" s="63">
        <v>134</v>
      </c>
      <c r="S7" s="28">
        <v>63</v>
      </c>
    </row>
    <row r="8" spans="1:19" ht="14.5">
      <c r="A8" s="49" t="s">
        <v>4170</v>
      </c>
      <c r="B8" s="28">
        <v>10</v>
      </c>
      <c r="C8" s="28">
        <v>4</v>
      </c>
      <c r="D8" s="28">
        <v>10</v>
      </c>
      <c r="E8" s="28">
        <v>1</v>
      </c>
      <c r="F8" s="28">
        <v>13</v>
      </c>
      <c r="G8" s="82">
        <v>6</v>
      </c>
      <c r="H8" s="82">
        <v>4</v>
      </c>
      <c r="I8" s="82">
        <v>2</v>
      </c>
      <c r="J8" s="28"/>
      <c r="K8" s="28"/>
      <c r="L8" s="28">
        <v>7</v>
      </c>
      <c r="M8" s="28"/>
      <c r="N8" s="28">
        <v>1</v>
      </c>
      <c r="O8" s="28">
        <v>1</v>
      </c>
      <c r="P8" s="63">
        <v>27</v>
      </c>
      <c r="Q8" s="28">
        <v>20</v>
      </c>
      <c r="R8" s="63">
        <v>72</v>
      </c>
      <c r="S8" s="28">
        <v>34</v>
      </c>
    </row>
    <row r="9" spans="1:19" ht="14.5">
      <c r="A9" s="49" t="s">
        <v>4171</v>
      </c>
      <c r="B9" s="28">
        <v>12</v>
      </c>
      <c r="C9" s="28">
        <v>5</v>
      </c>
      <c r="D9" s="28">
        <v>5</v>
      </c>
      <c r="E9" s="28">
        <v>1</v>
      </c>
      <c r="F9" s="28">
        <v>10</v>
      </c>
      <c r="G9" s="28">
        <v>4</v>
      </c>
      <c r="H9" s="28">
        <v>3</v>
      </c>
      <c r="I9" s="28">
        <v>1</v>
      </c>
      <c r="J9" s="28">
        <v>2</v>
      </c>
      <c r="K9" s="28"/>
      <c r="L9" s="28">
        <v>5</v>
      </c>
      <c r="M9" s="28">
        <v>2</v>
      </c>
      <c r="N9" s="28"/>
      <c r="O9" s="28"/>
      <c r="P9" s="63">
        <v>13</v>
      </c>
      <c r="Q9" s="28">
        <v>10</v>
      </c>
      <c r="R9" s="63">
        <v>50</v>
      </c>
      <c r="S9" s="28">
        <v>23</v>
      </c>
    </row>
    <row r="10" spans="1:19" ht="14.5">
      <c r="A10" s="49" t="s">
        <v>4172</v>
      </c>
      <c r="B10" s="28">
        <v>6</v>
      </c>
      <c r="C10" s="28"/>
      <c r="D10" s="28">
        <v>5</v>
      </c>
      <c r="E10" s="28"/>
      <c r="F10" s="28"/>
      <c r="G10" s="28"/>
      <c r="H10" s="85"/>
      <c r="I10" s="28"/>
      <c r="J10" s="28"/>
      <c r="K10" s="28"/>
      <c r="L10" s="85">
        <v>1</v>
      </c>
      <c r="M10" s="28"/>
      <c r="N10" s="28"/>
      <c r="O10" s="28"/>
      <c r="P10" s="63">
        <v>2</v>
      </c>
      <c r="Q10" s="28">
        <v>1</v>
      </c>
      <c r="R10" s="63">
        <v>14</v>
      </c>
      <c r="S10" s="28">
        <v>1</v>
      </c>
    </row>
    <row r="11" spans="1:19" ht="14.5">
      <c r="A11" s="51" t="s">
        <v>9</v>
      </c>
      <c r="B11" s="63">
        <f>SUM(B5:B10)</f>
        <v>33</v>
      </c>
      <c r="C11" s="63">
        <f t="shared" ref="C11:S11" si="0">SUM(C5:C10)</f>
        <v>10</v>
      </c>
      <c r="D11" s="63">
        <f t="shared" si="0"/>
        <v>50</v>
      </c>
      <c r="E11" s="63">
        <f t="shared" si="0"/>
        <v>12</v>
      </c>
      <c r="F11" s="63">
        <f t="shared" si="0"/>
        <v>82</v>
      </c>
      <c r="G11" s="63">
        <f t="shared" si="0"/>
        <v>42</v>
      </c>
      <c r="H11" s="63">
        <f t="shared" si="0"/>
        <v>25</v>
      </c>
      <c r="I11" s="63">
        <f t="shared" si="0"/>
        <v>11</v>
      </c>
      <c r="J11" s="63">
        <f t="shared" si="0"/>
        <v>3</v>
      </c>
      <c r="K11" s="63">
        <f t="shared" si="0"/>
        <v>0</v>
      </c>
      <c r="L11" s="63">
        <f t="shared" si="0"/>
        <v>60</v>
      </c>
      <c r="M11" s="63">
        <f t="shared" si="0"/>
        <v>24</v>
      </c>
      <c r="N11" s="63">
        <f t="shared" si="0"/>
        <v>26</v>
      </c>
      <c r="O11" s="63">
        <f t="shared" si="0"/>
        <v>13</v>
      </c>
      <c r="P11" s="63">
        <f t="shared" si="0"/>
        <v>111</v>
      </c>
      <c r="Q11" s="63">
        <f t="shared" si="0"/>
        <v>69</v>
      </c>
      <c r="R11" s="63">
        <f t="shared" si="0"/>
        <v>390</v>
      </c>
      <c r="S11" s="63">
        <f t="shared" si="0"/>
        <v>181</v>
      </c>
    </row>
    <row r="12" spans="1:19" ht="15" customHeight="1"/>
    <row r="18" spans="1:8">
      <c r="B18" t="s">
        <v>4173</v>
      </c>
      <c r="C18" t="s">
        <v>4174</v>
      </c>
      <c r="E18" t="s">
        <v>4166</v>
      </c>
    </row>
    <row r="19" spans="1:8" ht="14.5">
      <c r="A19" s="49" t="s">
        <v>4167</v>
      </c>
      <c r="B19" s="63">
        <f>R5-P5</f>
        <v>9</v>
      </c>
      <c r="C19">
        <f>B19-E19</f>
        <v>4</v>
      </c>
      <c r="D19">
        <f>C19/2.65</f>
        <v>1.5094339622641511</v>
      </c>
      <c r="E19">
        <f>S5-Q5</f>
        <v>5</v>
      </c>
      <c r="F19">
        <f>E19/2.65</f>
        <v>1.8867924528301887</v>
      </c>
      <c r="H19">
        <f>B19/3.07</f>
        <v>2.9315960912052117</v>
      </c>
    </row>
    <row r="20" spans="1:8" ht="14.5">
      <c r="A20" s="49" t="s">
        <v>4168</v>
      </c>
      <c r="B20" s="63">
        <f t="shared" ref="B20:B24" si="1">R6-P6</f>
        <v>76</v>
      </c>
      <c r="C20">
        <f t="shared" ref="C20:C25" si="2">B20-E20</f>
        <v>37</v>
      </c>
      <c r="D20">
        <f t="shared" ref="D20:D25" si="3">C20/2.65</f>
        <v>13.962264150943398</v>
      </c>
      <c r="E20">
        <f t="shared" ref="E20:E25" si="4">S6-Q6</f>
        <v>39</v>
      </c>
      <c r="F20">
        <f t="shared" ref="F20:F24" si="5">E20/4.12</f>
        <v>9.4660194174757279</v>
      </c>
      <c r="H20">
        <f t="shared" ref="H20:H25" si="6">B20/3.07</f>
        <v>24.755700325732899</v>
      </c>
    </row>
    <row r="21" spans="1:8" ht="14.5">
      <c r="A21" s="49" t="s">
        <v>4169</v>
      </c>
      <c r="B21" s="63">
        <f t="shared" si="1"/>
        <v>100</v>
      </c>
      <c r="C21">
        <f t="shared" si="2"/>
        <v>59</v>
      </c>
      <c r="D21">
        <f t="shared" si="3"/>
        <v>22.264150943396228</v>
      </c>
      <c r="E21">
        <f t="shared" si="4"/>
        <v>41</v>
      </c>
      <c r="F21">
        <f t="shared" si="5"/>
        <v>9.9514563106796121</v>
      </c>
      <c r="H21">
        <f t="shared" si="6"/>
        <v>32.573289902280131</v>
      </c>
    </row>
    <row r="22" spans="1:8" ht="14.5">
      <c r="A22" s="49" t="s">
        <v>4170</v>
      </c>
      <c r="B22" s="63">
        <f t="shared" si="1"/>
        <v>45</v>
      </c>
      <c r="C22">
        <f t="shared" si="2"/>
        <v>31</v>
      </c>
      <c r="D22">
        <f t="shared" si="3"/>
        <v>11.69811320754717</v>
      </c>
      <c r="E22">
        <f t="shared" si="4"/>
        <v>14</v>
      </c>
      <c r="F22">
        <f t="shared" si="5"/>
        <v>3.3980582524271843</v>
      </c>
      <c r="H22">
        <f t="shared" si="6"/>
        <v>14.65798045602606</v>
      </c>
    </row>
    <row r="23" spans="1:8" ht="14.5">
      <c r="A23" s="49" t="s">
        <v>4171</v>
      </c>
      <c r="B23" s="63">
        <f t="shared" si="1"/>
        <v>37</v>
      </c>
      <c r="C23">
        <f t="shared" si="2"/>
        <v>24</v>
      </c>
      <c r="D23">
        <f t="shared" si="3"/>
        <v>9.0566037735849054</v>
      </c>
      <c r="E23">
        <f t="shared" si="4"/>
        <v>13</v>
      </c>
      <c r="F23">
        <f t="shared" si="5"/>
        <v>3.1553398058252426</v>
      </c>
      <c r="H23">
        <f t="shared" si="6"/>
        <v>12.052117263843648</v>
      </c>
    </row>
    <row r="24" spans="1:8" ht="14.5">
      <c r="A24" s="49" t="s">
        <v>4172</v>
      </c>
      <c r="B24" s="63">
        <f t="shared" si="1"/>
        <v>12</v>
      </c>
      <c r="C24">
        <f t="shared" si="2"/>
        <v>12</v>
      </c>
      <c r="D24">
        <f t="shared" si="3"/>
        <v>4.5283018867924527</v>
      </c>
      <c r="E24">
        <f t="shared" si="4"/>
        <v>0</v>
      </c>
      <c r="F24">
        <f t="shared" si="5"/>
        <v>0</v>
      </c>
      <c r="H24">
        <f t="shared" si="6"/>
        <v>3.908794788273616</v>
      </c>
    </row>
    <row r="25" spans="1:8" ht="14.5">
      <c r="A25" t="s">
        <v>9</v>
      </c>
      <c r="B25" s="63">
        <f>R11-P11</f>
        <v>279</v>
      </c>
      <c r="C25">
        <f t="shared" si="2"/>
        <v>167</v>
      </c>
      <c r="D25">
        <f t="shared" si="3"/>
        <v>63.018867924528301</v>
      </c>
      <c r="E25">
        <f t="shared" si="4"/>
        <v>112</v>
      </c>
      <c r="F25">
        <f>SUM(F19:F24)</f>
        <v>27.857666239237957</v>
      </c>
      <c r="H25">
        <f t="shared" si="6"/>
        <v>90.879478827361567</v>
      </c>
    </row>
    <row r="29" spans="1:8">
      <c r="B29" t="s">
        <v>4175</v>
      </c>
    </row>
    <row r="30" spans="1:8" ht="14.5">
      <c r="A30" t="s">
        <v>4167</v>
      </c>
      <c r="B30" s="63">
        <v>26</v>
      </c>
      <c r="C30" s="214">
        <v>8.4690553745928341</v>
      </c>
      <c r="E30" s="214"/>
      <c r="F30" s="214"/>
      <c r="G30" s="214"/>
    </row>
    <row r="31" spans="1:8" ht="14.5">
      <c r="A31" t="s">
        <v>4168</v>
      </c>
      <c r="B31" s="63">
        <v>79</v>
      </c>
      <c r="C31" s="214">
        <v>25.732899022801305</v>
      </c>
      <c r="E31" s="214"/>
      <c r="F31" s="214"/>
      <c r="G31" s="214"/>
    </row>
    <row r="32" spans="1:8" ht="14.5">
      <c r="A32" t="s">
        <v>4169</v>
      </c>
      <c r="B32" s="63">
        <v>113</v>
      </c>
      <c r="C32" s="214">
        <v>36.807817589576551</v>
      </c>
      <c r="E32" s="214"/>
      <c r="F32" s="214"/>
      <c r="G32" s="214"/>
    </row>
    <row r="33" spans="1:7" ht="14.5">
      <c r="A33" t="s">
        <v>4170</v>
      </c>
      <c r="B33" s="63">
        <v>46</v>
      </c>
      <c r="C33" s="214">
        <v>14.983713355048861</v>
      </c>
      <c r="E33" s="214"/>
      <c r="F33" s="214"/>
      <c r="G33" s="214"/>
    </row>
    <row r="34" spans="1:7" ht="14.5">
      <c r="A34" t="s">
        <v>4171</v>
      </c>
      <c r="B34" s="63">
        <v>30</v>
      </c>
      <c r="C34" s="214">
        <v>9.7719869706840399</v>
      </c>
      <c r="E34" s="214"/>
      <c r="F34" s="214"/>
      <c r="G34" s="214"/>
    </row>
    <row r="35" spans="1:7" ht="14.5">
      <c r="A35" t="s">
        <v>4172</v>
      </c>
      <c r="B35" s="63">
        <v>13</v>
      </c>
      <c r="C35" s="214">
        <v>4.234527687296417</v>
      </c>
      <c r="E35" s="214"/>
      <c r="F35" s="214"/>
      <c r="G35" s="214"/>
    </row>
    <row r="37" spans="1:7">
      <c r="B37" t="s">
        <v>4176</v>
      </c>
      <c r="C37" t="s">
        <v>4177</v>
      </c>
    </row>
    <row r="38" spans="1:7">
      <c r="A38" t="s">
        <v>4178</v>
      </c>
      <c r="B38" s="214">
        <v>6</v>
      </c>
      <c r="C38" s="214">
        <v>20</v>
      </c>
    </row>
    <row r="39" spans="1:7">
      <c r="A39" t="s">
        <v>4179</v>
      </c>
      <c r="B39" s="214">
        <v>43</v>
      </c>
      <c r="C39" s="214">
        <v>36</v>
      </c>
    </row>
    <row r="40" spans="1:7">
      <c r="A40" t="s">
        <v>4180</v>
      </c>
      <c r="B40" s="214">
        <v>65</v>
      </c>
      <c r="C40" s="214">
        <v>48</v>
      </c>
    </row>
    <row r="41" spans="1:7">
      <c r="A41" t="s">
        <v>4181</v>
      </c>
      <c r="B41" s="214">
        <v>30</v>
      </c>
      <c r="C41" s="214">
        <v>16</v>
      </c>
    </row>
    <row r="42" spans="1:7">
      <c r="A42" t="s">
        <v>4182</v>
      </c>
      <c r="B42" s="214">
        <v>22</v>
      </c>
      <c r="C42" s="214">
        <v>8</v>
      </c>
    </row>
    <row r="43" spans="1:7">
      <c r="A43" t="s">
        <v>4183</v>
      </c>
      <c r="B43" s="214">
        <v>12</v>
      </c>
      <c r="C43" s="214">
        <v>1</v>
      </c>
    </row>
  </sheetData>
  <mergeCells count="9">
    <mergeCell ref="N3:O3"/>
    <mergeCell ref="P3:Q3"/>
    <mergeCell ref="R3:S3"/>
    <mergeCell ref="B3:C3"/>
    <mergeCell ref="D3:E3"/>
    <mergeCell ref="F3:G3"/>
    <mergeCell ref="H3:I3"/>
    <mergeCell ref="J3:K3"/>
    <mergeCell ref="L3:M3"/>
  </mergeCells>
  <pageMargins left="0.7" right="0.7" top="0.78740157499999996" bottom="0.78740157499999996" header="0" footer="0"/>
  <pageSetup orientation="landscape"/>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6A48-A3CE-4431-B78A-16D1463BCD96}">
  <sheetPr>
    <tabColor rgb="FF0070C0"/>
  </sheetPr>
  <dimension ref="A1:J56"/>
  <sheetViews>
    <sheetView workbookViewId="0"/>
  </sheetViews>
  <sheetFormatPr defaultColWidth="12.58203125" defaultRowHeight="15" customHeight="1"/>
  <cols>
    <col min="1" max="1" width="7.58203125" style="71" customWidth="1"/>
    <col min="2" max="2" width="18" customWidth="1"/>
    <col min="3" max="9" width="10.08203125" customWidth="1"/>
    <col min="10" max="24" width="7.58203125" customWidth="1"/>
  </cols>
  <sheetData>
    <row r="1" spans="1:10" s="25" customFormat="1" ht="14.25" customHeight="1">
      <c r="A1" s="69" t="s">
        <v>4185</v>
      </c>
      <c r="B1" s="67"/>
      <c r="C1" s="67"/>
      <c r="D1" s="67"/>
      <c r="E1" s="67"/>
      <c r="F1" s="67"/>
      <c r="G1" s="67"/>
      <c r="H1" s="67"/>
      <c r="I1" s="67"/>
    </row>
    <row r="2" spans="1:10" s="25" customFormat="1" ht="14.25" customHeight="1">
      <c r="A2" s="68"/>
      <c r="B2" s="67"/>
      <c r="C2" s="67"/>
      <c r="D2" s="67"/>
      <c r="E2" s="67"/>
      <c r="F2" s="67"/>
      <c r="G2" s="67"/>
      <c r="H2" s="67"/>
      <c r="I2" s="67"/>
    </row>
    <row r="3" spans="1:10" s="25" customFormat="1" ht="14.25" customHeight="1">
      <c r="A3" s="70" t="s">
        <v>4090</v>
      </c>
      <c r="B3" s="38"/>
      <c r="C3" s="466" t="s">
        <v>4091</v>
      </c>
      <c r="D3" s="466"/>
      <c r="E3" s="467" t="s">
        <v>4092</v>
      </c>
      <c r="F3" s="468"/>
      <c r="G3" s="466" t="s">
        <v>4093</v>
      </c>
      <c r="H3" s="467"/>
      <c r="I3" s="472" t="s">
        <v>9</v>
      </c>
      <c r="J3" s="472"/>
    </row>
    <row r="4" spans="1:10" ht="14.25" customHeight="1">
      <c r="A4" s="70"/>
      <c r="B4" s="38"/>
      <c r="C4" s="39" t="s">
        <v>4094</v>
      </c>
      <c r="D4" s="39" t="s">
        <v>4095</v>
      </c>
      <c r="E4" s="39" t="s">
        <v>4094</v>
      </c>
      <c r="F4" s="39" t="s">
        <v>4095</v>
      </c>
      <c r="G4" s="39" t="s">
        <v>4094</v>
      </c>
      <c r="H4" s="39" t="s">
        <v>4095</v>
      </c>
      <c r="I4" s="137" t="s">
        <v>4094</v>
      </c>
      <c r="J4" s="137" t="s">
        <v>4095</v>
      </c>
    </row>
    <row r="5" spans="1:10" ht="14.25" customHeight="1">
      <c r="A5" s="64">
        <v>21110</v>
      </c>
      <c r="B5" s="40" t="s">
        <v>300</v>
      </c>
      <c r="C5" s="41">
        <v>8</v>
      </c>
      <c r="D5" s="41">
        <v>8.1</v>
      </c>
      <c r="E5" s="41">
        <v>5</v>
      </c>
      <c r="F5" s="41">
        <v>4.4409999999999998</v>
      </c>
      <c r="G5" s="41"/>
      <c r="H5" s="41"/>
      <c r="I5" s="41">
        <f>C5+E5+G5</f>
        <v>13</v>
      </c>
      <c r="J5" s="41">
        <f t="shared" ref="J5:J27" si="0">D5+F5</f>
        <v>12.541</v>
      </c>
    </row>
    <row r="6" spans="1:10" ht="14.25" customHeight="1">
      <c r="A6" s="64">
        <v>21120</v>
      </c>
      <c r="B6" s="40" t="s">
        <v>1334</v>
      </c>
      <c r="C6" s="41">
        <v>10</v>
      </c>
      <c r="D6" s="41">
        <v>8.8000000000000007</v>
      </c>
      <c r="E6" s="41">
        <v>4</v>
      </c>
      <c r="F6" s="41">
        <v>3.6749999999999998</v>
      </c>
      <c r="G6" s="41"/>
      <c r="H6" s="41"/>
      <c r="I6" s="41">
        <f t="shared" ref="I6:I27" si="1">C6+E6+G6</f>
        <v>14</v>
      </c>
      <c r="J6" s="41">
        <f t="shared" si="0"/>
        <v>12.475000000000001</v>
      </c>
    </row>
    <row r="7" spans="1:10" ht="14.25" customHeight="1">
      <c r="A7" s="64">
        <v>21130</v>
      </c>
      <c r="B7" s="40" t="s">
        <v>558</v>
      </c>
      <c r="C7" s="41">
        <v>22</v>
      </c>
      <c r="D7" s="41">
        <v>18.806999999999999</v>
      </c>
      <c r="E7" s="41">
        <v>9</v>
      </c>
      <c r="F7" s="41">
        <v>7.3460000000000001</v>
      </c>
      <c r="G7" s="41"/>
      <c r="H7" s="41"/>
      <c r="I7" s="41">
        <f t="shared" si="1"/>
        <v>31</v>
      </c>
      <c r="J7" s="41">
        <f t="shared" si="0"/>
        <v>26.152999999999999</v>
      </c>
    </row>
    <row r="8" spans="1:10" ht="14.25" customHeight="1">
      <c r="A8" s="64">
        <v>21140</v>
      </c>
      <c r="B8" s="40" t="s">
        <v>266</v>
      </c>
      <c r="C8" s="41">
        <v>16</v>
      </c>
      <c r="D8" s="41">
        <v>15.315</v>
      </c>
      <c r="E8" s="41">
        <v>10</v>
      </c>
      <c r="F8" s="41">
        <v>9.8330000000000002</v>
      </c>
      <c r="G8" s="41"/>
      <c r="H8" s="41"/>
      <c r="I8" s="41">
        <f t="shared" si="1"/>
        <v>26</v>
      </c>
      <c r="J8" s="41">
        <f t="shared" si="0"/>
        <v>25.148</v>
      </c>
    </row>
    <row r="9" spans="1:10" ht="14.25" customHeight="1">
      <c r="A9" s="64">
        <v>21150</v>
      </c>
      <c r="B9" s="40" t="s">
        <v>220</v>
      </c>
      <c r="C9" s="41">
        <v>31</v>
      </c>
      <c r="D9" s="41">
        <v>29.513000000000002</v>
      </c>
      <c r="E9" s="41">
        <v>8</v>
      </c>
      <c r="F9" s="41">
        <v>9.0489999999999995</v>
      </c>
      <c r="G9" s="41"/>
      <c r="H9" s="41"/>
      <c r="I9" s="41">
        <f t="shared" si="1"/>
        <v>39</v>
      </c>
      <c r="J9" s="41">
        <f t="shared" si="0"/>
        <v>38.561999999999998</v>
      </c>
    </row>
    <row r="10" spans="1:10" ht="14.25" customHeight="1">
      <c r="A10" s="64">
        <v>21180</v>
      </c>
      <c r="B10" s="40" t="s">
        <v>533</v>
      </c>
      <c r="C10" s="41">
        <v>11</v>
      </c>
      <c r="D10" s="41">
        <v>7.9630000000000001</v>
      </c>
      <c r="E10" s="41">
        <v>3</v>
      </c>
      <c r="F10" s="41">
        <v>3.5</v>
      </c>
      <c r="G10" s="41"/>
      <c r="H10" s="41"/>
      <c r="I10" s="41">
        <f t="shared" si="1"/>
        <v>14</v>
      </c>
      <c r="J10" s="41">
        <f t="shared" si="0"/>
        <v>11.463000000000001</v>
      </c>
    </row>
    <row r="11" spans="1:10" ht="14.25" customHeight="1">
      <c r="A11" s="64">
        <v>21230</v>
      </c>
      <c r="B11" s="40" t="s">
        <v>609</v>
      </c>
      <c r="C11" s="41">
        <v>16</v>
      </c>
      <c r="D11" s="41">
        <v>11.266999999999999</v>
      </c>
      <c r="E11" s="41">
        <v>5</v>
      </c>
      <c r="F11" s="41">
        <v>4.359</v>
      </c>
      <c r="G11" s="41"/>
      <c r="H11" s="41"/>
      <c r="I11" s="41">
        <f t="shared" si="1"/>
        <v>21</v>
      </c>
      <c r="J11" s="41">
        <f t="shared" si="0"/>
        <v>15.625999999999999</v>
      </c>
    </row>
    <row r="12" spans="1:10" ht="14.25" customHeight="1">
      <c r="A12" s="64">
        <v>21250</v>
      </c>
      <c r="B12" s="40" t="s">
        <v>502</v>
      </c>
      <c r="C12" s="41">
        <v>28</v>
      </c>
      <c r="D12" s="41">
        <v>18.437999999999999</v>
      </c>
      <c r="E12" s="41">
        <v>6</v>
      </c>
      <c r="F12" s="41">
        <v>6.6349999999999998</v>
      </c>
      <c r="G12" s="41"/>
      <c r="H12" s="41"/>
      <c r="I12" s="41">
        <f t="shared" si="1"/>
        <v>34</v>
      </c>
      <c r="J12" s="41">
        <f t="shared" si="0"/>
        <v>25.073</v>
      </c>
    </row>
    <row r="13" spans="1:10" ht="14.25" customHeight="1">
      <c r="A13" s="64">
        <v>21260</v>
      </c>
      <c r="B13" s="40" t="s">
        <v>643</v>
      </c>
      <c r="C13" s="41">
        <v>26</v>
      </c>
      <c r="D13" s="41">
        <v>22.088000000000001</v>
      </c>
      <c r="E13" s="41">
        <v>5</v>
      </c>
      <c r="F13" s="41">
        <v>5.82</v>
      </c>
      <c r="G13" s="41"/>
      <c r="H13" s="41"/>
      <c r="I13" s="41">
        <f t="shared" si="1"/>
        <v>31</v>
      </c>
      <c r="J13" s="41">
        <f t="shared" si="0"/>
        <v>27.908000000000001</v>
      </c>
    </row>
    <row r="14" spans="1:10" ht="14.25" customHeight="1">
      <c r="A14" s="64">
        <v>21270</v>
      </c>
      <c r="B14" s="40" t="s">
        <v>4096</v>
      </c>
      <c r="C14" s="41">
        <v>1</v>
      </c>
      <c r="D14" s="84">
        <v>0.7</v>
      </c>
      <c r="E14" s="41">
        <v>2</v>
      </c>
      <c r="F14" s="41">
        <v>1.6</v>
      </c>
      <c r="G14" s="41"/>
      <c r="H14" s="41"/>
      <c r="I14" s="41">
        <f t="shared" si="1"/>
        <v>3</v>
      </c>
      <c r="J14" s="41">
        <f t="shared" si="0"/>
        <v>2.2999999999999998</v>
      </c>
    </row>
    <row r="15" spans="1:10" ht="14.25" customHeight="1">
      <c r="A15" s="64">
        <v>21300</v>
      </c>
      <c r="B15" s="40" t="s">
        <v>4097</v>
      </c>
      <c r="C15" s="41">
        <v>1</v>
      </c>
      <c r="D15" s="41">
        <v>1</v>
      </c>
      <c r="E15" s="41">
        <v>5</v>
      </c>
      <c r="F15" s="41">
        <v>5.4859999999999998</v>
      </c>
      <c r="G15" s="41"/>
      <c r="H15" s="41"/>
      <c r="I15" s="41">
        <f t="shared" si="1"/>
        <v>6</v>
      </c>
      <c r="J15" s="41">
        <f t="shared" si="0"/>
        <v>6.4859999999999998</v>
      </c>
    </row>
    <row r="16" spans="1:10" ht="14.25" customHeight="1">
      <c r="A16" s="64">
        <v>21310</v>
      </c>
      <c r="B16" s="134" t="s">
        <v>470</v>
      </c>
      <c r="C16" s="41">
        <v>17</v>
      </c>
      <c r="D16" s="41">
        <v>14.177</v>
      </c>
      <c r="E16" s="41">
        <v>11</v>
      </c>
      <c r="F16" s="41">
        <v>7.3010000000000002</v>
      </c>
      <c r="G16" s="41"/>
      <c r="H16" s="41"/>
      <c r="I16" s="41">
        <f t="shared" si="1"/>
        <v>28</v>
      </c>
      <c r="J16" s="41">
        <f t="shared" si="0"/>
        <v>21.478000000000002</v>
      </c>
    </row>
    <row r="17" spans="1:10" ht="14.25" customHeight="1">
      <c r="A17" s="64">
        <v>21320</v>
      </c>
      <c r="B17" s="40" t="s">
        <v>437</v>
      </c>
      <c r="C17" s="41">
        <v>19</v>
      </c>
      <c r="D17" s="41">
        <v>18.347999999999999</v>
      </c>
      <c r="E17" s="41">
        <v>6</v>
      </c>
      <c r="F17" s="41">
        <v>5.7590000000000003</v>
      </c>
      <c r="G17" s="41"/>
      <c r="H17" s="41"/>
      <c r="I17" s="41">
        <f t="shared" si="1"/>
        <v>25</v>
      </c>
      <c r="J17" s="41">
        <f t="shared" si="0"/>
        <v>24.106999999999999</v>
      </c>
    </row>
    <row r="18" spans="1:10" ht="14.25" customHeight="1">
      <c r="A18" s="64">
        <v>21340</v>
      </c>
      <c r="B18" s="40" t="s">
        <v>640</v>
      </c>
      <c r="C18" s="41">
        <v>8</v>
      </c>
      <c r="D18" s="41">
        <v>3.992</v>
      </c>
      <c r="E18" s="41">
        <v>5</v>
      </c>
      <c r="F18" s="41">
        <v>6.125</v>
      </c>
      <c r="G18" s="41"/>
      <c r="H18" s="41"/>
      <c r="I18" s="41">
        <f t="shared" si="1"/>
        <v>13</v>
      </c>
      <c r="J18" s="41">
        <f t="shared" si="0"/>
        <v>10.117000000000001</v>
      </c>
    </row>
    <row r="19" spans="1:10" ht="14.25" customHeight="1">
      <c r="A19" s="64">
        <v>21350</v>
      </c>
      <c r="B19" s="40" t="s">
        <v>713</v>
      </c>
      <c r="C19" s="41">
        <v>14</v>
      </c>
      <c r="D19" s="41">
        <v>10.317</v>
      </c>
      <c r="E19" s="41">
        <v>3</v>
      </c>
      <c r="F19" s="41">
        <v>2</v>
      </c>
      <c r="G19" s="41"/>
      <c r="H19" s="41"/>
      <c r="I19" s="41">
        <f t="shared" si="1"/>
        <v>17</v>
      </c>
      <c r="J19" s="41">
        <f t="shared" si="0"/>
        <v>12.317</v>
      </c>
    </row>
    <row r="20" spans="1:10" ht="14.25" customHeight="1">
      <c r="A20" s="64">
        <v>21360</v>
      </c>
      <c r="B20" s="40" t="s">
        <v>402</v>
      </c>
      <c r="C20" s="41">
        <v>6</v>
      </c>
      <c r="D20" s="41">
        <v>6.25</v>
      </c>
      <c r="E20" s="41">
        <v>3</v>
      </c>
      <c r="F20" s="41">
        <v>1.8839999999999999</v>
      </c>
      <c r="G20" s="41"/>
      <c r="H20" s="41"/>
      <c r="I20" s="41">
        <f t="shared" si="1"/>
        <v>9</v>
      </c>
      <c r="J20" s="41">
        <f t="shared" si="0"/>
        <v>8.1340000000000003</v>
      </c>
    </row>
    <row r="21" spans="1:10" ht="14.25" customHeight="1">
      <c r="A21" s="64">
        <v>21370</v>
      </c>
      <c r="B21" s="40" t="s">
        <v>376</v>
      </c>
      <c r="C21" s="41">
        <v>20</v>
      </c>
      <c r="D21" s="41">
        <v>17.265999999999998</v>
      </c>
      <c r="E21" s="41">
        <v>6</v>
      </c>
      <c r="F21" s="41">
        <v>3.7679999999999998</v>
      </c>
      <c r="G21" s="41"/>
      <c r="H21" s="41"/>
      <c r="I21" s="41">
        <f t="shared" si="1"/>
        <v>26</v>
      </c>
      <c r="J21" s="41">
        <f t="shared" si="0"/>
        <v>21.033999999999999</v>
      </c>
    </row>
    <row r="22" spans="1:10" ht="14.25" customHeight="1">
      <c r="A22" s="64">
        <v>21380</v>
      </c>
      <c r="B22" s="40" t="s">
        <v>901</v>
      </c>
      <c r="C22" s="41">
        <v>4</v>
      </c>
      <c r="D22" s="41">
        <v>2.8</v>
      </c>
      <c r="E22" s="41">
        <v>5</v>
      </c>
      <c r="F22" s="41">
        <v>3.0739999999999998</v>
      </c>
      <c r="G22" s="41"/>
      <c r="H22" s="41"/>
      <c r="I22" s="41">
        <f t="shared" si="1"/>
        <v>9</v>
      </c>
      <c r="J22" s="41">
        <f t="shared" si="0"/>
        <v>5.8739999999999997</v>
      </c>
    </row>
    <row r="23" spans="1:10" ht="14.25" customHeight="1">
      <c r="A23" s="64">
        <v>21390</v>
      </c>
      <c r="B23" s="40" t="s">
        <v>4098</v>
      </c>
      <c r="C23" s="41"/>
      <c r="D23" s="41"/>
      <c r="E23" s="41"/>
      <c r="F23" s="41"/>
      <c r="G23" s="41"/>
      <c r="H23" s="41"/>
      <c r="I23" s="41">
        <f t="shared" si="1"/>
        <v>0</v>
      </c>
      <c r="J23" s="41">
        <f t="shared" si="0"/>
        <v>0</v>
      </c>
    </row>
    <row r="24" spans="1:10" ht="14.25" customHeight="1">
      <c r="A24" s="64">
        <v>21400</v>
      </c>
      <c r="B24" s="40" t="s">
        <v>858</v>
      </c>
      <c r="C24" s="41">
        <v>3</v>
      </c>
      <c r="D24" s="41">
        <v>3</v>
      </c>
      <c r="E24" s="41">
        <v>11</v>
      </c>
      <c r="F24" s="41">
        <v>11.134</v>
      </c>
      <c r="G24" s="41"/>
      <c r="H24" s="41"/>
      <c r="I24" s="41">
        <f t="shared" si="1"/>
        <v>14</v>
      </c>
      <c r="J24" s="41">
        <f t="shared" si="0"/>
        <v>14.134</v>
      </c>
    </row>
    <row r="25" spans="1:10" ht="14.25" customHeight="1">
      <c r="A25" s="64">
        <v>21700</v>
      </c>
      <c r="B25" s="40" t="s">
        <v>4099</v>
      </c>
      <c r="C25" s="41"/>
      <c r="D25" s="41"/>
      <c r="E25" s="41">
        <v>12</v>
      </c>
      <c r="F25" s="41">
        <v>9.6150000000000002</v>
      </c>
      <c r="G25" s="41"/>
      <c r="H25" s="41"/>
      <c r="I25" s="41">
        <f t="shared" si="1"/>
        <v>12</v>
      </c>
      <c r="J25" s="41">
        <f t="shared" si="0"/>
        <v>9.6150000000000002</v>
      </c>
    </row>
    <row r="26" spans="1:10" ht="14.25" customHeight="1">
      <c r="A26" s="64">
        <v>21190</v>
      </c>
      <c r="B26" s="40" t="s">
        <v>4144</v>
      </c>
      <c r="C26" s="41">
        <v>4</v>
      </c>
      <c r="D26" s="41">
        <v>1.083</v>
      </c>
      <c r="E26" s="41"/>
      <c r="F26" s="41"/>
      <c r="G26" s="41"/>
      <c r="H26" s="41"/>
      <c r="I26" s="41">
        <v>4</v>
      </c>
      <c r="J26" s="41">
        <f t="shared" si="0"/>
        <v>1.083</v>
      </c>
    </row>
    <row r="27" spans="1:10" ht="14.25" customHeight="1">
      <c r="A27" s="64">
        <v>21900</v>
      </c>
      <c r="B27" s="40" t="s">
        <v>4076</v>
      </c>
      <c r="C27" s="41"/>
      <c r="D27" s="41"/>
      <c r="E27" s="41">
        <v>23</v>
      </c>
      <c r="F27" s="41">
        <v>25.059000000000001</v>
      </c>
      <c r="G27" s="41"/>
      <c r="H27" s="41"/>
      <c r="I27" s="41">
        <f t="shared" si="1"/>
        <v>23</v>
      </c>
      <c r="J27" s="41">
        <f t="shared" si="0"/>
        <v>25.059000000000001</v>
      </c>
    </row>
    <row r="28" spans="1:10" ht="14.25" customHeight="1">
      <c r="A28" s="70" t="s">
        <v>9</v>
      </c>
      <c r="B28" s="38"/>
      <c r="C28" s="39">
        <f t="shared" ref="C28:J28" si="2">SUM(C5:C27)</f>
        <v>265</v>
      </c>
      <c r="D28" s="39">
        <f t="shared" si="2"/>
        <v>219.22399999999996</v>
      </c>
      <c r="E28" s="39">
        <f t="shared" si="2"/>
        <v>147</v>
      </c>
      <c r="F28" s="39">
        <f t="shared" si="2"/>
        <v>137.46299999999999</v>
      </c>
      <c r="G28" s="39">
        <f t="shared" si="2"/>
        <v>0</v>
      </c>
      <c r="H28" s="39">
        <f t="shared" si="2"/>
        <v>0</v>
      </c>
      <c r="I28" s="41">
        <f t="shared" si="2"/>
        <v>412</v>
      </c>
      <c r="J28" s="41">
        <f t="shared" si="2"/>
        <v>356.68700000000013</v>
      </c>
    </row>
    <row r="33" spans="2:4" ht="15" customHeight="1">
      <c r="B33" s="70" t="s">
        <v>4090</v>
      </c>
      <c r="C33" t="s">
        <v>4094</v>
      </c>
      <c r="D33" t="s">
        <v>4095</v>
      </c>
    </row>
    <row r="34" spans="2:4" ht="15" customHeight="1">
      <c r="B34" s="40" t="s">
        <v>300</v>
      </c>
      <c r="C34">
        <v>13</v>
      </c>
      <c r="D34">
        <v>12.541</v>
      </c>
    </row>
    <row r="35" spans="2:4" ht="15" customHeight="1">
      <c r="B35" s="40" t="s">
        <v>1334</v>
      </c>
      <c r="C35">
        <v>14</v>
      </c>
      <c r="D35">
        <v>12.475000000000001</v>
      </c>
    </row>
    <row r="36" spans="2:4" ht="15" customHeight="1">
      <c r="B36" s="40" t="s">
        <v>558</v>
      </c>
      <c r="C36">
        <v>31</v>
      </c>
      <c r="D36">
        <v>26.152999999999999</v>
      </c>
    </row>
    <row r="37" spans="2:4" ht="15" customHeight="1">
      <c r="B37" s="40" t="s">
        <v>266</v>
      </c>
      <c r="C37">
        <v>26</v>
      </c>
      <c r="D37">
        <v>25.148</v>
      </c>
    </row>
    <row r="38" spans="2:4" ht="15" customHeight="1">
      <c r="B38" s="40" t="s">
        <v>220</v>
      </c>
      <c r="C38">
        <v>39</v>
      </c>
      <c r="D38">
        <v>38.561999999999998</v>
      </c>
    </row>
    <row r="39" spans="2:4" ht="15" customHeight="1">
      <c r="B39" s="40" t="s">
        <v>533</v>
      </c>
      <c r="C39">
        <v>14</v>
      </c>
      <c r="D39">
        <v>11.463000000000001</v>
      </c>
    </row>
    <row r="40" spans="2:4" ht="15" customHeight="1">
      <c r="B40" s="40" t="s">
        <v>609</v>
      </c>
      <c r="C40">
        <v>21</v>
      </c>
      <c r="D40">
        <v>15.625999999999999</v>
      </c>
    </row>
    <row r="41" spans="2:4" ht="15" customHeight="1">
      <c r="B41" s="40" t="s">
        <v>502</v>
      </c>
      <c r="C41">
        <v>34</v>
      </c>
      <c r="D41">
        <v>25.073</v>
      </c>
    </row>
    <row r="42" spans="2:4" ht="15" customHeight="1">
      <c r="B42" s="40" t="s">
        <v>643</v>
      </c>
      <c r="C42">
        <v>31</v>
      </c>
      <c r="D42">
        <v>27.908000000000001</v>
      </c>
    </row>
    <row r="43" spans="2:4" ht="15" customHeight="1">
      <c r="B43" s="40" t="s">
        <v>4096</v>
      </c>
      <c r="C43">
        <v>3</v>
      </c>
      <c r="D43">
        <v>2.2999999999999998</v>
      </c>
    </row>
    <row r="44" spans="2:4" ht="15" customHeight="1">
      <c r="B44" s="40" t="s">
        <v>4097</v>
      </c>
      <c r="C44">
        <v>6</v>
      </c>
      <c r="D44">
        <v>6.4859999999999998</v>
      </c>
    </row>
    <row r="45" spans="2:4" ht="15" customHeight="1">
      <c r="B45" s="134" t="s">
        <v>470</v>
      </c>
      <c r="C45">
        <v>28</v>
      </c>
      <c r="D45">
        <v>21.478000000000002</v>
      </c>
    </row>
    <row r="46" spans="2:4" ht="15" customHeight="1">
      <c r="B46" s="40" t="s">
        <v>437</v>
      </c>
      <c r="C46">
        <v>25</v>
      </c>
      <c r="D46">
        <v>24.106999999999999</v>
      </c>
    </row>
    <row r="47" spans="2:4" ht="15" customHeight="1">
      <c r="B47" s="40" t="s">
        <v>640</v>
      </c>
      <c r="C47">
        <v>13</v>
      </c>
      <c r="D47">
        <v>10.117000000000001</v>
      </c>
    </row>
    <row r="48" spans="2:4" ht="15" customHeight="1">
      <c r="B48" s="40" t="s">
        <v>713</v>
      </c>
      <c r="C48">
        <v>17</v>
      </c>
      <c r="D48">
        <v>12.317</v>
      </c>
    </row>
    <row r="49" spans="2:4" ht="15" customHeight="1">
      <c r="B49" s="40" t="s">
        <v>402</v>
      </c>
      <c r="C49">
        <v>9</v>
      </c>
      <c r="D49">
        <v>8.1340000000000003</v>
      </c>
    </row>
    <row r="50" spans="2:4" ht="15" customHeight="1">
      <c r="B50" s="40" t="s">
        <v>376</v>
      </c>
      <c r="C50">
        <v>26</v>
      </c>
      <c r="D50">
        <v>21.033999999999999</v>
      </c>
    </row>
    <row r="51" spans="2:4" ht="15" customHeight="1">
      <c r="B51" s="40" t="s">
        <v>901</v>
      </c>
      <c r="C51">
        <v>9</v>
      </c>
      <c r="D51">
        <v>5.8739999999999997</v>
      </c>
    </row>
    <row r="52" spans="2:4" ht="15" customHeight="1">
      <c r="B52" s="40" t="s">
        <v>4098</v>
      </c>
      <c r="C52">
        <v>0</v>
      </c>
      <c r="D52">
        <v>0</v>
      </c>
    </row>
    <row r="53" spans="2:4" ht="15" customHeight="1">
      <c r="B53" s="40" t="s">
        <v>858</v>
      </c>
      <c r="C53">
        <v>14</v>
      </c>
      <c r="D53">
        <v>14.134</v>
      </c>
    </row>
    <row r="54" spans="2:4" ht="15" customHeight="1">
      <c r="B54" s="40" t="s">
        <v>4099</v>
      </c>
      <c r="C54">
        <v>12</v>
      </c>
      <c r="D54">
        <v>9.6150000000000002</v>
      </c>
    </row>
    <row r="55" spans="2:4" ht="15" customHeight="1">
      <c r="B55" s="40" t="s">
        <v>4144</v>
      </c>
      <c r="C55">
        <v>4</v>
      </c>
      <c r="D55">
        <v>1.083</v>
      </c>
    </row>
    <row r="56" spans="2:4" ht="15" customHeight="1">
      <c r="B56" s="40" t="s">
        <v>4076</v>
      </c>
      <c r="C56">
        <v>23</v>
      </c>
      <c r="D56">
        <v>25.059000000000001</v>
      </c>
    </row>
  </sheetData>
  <mergeCells count="4">
    <mergeCell ref="C3:D3"/>
    <mergeCell ref="E3:F3"/>
    <mergeCell ref="G3:H3"/>
    <mergeCell ref="I3:J3"/>
  </mergeCells>
  <pageMargins left="0.7" right="0.7" top="0.78740157499999996" bottom="0.78740157499999996" header="0" footer="0"/>
  <pageSetup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27"/>
  <sheetViews>
    <sheetView workbookViewId="0">
      <selection activeCell="D16" sqref="D16"/>
    </sheetView>
  </sheetViews>
  <sheetFormatPr defaultColWidth="12.58203125" defaultRowHeight="15" customHeight="1"/>
  <cols>
    <col min="1" max="1" width="8.5" style="71" customWidth="1"/>
    <col min="2" max="2" width="9.58203125" customWidth="1"/>
    <col min="3" max="12" width="7.58203125" customWidth="1"/>
    <col min="13" max="13" width="9.08203125" customWidth="1"/>
    <col min="14" max="14" width="8.83203125" customWidth="1"/>
    <col min="15" max="32" width="7.58203125" customWidth="1"/>
  </cols>
  <sheetData>
    <row r="1" spans="1:18" ht="14.25" customHeight="1">
      <c r="A1" s="87" t="s">
        <v>4186</v>
      </c>
      <c r="B1" s="37"/>
      <c r="C1" s="37"/>
      <c r="D1" s="37"/>
      <c r="E1" s="37"/>
      <c r="F1" s="37"/>
      <c r="G1" s="37"/>
      <c r="H1" s="37"/>
      <c r="I1" s="37"/>
      <c r="J1" s="37"/>
      <c r="K1" s="37"/>
      <c r="L1" s="37"/>
      <c r="M1" s="37"/>
      <c r="N1" s="37"/>
      <c r="O1" s="37"/>
      <c r="P1" s="37"/>
      <c r="Q1" s="37"/>
      <c r="R1" s="37"/>
    </row>
    <row r="2" spans="1:18" ht="14.25" customHeight="1">
      <c r="A2" s="72"/>
      <c r="B2" s="37"/>
      <c r="C2" s="37"/>
      <c r="D2" s="37"/>
      <c r="E2" s="37"/>
      <c r="F2" s="37"/>
      <c r="G2" s="37"/>
      <c r="H2" s="37"/>
      <c r="I2" s="37"/>
      <c r="J2" s="37"/>
      <c r="K2" s="37"/>
      <c r="L2" s="37"/>
      <c r="M2" s="37"/>
      <c r="N2" s="37"/>
      <c r="O2" s="37"/>
      <c r="P2" s="37"/>
      <c r="Q2" s="37"/>
      <c r="R2" s="37"/>
    </row>
    <row r="3" spans="1:18" s="73" customFormat="1" ht="28.4" customHeight="1">
      <c r="A3" s="88" t="s">
        <v>4090</v>
      </c>
      <c r="B3" s="89"/>
      <c r="C3" s="475" t="s">
        <v>4146</v>
      </c>
      <c r="D3" s="477"/>
      <c r="E3" s="475" t="s">
        <v>4147</v>
      </c>
      <c r="F3" s="477"/>
      <c r="G3" s="475" t="s">
        <v>4148</v>
      </c>
      <c r="H3" s="477"/>
      <c r="I3" s="475" t="s">
        <v>4149</v>
      </c>
      <c r="J3" s="477"/>
      <c r="K3" s="475" t="s">
        <v>4150</v>
      </c>
      <c r="L3" s="477"/>
      <c r="M3" s="481" t="s">
        <v>4151</v>
      </c>
      <c r="N3" s="482"/>
      <c r="O3" s="473" t="s">
        <v>4152</v>
      </c>
      <c r="P3" s="474"/>
      <c r="Q3" s="475" t="s">
        <v>9</v>
      </c>
      <c r="R3" s="477"/>
    </row>
    <row r="4" spans="1:18" ht="14.5">
      <c r="A4" s="70"/>
      <c r="B4" s="38"/>
      <c r="C4" s="39" t="s">
        <v>4094</v>
      </c>
      <c r="D4" s="39" t="s">
        <v>4095</v>
      </c>
      <c r="E4" s="39" t="s">
        <v>4094</v>
      </c>
      <c r="F4" s="39" t="s">
        <v>4095</v>
      </c>
      <c r="G4" s="39" t="s">
        <v>4094</v>
      </c>
      <c r="H4" s="39" t="s">
        <v>4095</v>
      </c>
      <c r="I4" s="39" t="s">
        <v>4094</v>
      </c>
      <c r="J4" s="39" t="s">
        <v>4095</v>
      </c>
      <c r="K4" s="39" t="s">
        <v>4094</v>
      </c>
      <c r="L4" s="39" t="s">
        <v>4095</v>
      </c>
      <c r="M4" s="39" t="s">
        <v>4094</v>
      </c>
      <c r="N4" s="39" t="s">
        <v>4095</v>
      </c>
      <c r="O4" s="39" t="s">
        <v>4094</v>
      </c>
      <c r="P4" s="39" t="s">
        <v>4095</v>
      </c>
      <c r="Q4" s="39" t="s">
        <v>4094</v>
      </c>
      <c r="R4" s="39" t="s">
        <v>4095</v>
      </c>
    </row>
    <row r="5" spans="1:18" ht="14.25" customHeight="1">
      <c r="A5" s="64">
        <v>21110</v>
      </c>
      <c r="B5" s="40" t="s">
        <v>300</v>
      </c>
      <c r="C5" s="41">
        <v>2</v>
      </c>
      <c r="D5" s="41">
        <v>1.5</v>
      </c>
      <c r="E5" s="41">
        <v>1</v>
      </c>
      <c r="F5" s="41">
        <v>0.8</v>
      </c>
      <c r="G5" s="41">
        <v>4</v>
      </c>
      <c r="H5" s="41">
        <v>3.6</v>
      </c>
      <c r="I5" s="41"/>
      <c r="J5" s="41"/>
      <c r="K5" s="41"/>
      <c r="L5" s="41"/>
      <c r="M5" s="41">
        <v>1</v>
      </c>
      <c r="N5" s="41">
        <v>2.2000000000000002</v>
      </c>
      <c r="O5" s="41">
        <v>3</v>
      </c>
      <c r="P5" s="41">
        <v>2.3730000000000002</v>
      </c>
      <c r="Q5" s="41">
        <v>2</v>
      </c>
      <c r="R5" s="41">
        <v>2</v>
      </c>
    </row>
    <row r="6" spans="1:18" ht="14.25" customHeight="1">
      <c r="A6" s="64">
        <v>21120</v>
      </c>
      <c r="B6" s="40" t="s">
        <v>1334</v>
      </c>
      <c r="C6" s="41">
        <v>1</v>
      </c>
      <c r="D6" s="41">
        <v>0.8</v>
      </c>
      <c r="E6" s="41">
        <v>2</v>
      </c>
      <c r="F6" s="41">
        <v>2</v>
      </c>
      <c r="G6" s="41">
        <v>3</v>
      </c>
      <c r="H6" s="41">
        <v>2.806</v>
      </c>
      <c r="I6" s="41">
        <v>2</v>
      </c>
      <c r="J6" s="41">
        <v>1.208</v>
      </c>
      <c r="K6" s="41"/>
      <c r="L6" s="41"/>
      <c r="M6" s="41">
        <v>2</v>
      </c>
      <c r="N6" s="41">
        <v>2</v>
      </c>
      <c r="O6" s="41"/>
      <c r="P6" s="41"/>
      <c r="Q6" s="41">
        <v>5</v>
      </c>
      <c r="R6" s="41">
        <v>4.2569999999999997</v>
      </c>
    </row>
    <row r="7" spans="1:18" ht="14.25" customHeight="1">
      <c r="A7" s="64">
        <v>21130</v>
      </c>
      <c r="B7" s="40" t="s">
        <v>558</v>
      </c>
      <c r="C7" s="41">
        <v>3</v>
      </c>
      <c r="D7" s="41">
        <v>2.1</v>
      </c>
      <c r="E7" s="41">
        <v>4</v>
      </c>
      <c r="F7" s="41">
        <v>3.6840000000000002</v>
      </c>
      <c r="G7" s="41">
        <v>1</v>
      </c>
      <c r="H7" s="41">
        <v>1</v>
      </c>
      <c r="I7" s="41"/>
      <c r="J7" s="41"/>
      <c r="K7" s="41"/>
      <c r="L7" s="41"/>
      <c r="M7" s="41">
        <v>12</v>
      </c>
      <c r="N7" s="41">
        <v>11.936999999999999</v>
      </c>
      <c r="O7" s="41">
        <v>6</v>
      </c>
      <c r="P7" s="41">
        <v>6.2960000000000003</v>
      </c>
      <c r="Q7" s="41">
        <v>3</v>
      </c>
      <c r="R7" s="41">
        <v>2.6259999999999999</v>
      </c>
    </row>
    <row r="8" spans="1:18" ht="15.75" customHeight="1">
      <c r="A8" s="64">
        <v>21140</v>
      </c>
      <c r="B8" s="40" t="s">
        <v>266</v>
      </c>
      <c r="C8" s="41">
        <v>4</v>
      </c>
      <c r="D8" s="41">
        <v>2.508</v>
      </c>
      <c r="E8" s="41">
        <v>2</v>
      </c>
      <c r="F8" s="41">
        <v>1.417</v>
      </c>
      <c r="G8" s="41">
        <v>5</v>
      </c>
      <c r="H8" s="41">
        <v>5.0670000000000002</v>
      </c>
      <c r="I8" s="41"/>
      <c r="J8" s="41"/>
      <c r="K8" s="41"/>
      <c r="L8" s="41"/>
      <c r="M8" s="41">
        <v>7</v>
      </c>
      <c r="N8" s="41">
        <v>6.6079999999999997</v>
      </c>
      <c r="O8" s="41">
        <v>3</v>
      </c>
      <c r="P8" s="41">
        <v>6.4740000000000002</v>
      </c>
      <c r="Q8" s="41">
        <v>5</v>
      </c>
      <c r="R8" s="41">
        <v>4.8129999999999997</v>
      </c>
    </row>
    <row r="9" spans="1:18" ht="14.25" customHeight="1">
      <c r="A9" s="64">
        <v>21150</v>
      </c>
      <c r="B9" s="134" t="s">
        <v>220</v>
      </c>
      <c r="C9" s="41">
        <v>4</v>
      </c>
      <c r="D9" s="41">
        <v>4</v>
      </c>
      <c r="E9" s="41">
        <v>5</v>
      </c>
      <c r="F9" s="41">
        <v>4.2</v>
      </c>
      <c r="G9" s="41">
        <v>13</v>
      </c>
      <c r="H9" s="41">
        <v>14.750999999999999</v>
      </c>
      <c r="I9" s="41">
        <v>1</v>
      </c>
      <c r="J9" s="41">
        <v>0.4</v>
      </c>
      <c r="K9" s="41"/>
      <c r="L9" s="41"/>
      <c r="M9" s="41">
        <v>7</v>
      </c>
      <c r="N9" s="41">
        <v>6.5010000000000003</v>
      </c>
      <c r="O9" s="41"/>
      <c r="P9" s="41"/>
      <c r="Q9" s="41">
        <v>8</v>
      </c>
      <c r="R9" s="41">
        <v>11.404999999999999</v>
      </c>
    </row>
    <row r="10" spans="1:18" ht="14.25" customHeight="1">
      <c r="A10" s="64">
        <v>21180</v>
      </c>
      <c r="B10" s="40" t="s">
        <v>533</v>
      </c>
      <c r="C10" s="41">
        <v>1</v>
      </c>
      <c r="D10" s="41">
        <v>1</v>
      </c>
      <c r="E10" s="41">
        <v>3</v>
      </c>
      <c r="F10" s="41">
        <v>2.2000000000000002</v>
      </c>
      <c r="G10" s="41">
        <v>1</v>
      </c>
      <c r="H10" s="41">
        <v>1</v>
      </c>
      <c r="I10" s="41">
        <v>1</v>
      </c>
      <c r="J10" s="41">
        <v>1</v>
      </c>
      <c r="K10" s="41"/>
      <c r="L10" s="41"/>
      <c r="M10" s="41">
        <v>5</v>
      </c>
      <c r="N10" s="41">
        <v>3.2090000000000001</v>
      </c>
      <c r="O10" s="41"/>
      <c r="P10" s="41"/>
      <c r="Q10" s="41">
        <v>3</v>
      </c>
      <c r="R10" s="41">
        <v>4.3970000000000002</v>
      </c>
    </row>
    <row r="11" spans="1:18" ht="14.25" customHeight="1">
      <c r="A11" s="64">
        <v>21230</v>
      </c>
      <c r="B11" s="40" t="s">
        <v>609</v>
      </c>
      <c r="C11" s="41">
        <v>4</v>
      </c>
      <c r="D11" s="41">
        <v>2.7170000000000001</v>
      </c>
      <c r="E11" s="41">
        <v>2</v>
      </c>
      <c r="F11" s="41">
        <v>1.1000000000000001</v>
      </c>
      <c r="G11" s="41">
        <v>6</v>
      </c>
      <c r="H11" s="41">
        <v>4.3330000000000002</v>
      </c>
      <c r="I11" s="41">
        <v>1</v>
      </c>
      <c r="J11" s="41">
        <v>0.78300000000000003</v>
      </c>
      <c r="K11" s="41"/>
      <c r="L11" s="41"/>
      <c r="M11" s="41">
        <v>2</v>
      </c>
      <c r="N11" s="41">
        <v>2.3330000000000002</v>
      </c>
      <c r="O11" s="41"/>
      <c r="P11" s="41"/>
      <c r="Q11" s="41">
        <v>5</v>
      </c>
      <c r="R11" s="41">
        <v>3.823</v>
      </c>
    </row>
    <row r="12" spans="1:18" ht="14.25" customHeight="1">
      <c r="A12" s="64">
        <v>21250</v>
      </c>
      <c r="B12" s="40" t="s">
        <v>502</v>
      </c>
      <c r="C12" s="41">
        <v>5</v>
      </c>
      <c r="D12" s="41">
        <v>2.4860000000000002</v>
      </c>
      <c r="E12" s="41">
        <v>7</v>
      </c>
      <c r="F12" s="41">
        <v>4.3840000000000003</v>
      </c>
      <c r="G12" s="41">
        <v>2</v>
      </c>
      <c r="H12" s="41">
        <v>2.2229999999999999</v>
      </c>
      <c r="I12" s="41">
        <v>3</v>
      </c>
      <c r="J12" s="41">
        <v>1.4</v>
      </c>
      <c r="K12" s="41">
        <v>1</v>
      </c>
      <c r="L12" s="41">
        <v>0.183</v>
      </c>
      <c r="M12" s="41">
        <v>7</v>
      </c>
      <c r="N12" s="41">
        <v>8.0670000000000002</v>
      </c>
      <c r="O12" s="41"/>
      <c r="P12" s="41"/>
      <c r="Q12" s="41">
        <v>4</v>
      </c>
      <c r="R12" s="41">
        <v>3.4369999999999998</v>
      </c>
    </row>
    <row r="13" spans="1:18" ht="15" customHeight="1">
      <c r="A13" s="64">
        <v>21260</v>
      </c>
      <c r="B13" s="40" t="s">
        <v>643</v>
      </c>
      <c r="C13" s="41">
        <v>5</v>
      </c>
      <c r="D13" s="41">
        <v>4.6500000000000004</v>
      </c>
      <c r="E13" s="41">
        <v>3</v>
      </c>
      <c r="F13" s="41">
        <v>2.7</v>
      </c>
      <c r="G13" s="41">
        <v>5</v>
      </c>
      <c r="H13" s="41">
        <v>5.1349999999999998</v>
      </c>
      <c r="I13" s="41">
        <v>5</v>
      </c>
      <c r="J13" s="41">
        <v>0.93400000000000005</v>
      </c>
      <c r="K13" s="41"/>
      <c r="L13" s="41"/>
      <c r="M13" s="41">
        <v>9</v>
      </c>
      <c r="N13" s="41">
        <v>6.9320000000000004</v>
      </c>
      <c r="O13" s="41">
        <v>2</v>
      </c>
      <c r="P13" s="41">
        <v>4.82</v>
      </c>
      <c r="Q13" s="41">
        <v>1</v>
      </c>
      <c r="R13" s="41">
        <v>1.536</v>
      </c>
    </row>
    <row r="14" spans="1:18" ht="14.25" customHeight="1">
      <c r="A14" s="64">
        <v>21270</v>
      </c>
      <c r="B14" s="40" t="s">
        <v>4096</v>
      </c>
      <c r="C14" s="41"/>
      <c r="D14" s="41"/>
      <c r="E14" s="41"/>
      <c r="F14" s="41"/>
      <c r="G14" s="41">
        <v>1</v>
      </c>
      <c r="H14" s="41">
        <v>0.7</v>
      </c>
      <c r="I14" s="41"/>
      <c r="J14" s="41"/>
      <c r="K14" s="41"/>
      <c r="L14" s="41"/>
      <c r="M14" s="41"/>
      <c r="N14" s="41"/>
      <c r="O14" s="41"/>
      <c r="P14" s="41"/>
      <c r="Q14" s="41">
        <v>2</v>
      </c>
      <c r="R14" s="41">
        <v>1.6</v>
      </c>
    </row>
    <row r="15" spans="1:18" ht="14.25" customHeight="1">
      <c r="A15" s="64">
        <v>21300</v>
      </c>
      <c r="B15" s="40" t="s">
        <v>4097</v>
      </c>
      <c r="C15" s="41"/>
      <c r="D15" s="41"/>
      <c r="E15" s="41"/>
      <c r="F15" s="41"/>
      <c r="G15" s="41"/>
      <c r="H15" s="41"/>
      <c r="I15" s="41"/>
      <c r="J15" s="41"/>
      <c r="K15" s="41"/>
      <c r="L15" s="41"/>
      <c r="M15" s="41">
        <v>1</v>
      </c>
      <c r="N15" s="41">
        <v>1</v>
      </c>
      <c r="O15" s="41">
        <v>1</v>
      </c>
      <c r="P15" s="41">
        <v>0.84399999999999997</v>
      </c>
      <c r="Q15" s="41">
        <v>6</v>
      </c>
      <c r="R15" s="41">
        <v>4.3310000000000004</v>
      </c>
    </row>
    <row r="16" spans="1:18" ht="14.25" customHeight="1">
      <c r="A16" s="64">
        <v>21310</v>
      </c>
      <c r="B16" s="134" t="s">
        <v>470</v>
      </c>
      <c r="C16" s="41"/>
      <c r="D16" s="41"/>
      <c r="E16" s="41">
        <v>2</v>
      </c>
      <c r="F16" s="41">
        <v>1.45</v>
      </c>
      <c r="G16" s="41">
        <v>6</v>
      </c>
      <c r="H16" s="41">
        <v>4.6120000000000001</v>
      </c>
      <c r="I16" s="41">
        <v>1</v>
      </c>
      <c r="J16" s="41">
        <v>1.7000000000000001E-2</v>
      </c>
      <c r="K16" s="41"/>
      <c r="L16" s="41"/>
      <c r="M16" s="41">
        <v>6</v>
      </c>
      <c r="N16" s="41">
        <v>6.3159999999999998</v>
      </c>
      <c r="O16" s="41">
        <v>8</v>
      </c>
      <c r="P16" s="41">
        <v>6.282</v>
      </c>
      <c r="Q16" s="41">
        <v>4</v>
      </c>
      <c r="R16" s="41">
        <v>3.4969999999999999</v>
      </c>
    </row>
    <row r="17" spans="1:18" ht="13.5" customHeight="1">
      <c r="A17" s="64">
        <v>21320</v>
      </c>
      <c r="B17" s="134" t="s">
        <v>437</v>
      </c>
      <c r="C17" s="41">
        <v>2</v>
      </c>
      <c r="D17" s="41">
        <v>1.6</v>
      </c>
      <c r="E17" s="41">
        <v>4</v>
      </c>
      <c r="F17" s="41">
        <v>3.2</v>
      </c>
      <c r="G17" s="41">
        <v>6</v>
      </c>
      <c r="H17" s="41">
        <v>4.9539999999999997</v>
      </c>
      <c r="I17" s="41">
        <v>2</v>
      </c>
      <c r="J17" s="41">
        <v>2</v>
      </c>
      <c r="K17" s="41"/>
      <c r="L17" s="41"/>
      <c r="M17" s="41">
        <v>6</v>
      </c>
      <c r="N17" s="41">
        <v>5.875</v>
      </c>
      <c r="O17" s="41">
        <v>1</v>
      </c>
      <c r="P17" s="41">
        <v>2.0910000000000002</v>
      </c>
      <c r="Q17" s="41">
        <v>4</v>
      </c>
      <c r="R17" s="41">
        <v>3.1669999999999998</v>
      </c>
    </row>
    <row r="18" spans="1:18" ht="14.25" customHeight="1">
      <c r="A18" s="64">
        <v>21340</v>
      </c>
      <c r="B18" s="40" t="s">
        <v>640</v>
      </c>
      <c r="C18" s="41"/>
      <c r="D18" s="41"/>
      <c r="E18" s="41">
        <v>2</v>
      </c>
      <c r="F18" s="41">
        <v>2</v>
      </c>
      <c r="G18" s="41">
        <v>2</v>
      </c>
      <c r="H18" s="41">
        <v>1.2</v>
      </c>
      <c r="I18" s="41"/>
      <c r="J18" s="41"/>
      <c r="K18" s="41">
        <v>1</v>
      </c>
      <c r="L18" s="41">
        <v>0.222</v>
      </c>
      <c r="M18" s="41">
        <v>2</v>
      </c>
      <c r="N18" s="41">
        <v>0.45</v>
      </c>
      <c r="O18" s="41"/>
      <c r="P18" s="41"/>
      <c r="Q18" s="41">
        <v>5</v>
      </c>
      <c r="R18" s="41">
        <v>5.3609999999999998</v>
      </c>
    </row>
    <row r="19" spans="1:18" ht="14.25" customHeight="1">
      <c r="A19" s="64">
        <v>21350</v>
      </c>
      <c r="B19" s="40" t="s">
        <v>713</v>
      </c>
      <c r="C19" s="41"/>
      <c r="D19" s="41"/>
      <c r="E19" s="41">
        <v>3</v>
      </c>
      <c r="F19" s="41">
        <v>3</v>
      </c>
      <c r="G19" s="41">
        <v>6</v>
      </c>
      <c r="H19" s="41">
        <v>4.266</v>
      </c>
      <c r="I19" s="41">
        <v>6</v>
      </c>
      <c r="J19" s="41">
        <v>2.8719999999999999</v>
      </c>
      <c r="K19" s="41"/>
      <c r="L19" s="41"/>
      <c r="M19" s="41"/>
      <c r="N19" s="41"/>
      <c r="O19" s="41">
        <v>1</v>
      </c>
      <c r="P19" s="41">
        <v>1</v>
      </c>
      <c r="Q19" s="41">
        <v>2</v>
      </c>
      <c r="R19" s="41">
        <v>2.0179999999999998</v>
      </c>
    </row>
    <row r="20" spans="1:18" ht="14.25" customHeight="1">
      <c r="A20" s="64">
        <v>21360</v>
      </c>
      <c r="B20" s="40" t="s">
        <v>402</v>
      </c>
      <c r="C20" s="41">
        <v>1</v>
      </c>
      <c r="D20" s="41">
        <v>1</v>
      </c>
      <c r="E20" s="41">
        <v>1</v>
      </c>
      <c r="F20" s="41">
        <v>1</v>
      </c>
      <c r="G20" s="41">
        <v>4</v>
      </c>
      <c r="H20" s="41">
        <v>4</v>
      </c>
      <c r="I20" s="41"/>
      <c r="J20" s="41"/>
      <c r="K20" s="41"/>
      <c r="L20" s="41"/>
      <c r="M20" s="41">
        <v>1</v>
      </c>
      <c r="N20" s="41">
        <v>1.4970000000000001</v>
      </c>
      <c r="O20" s="41"/>
      <c r="P20" s="41"/>
      <c r="Q20" s="41">
        <v>4</v>
      </c>
      <c r="R20" s="41">
        <v>2.0750000000000002</v>
      </c>
    </row>
    <row r="21" spans="1:18" ht="14.25" customHeight="1">
      <c r="A21" s="64">
        <v>21370</v>
      </c>
      <c r="B21" s="134" t="s">
        <v>376</v>
      </c>
      <c r="C21" s="41">
        <v>1</v>
      </c>
      <c r="D21" s="41">
        <v>0.7</v>
      </c>
      <c r="E21" s="41">
        <v>3</v>
      </c>
      <c r="F21" s="41">
        <v>2.2999999999999998</v>
      </c>
      <c r="G21" s="41">
        <v>8</v>
      </c>
      <c r="H21" s="41">
        <v>7.6159999999999997</v>
      </c>
      <c r="I21" s="41">
        <v>3</v>
      </c>
      <c r="J21" s="41">
        <v>0.40100000000000002</v>
      </c>
      <c r="K21" s="41"/>
      <c r="L21" s="41"/>
      <c r="M21" s="41">
        <v>5</v>
      </c>
      <c r="N21" s="41">
        <v>4.45</v>
      </c>
      <c r="O21" s="41">
        <v>4</v>
      </c>
      <c r="P21" s="41">
        <v>1.494</v>
      </c>
      <c r="Q21" s="41">
        <v>4</v>
      </c>
      <c r="R21" s="41">
        <v>4.6740000000000004</v>
      </c>
    </row>
    <row r="22" spans="1:18" ht="14.25" customHeight="1">
      <c r="A22" s="64">
        <v>21380</v>
      </c>
      <c r="B22" s="40" t="s">
        <v>901</v>
      </c>
      <c r="C22" s="41">
        <v>1</v>
      </c>
      <c r="D22" s="41">
        <v>1</v>
      </c>
      <c r="E22" s="41"/>
      <c r="F22" s="41"/>
      <c r="G22" s="41">
        <v>3</v>
      </c>
      <c r="H22" s="41">
        <v>1.8</v>
      </c>
      <c r="I22" s="41"/>
      <c r="J22" s="41"/>
      <c r="K22" s="41"/>
      <c r="L22" s="41"/>
      <c r="M22" s="41"/>
      <c r="N22" s="41"/>
      <c r="O22" s="41">
        <v>1</v>
      </c>
      <c r="P22" s="84">
        <v>0.46600000000000003</v>
      </c>
      <c r="Q22" s="41">
        <v>4</v>
      </c>
      <c r="R22" s="41">
        <v>2.0830000000000002</v>
      </c>
    </row>
    <row r="23" spans="1:18" ht="14.25" customHeight="1">
      <c r="A23" s="64">
        <v>21390</v>
      </c>
      <c r="B23" s="40" t="s">
        <v>4098</v>
      </c>
      <c r="C23" s="41"/>
      <c r="D23" s="41"/>
      <c r="E23" s="41"/>
      <c r="F23" s="41"/>
      <c r="G23" s="41"/>
      <c r="H23" s="41"/>
      <c r="I23" s="41"/>
      <c r="J23" s="41"/>
      <c r="K23" s="41"/>
      <c r="L23" s="41"/>
      <c r="M23" s="41"/>
      <c r="N23" s="41"/>
      <c r="O23" s="41"/>
      <c r="P23" s="41"/>
      <c r="Q23" s="41"/>
      <c r="R23" s="41"/>
    </row>
    <row r="24" spans="1:18" ht="14.25" customHeight="1">
      <c r="A24" s="64">
        <v>21700</v>
      </c>
      <c r="B24" s="90" t="s">
        <v>4099</v>
      </c>
      <c r="C24" s="41"/>
      <c r="D24" s="41"/>
      <c r="E24" s="41"/>
      <c r="F24" s="41"/>
      <c r="G24" s="41"/>
      <c r="H24" s="41"/>
      <c r="I24" s="41"/>
      <c r="J24" s="41"/>
      <c r="K24" s="41"/>
      <c r="L24" s="41"/>
      <c r="M24" s="41"/>
      <c r="N24" s="41"/>
      <c r="O24" s="41"/>
      <c r="P24" s="41"/>
      <c r="Q24" s="41">
        <v>3</v>
      </c>
      <c r="R24" s="41">
        <v>1.05</v>
      </c>
    </row>
    <row r="25" spans="1:18" ht="14.25" customHeight="1">
      <c r="A25" s="64">
        <v>21400</v>
      </c>
      <c r="B25" s="40" t="s">
        <v>858</v>
      </c>
      <c r="C25" s="41"/>
      <c r="D25" s="41"/>
      <c r="E25" s="41">
        <v>1</v>
      </c>
      <c r="F25" s="41">
        <v>1</v>
      </c>
      <c r="G25" s="41">
        <v>1</v>
      </c>
      <c r="H25" s="41">
        <v>1</v>
      </c>
      <c r="I25" s="41">
        <v>1</v>
      </c>
      <c r="J25" s="41">
        <v>1</v>
      </c>
      <c r="K25" s="41"/>
      <c r="L25" s="41"/>
      <c r="M25" s="41"/>
      <c r="N25" s="41"/>
      <c r="O25" s="41"/>
      <c r="P25" s="41"/>
      <c r="Q25" s="41">
        <v>12</v>
      </c>
      <c r="R25" s="41">
        <v>10.755000000000001</v>
      </c>
    </row>
    <row r="26" spans="1:18" ht="14.25" customHeight="1">
      <c r="A26" s="91">
        <v>21900</v>
      </c>
      <c r="B26" s="92" t="s">
        <v>4076</v>
      </c>
      <c r="C26" s="93"/>
      <c r="D26" s="93"/>
      <c r="E26" s="93"/>
      <c r="F26" s="93"/>
      <c r="G26" s="93"/>
      <c r="H26" s="93"/>
      <c r="I26" s="93"/>
      <c r="J26" s="93"/>
      <c r="K26" s="93"/>
      <c r="L26" s="93"/>
      <c r="M26" s="93"/>
      <c r="N26" s="93"/>
      <c r="O26" s="93">
        <v>4</v>
      </c>
      <c r="P26" s="93">
        <v>6.3879999999999999</v>
      </c>
      <c r="Q26" s="93">
        <v>19</v>
      </c>
      <c r="R26" s="93">
        <v>18.425000000000001</v>
      </c>
    </row>
    <row r="27" spans="1:18" ht="14.25" customHeight="1">
      <c r="A27" s="70" t="s">
        <v>9</v>
      </c>
      <c r="B27" s="38"/>
      <c r="C27" s="39">
        <f>C5+C6+C7+C8+C9+C10+C12+C13+C15+C14+C15+C16+C18++C19+C20+C21+C22+C23+C24+C25+C26+C11+C17</f>
        <v>34</v>
      </c>
      <c r="D27" s="39">
        <f t="shared" ref="D27:R27" si="0">D5+D6+D7+D8+D9+D10+D12+D13+D15+D14+D15+D16+D18++D19+D20+D21+D22+D23+D24+D25+D26+D11+D17</f>
        <v>26.061000000000003</v>
      </c>
      <c r="E27" s="39">
        <f t="shared" si="0"/>
        <v>45</v>
      </c>
      <c r="F27" s="39">
        <f t="shared" si="0"/>
        <v>36.435000000000002</v>
      </c>
      <c r="G27" s="39">
        <f t="shared" si="0"/>
        <v>77</v>
      </c>
      <c r="H27" s="39">
        <f t="shared" si="0"/>
        <v>70.063000000000002</v>
      </c>
      <c r="I27" s="39">
        <f t="shared" si="0"/>
        <v>26</v>
      </c>
      <c r="J27" s="39">
        <f t="shared" si="0"/>
        <v>12.015000000000001</v>
      </c>
      <c r="K27" s="39">
        <f t="shared" si="0"/>
        <v>2</v>
      </c>
      <c r="L27" s="39">
        <f t="shared" si="0"/>
        <v>0.40500000000000003</v>
      </c>
      <c r="M27" s="39">
        <f>M5+M6+M7+M8+M9+M10+M12+M13+M11+M15+M16+M17+M20+M21</f>
        <v>71</v>
      </c>
      <c r="N27" s="39">
        <f t="shared" si="0"/>
        <v>70.375000000000014</v>
      </c>
      <c r="O27" s="39">
        <v>35</v>
      </c>
      <c r="P27" s="39">
        <f t="shared" si="0"/>
        <v>39.372000000000007</v>
      </c>
      <c r="Q27" s="39">
        <f>Q5+Q6+Q7+Q8+Q9+Q10+Q11+Q12+Q13+Q15+Q16+Q17+Q14+Q18+Q19+Q20+Q21+Q22+Q24+Q25+Q26</f>
        <v>105</v>
      </c>
      <c r="R27" s="39">
        <f t="shared" si="0"/>
        <v>101.66099999999999</v>
      </c>
    </row>
  </sheetData>
  <mergeCells count="8">
    <mergeCell ref="Q3:R3"/>
    <mergeCell ref="C3:D3"/>
    <mergeCell ref="E3:F3"/>
    <mergeCell ref="I3:J3"/>
    <mergeCell ref="K3:L3"/>
    <mergeCell ref="M3:N3"/>
    <mergeCell ref="O3:P3"/>
    <mergeCell ref="G3:H3"/>
  </mergeCells>
  <pageMargins left="0.7" right="0.7" top="0.78740157499999996" bottom="0.78740157499999996" header="0" footer="0"/>
  <pageSetup orientation="landscape" r:id="rId1"/>
  <ignoredErrors>
    <ignoredError sqref="Q27" formula="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13"/>
  <sheetViews>
    <sheetView workbookViewId="0">
      <selection activeCell="A2" sqref="A2"/>
    </sheetView>
  </sheetViews>
  <sheetFormatPr defaultColWidth="12.58203125" defaultRowHeight="15" customHeight="1"/>
  <cols>
    <col min="1" max="1" width="28.33203125" customWidth="1"/>
    <col min="2" max="2" width="14.58203125" customWidth="1"/>
    <col min="3" max="3" width="19.08203125" customWidth="1"/>
    <col min="4" max="4" width="14.58203125" customWidth="1"/>
    <col min="5" max="21" width="7.58203125" customWidth="1"/>
  </cols>
  <sheetData>
    <row r="1" spans="1:4" ht="14.25" customHeight="1">
      <c r="A1" s="1" t="s">
        <v>4187</v>
      </c>
    </row>
    <row r="2" spans="1:4" ht="14.25" customHeight="1">
      <c r="A2" s="1"/>
    </row>
    <row r="3" spans="1:4" ht="14.25" customHeight="1">
      <c r="A3" s="3" t="s">
        <v>4154</v>
      </c>
      <c r="B3" s="8" t="s">
        <v>4155</v>
      </c>
      <c r="C3" s="8" t="s">
        <v>4156</v>
      </c>
      <c r="D3" s="8" t="s">
        <v>4157</v>
      </c>
    </row>
    <row r="4" spans="1:4" ht="14.25" customHeight="1">
      <c r="A4" s="2" t="s">
        <v>4146</v>
      </c>
      <c r="B4" s="14">
        <v>34</v>
      </c>
      <c r="C4" s="32">
        <v>8.6</v>
      </c>
      <c r="D4" s="32">
        <v>11.64</v>
      </c>
    </row>
    <row r="5" spans="1:4" ht="14.25" customHeight="1">
      <c r="A5" s="2" t="s">
        <v>4147</v>
      </c>
      <c r="B5" s="7">
        <v>45</v>
      </c>
      <c r="C5" s="32">
        <v>11.4</v>
      </c>
      <c r="D5" s="32">
        <v>15.41</v>
      </c>
    </row>
    <row r="6" spans="1:4" ht="14.25" customHeight="1">
      <c r="A6" s="2" t="s">
        <v>4148</v>
      </c>
      <c r="B6" s="14">
        <v>77</v>
      </c>
      <c r="C6" s="32">
        <v>19.5</v>
      </c>
      <c r="D6" s="32">
        <v>26.4</v>
      </c>
    </row>
    <row r="7" spans="1:4" ht="14.25" customHeight="1">
      <c r="A7" s="2" t="s">
        <v>4149</v>
      </c>
      <c r="B7" s="14">
        <v>26</v>
      </c>
      <c r="C7" s="32">
        <v>6.6</v>
      </c>
      <c r="D7" s="32">
        <v>8.9</v>
      </c>
    </row>
    <row r="8" spans="1:4" ht="14.25" customHeight="1">
      <c r="A8" s="2" t="s">
        <v>4150</v>
      </c>
      <c r="B8" s="14">
        <v>2</v>
      </c>
      <c r="C8" s="14">
        <v>0.5</v>
      </c>
      <c r="D8" s="32">
        <v>0.7</v>
      </c>
    </row>
    <row r="9" spans="1:4" ht="14.25" customHeight="1">
      <c r="A9" s="2" t="s">
        <v>4188</v>
      </c>
      <c r="B9" s="14">
        <v>73</v>
      </c>
      <c r="C9" s="14">
        <v>18.399999999999999</v>
      </c>
      <c r="D9" s="32">
        <v>25</v>
      </c>
    </row>
    <row r="10" spans="1:4" ht="14.25" customHeight="1">
      <c r="A10" s="2" t="s">
        <v>4189</v>
      </c>
      <c r="B10" s="14">
        <v>35</v>
      </c>
      <c r="C10" s="14">
        <v>8.8000000000000007</v>
      </c>
      <c r="D10" s="32">
        <v>12</v>
      </c>
    </row>
    <row r="11" spans="1:4" ht="14.25" customHeight="1">
      <c r="A11" s="3" t="s">
        <v>4158</v>
      </c>
      <c r="B11" s="8">
        <f>B4+B5+B6+B7+B8+B9+B10</f>
        <v>292</v>
      </c>
      <c r="C11" s="8">
        <v>73.7</v>
      </c>
      <c r="D11" s="8">
        <v>100</v>
      </c>
    </row>
    <row r="12" spans="1:4" ht="14.25" customHeight="1">
      <c r="A12" s="2" t="s">
        <v>4190</v>
      </c>
      <c r="B12" s="14">
        <v>104</v>
      </c>
      <c r="C12" s="32">
        <v>26.3</v>
      </c>
      <c r="D12" s="14" t="s">
        <v>185</v>
      </c>
    </row>
    <row r="13" spans="1:4" ht="14.25" customHeight="1">
      <c r="A13" s="3" t="s">
        <v>4160</v>
      </c>
      <c r="B13" s="8">
        <f>B11+B12</f>
        <v>396</v>
      </c>
      <c r="C13" s="23">
        <v>100</v>
      </c>
      <c r="D13" s="23" t="s">
        <v>185</v>
      </c>
    </row>
  </sheetData>
  <pageMargins left="0.7" right="0.7" top="0.78740157499999996" bottom="0.78740157499999996" header="0" footer="0"/>
  <pageSetup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072D2-2E74-4E94-BF8B-ED7E6AE6FD5E}">
  <sheetPr>
    <tabColor rgb="FF0070C0"/>
    <pageSetUpPr fitToPage="1"/>
  </sheetPr>
  <dimension ref="A1:R56"/>
  <sheetViews>
    <sheetView workbookViewId="0"/>
  </sheetViews>
  <sheetFormatPr defaultColWidth="12.58203125" defaultRowHeight="15" customHeight="1"/>
  <cols>
    <col min="1" max="1" width="8.5" style="71" customWidth="1"/>
    <col min="2" max="2" width="17" customWidth="1"/>
    <col min="3" max="12" width="7.58203125" customWidth="1"/>
    <col min="13" max="13" width="9.08203125" customWidth="1"/>
    <col min="14" max="14" width="8.83203125" customWidth="1"/>
    <col min="15" max="32" width="7.58203125" customWidth="1"/>
  </cols>
  <sheetData>
    <row r="1" spans="1:18" ht="14.25" customHeight="1">
      <c r="A1" s="87" t="s">
        <v>4191</v>
      </c>
      <c r="B1" s="37"/>
      <c r="C1" s="37"/>
      <c r="D1" s="37"/>
      <c r="E1" s="37"/>
      <c r="F1" s="37"/>
      <c r="G1" s="37"/>
      <c r="H1" s="37"/>
      <c r="I1" s="37"/>
      <c r="J1" s="37"/>
      <c r="K1" s="37"/>
      <c r="L1" s="37"/>
      <c r="M1" s="37"/>
      <c r="N1" s="37"/>
      <c r="O1" s="37"/>
      <c r="P1" s="37"/>
      <c r="Q1" s="37"/>
      <c r="R1" s="37"/>
    </row>
    <row r="2" spans="1:18" ht="14.25" customHeight="1">
      <c r="A2" s="72"/>
      <c r="B2" s="37"/>
      <c r="C2" s="37"/>
      <c r="D2" s="37"/>
      <c r="E2" s="37"/>
      <c r="F2" s="37"/>
      <c r="G2" s="37"/>
      <c r="H2" s="37"/>
      <c r="I2" s="37"/>
      <c r="J2" s="37"/>
      <c r="K2" s="37"/>
      <c r="L2" s="37"/>
      <c r="M2" s="37"/>
      <c r="N2" s="37"/>
      <c r="O2" s="37"/>
      <c r="P2" s="37"/>
      <c r="Q2" s="37"/>
      <c r="R2" s="37"/>
    </row>
    <row r="3" spans="1:18" s="73" customFormat="1" ht="28.4" customHeight="1">
      <c r="A3" s="88" t="s">
        <v>4090</v>
      </c>
      <c r="B3" s="89"/>
      <c r="C3" s="475" t="s">
        <v>4146</v>
      </c>
      <c r="D3" s="477"/>
      <c r="E3" s="475" t="s">
        <v>4147</v>
      </c>
      <c r="F3" s="477"/>
      <c r="G3" s="475" t="s">
        <v>4148</v>
      </c>
      <c r="H3" s="477"/>
      <c r="I3" s="475" t="s">
        <v>4149</v>
      </c>
      <c r="J3" s="477"/>
      <c r="K3" s="475" t="s">
        <v>4150</v>
      </c>
      <c r="L3" s="477"/>
      <c r="M3" s="481" t="s">
        <v>4151</v>
      </c>
      <c r="N3" s="482"/>
      <c r="O3" s="473" t="s">
        <v>4152</v>
      </c>
      <c r="P3" s="474"/>
      <c r="Q3" s="475" t="s">
        <v>9</v>
      </c>
      <c r="R3" s="477"/>
    </row>
    <row r="4" spans="1:18" ht="14.5">
      <c r="A4" s="70"/>
      <c r="B4" s="38"/>
      <c r="C4" s="39" t="s">
        <v>4094</v>
      </c>
      <c r="D4" s="39" t="s">
        <v>4095</v>
      </c>
      <c r="E4" s="39" t="s">
        <v>4094</v>
      </c>
      <c r="F4" s="39" t="s">
        <v>4095</v>
      </c>
      <c r="G4" s="39" t="s">
        <v>4094</v>
      </c>
      <c r="H4" s="39" t="s">
        <v>4095</v>
      </c>
      <c r="I4" s="39" t="s">
        <v>4094</v>
      </c>
      <c r="J4" s="39" t="s">
        <v>4095</v>
      </c>
      <c r="K4" s="39" t="s">
        <v>4094</v>
      </c>
      <c r="L4" s="39" t="s">
        <v>4095</v>
      </c>
      <c r="M4" s="39" t="s">
        <v>4094</v>
      </c>
      <c r="N4" s="39" t="s">
        <v>4095</v>
      </c>
      <c r="O4" s="39" t="s">
        <v>4094</v>
      </c>
      <c r="P4" s="39" t="s">
        <v>4095</v>
      </c>
      <c r="Q4" s="39" t="s">
        <v>4094</v>
      </c>
      <c r="R4" s="39" t="s">
        <v>4095</v>
      </c>
    </row>
    <row r="5" spans="1:18" ht="14.25" customHeight="1">
      <c r="A5" s="64">
        <v>21110</v>
      </c>
      <c r="B5" s="40" t="s">
        <v>300</v>
      </c>
      <c r="C5" s="41">
        <v>2</v>
      </c>
      <c r="D5" s="41">
        <v>1.5</v>
      </c>
      <c r="E5" s="41">
        <v>1</v>
      </c>
      <c r="F5" s="41">
        <v>0.8</v>
      </c>
      <c r="G5" s="41">
        <v>4</v>
      </c>
      <c r="H5" s="41">
        <v>3.6</v>
      </c>
      <c r="I5" s="41"/>
      <c r="J5" s="41"/>
      <c r="K5" s="41"/>
      <c r="L5" s="41"/>
      <c r="M5" s="41">
        <v>1</v>
      </c>
      <c r="N5" s="41">
        <v>2.2000000000000002</v>
      </c>
      <c r="O5" s="41">
        <v>3</v>
      </c>
      <c r="P5" s="40">
        <v>2.4409999999999998</v>
      </c>
      <c r="Q5" s="41">
        <f t="shared" ref="Q5:R8" si="0">C5+E5+G5+I5+K5+M5+O5</f>
        <v>11</v>
      </c>
      <c r="R5" s="41">
        <f t="shared" si="0"/>
        <v>10.541</v>
      </c>
    </row>
    <row r="6" spans="1:18" ht="14.25" customHeight="1">
      <c r="A6" s="64">
        <v>21120</v>
      </c>
      <c r="B6" s="40" t="s">
        <v>1334</v>
      </c>
      <c r="C6" s="41">
        <v>1</v>
      </c>
      <c r="D6" s="41">
        <v>0.8</v>
      </c>
      <c r="E6" s="41">
        <v>2</v>
      </c>
      <c r="F6" s="41">
        <v>2</v>
      </c>
      <c r="G6" s="41">
        <v>3</v>
      </c>
      <c r="H6" s="41">
        <v>3</v>
      </c>
      <c r="I6" s="41">
        <v>2</v>
      </c>
      <c r="J6" s="41">
        <v>1</v>
      </c>
      <c r="K6" s="41"/>
      <c r="L6" s="41"/>
      <c r="M6" s="41">
        <v>2</v>
      </c>
      <c r="N6" s="41">
        <v>2</v>
      </c>
      <c r="O6" s="41"/>
      <c r="P6" s="40"/>
      <c r="Q6" s="41">
        <f t="shared" si="0"/>
        <v>10</v>
      </c>
      <c r="R6" s="41">
        <f t="shared" si="0"/>
        <v>8.8000000000000007</v>
      </c>
    </row>
    <row r="7" spans="1:18" ht="14.25" customHeight="1">
      <c r="A7" s="64">
        <v>21130</v>
      </c>
      <c r="B7" s="40" t="s">
        <v>558</v>
      </c>
      <c r="C7" s="41">
        <v>3</v>
      </c>
      <c r="D7" s="41">
        <v>2.1</v>
      </c>
      <c r="E7" s="41">
        <v>5</v>
      </c>
      <c r="F7" s="41">
        <v>4.4800000000000004</v>
      </c>
      <c r="G7" s="41">
        <v>1</v>
      </c>
      <c r="H7" s="41">
        <v>1</v>
      </c>
      <c r="I7" s="41"/>
      <c r="J7" s="41"/>
      <c r="K7" s="41"/>
      <c r="L7" s="41"/>
      <c r="M7" s="41">
        <v>13</v>
      </c>
      <c r="N7" s="41">
        <v>11.226000000000001</v>
      </c>
      <c r="O7" s="41">
        <v>7</v>
      </c>
      <c r="P7" s="40">
        <v>4.7789999999999999</v>
      </c>
      <c r="Q7" s="41">
        <f t="shared" si="0"/>
        <v>29</v>
      </c>
      <c r="R7" s="41">
        <f t="shared" si="0"/>
        <v>23.585000000000001</v>
      </c>
    </row>
    <row r="8" spans="1:18" ht="15.75" customHeight="1">
      <c r="A8" s="64">
        <v>21140</v>
      </c>
      <c r="B8" s="40" t="s">
        <v>266</v>
      </c>
      <c r="C8" s="41">
        <v>3</v>
      </c>
      <c r="D8" s="41">
        <v>2.9590000000000001</v>
      </c>
      <c r="E8" s="41">
        <v>2</v>
      </c>
      <c r="F8" s="41">
        <v>2</v>
      </c>
      <c r="G8" s="41">
        <v>5</v>
      </c>
      <c r="H8" s="41">
        <v>4.3529999999999998</v>
      </c>
      <c r="I8" s="41"/>
      <c r="J8" s="41"/>
      <c r="K8" s="41"/>
      <c r="L8" s="41"/>
      <c r="M8" s="41">
        <v>6</v>
      </c>
      <c r="N8" s="41">
        <v>6</v>
      </c>
      <c r="O8" s="41">
        <v>7</v>
      </c>
      <c r="P8" s="40">
        <v>7.1109999999999998</v>
      </c>
      <c r="Q8" s="41">
        <f t="shared" si="0"/>
        <v>23</v>
      </c>
      <c r="R8" s="41">
        <f t="shared" si="0"/>
        <v>22.422999999999998</v>
      </c>
    </row>
    <row r="9" spans="1:18" ht="14.25" customHeight="1">
      <c r="A9" s="64">
        <v>21150</v>
      </c>
      <c r="B9" s="134" t="s">
        <v>220</v>
      </c>
      <c r="C9" s="41">
        <v>5</v>
      </c>
      <c r="D9" s="41">
        <v>3.5</v>
      </c>
      <c r="E9" s="41">
        <v>4</v>
      </c>
      <c r="F9" s="41">
        <v>3.7</v>
      </c>
      <c r="G9" s="41">
        <v>14</v>
      </c>
      <c r="H9" s="41">
        <v>14.919</v>
      </c>
      <c r="I9" s="41">
        <v>1</v>
      </c>
      <c r="J9" s="41">
        <v>0.4</v>
      </c>
      <c r="K9" s="41"/>
      <c r="L9" s="41"/>
      <c r="M9" s="41">
        <v>7</v>
      </c>
      <c r="N9" s="41">
        <v>6.9939999999999998</v>
      </c>
      <c r="O9" s="41">
        <v>1</v>
      </c>
      <c r="P9" s="160">
        <v>2.8730000000000002</v>
      </c>
      <c r="Q9" s="41">
        <f t="shared" ref="Q9:Q27" si="1">C9+E9+G9+I9+K9+M9+O9</f>
        <v>32</v>
      </c>
      <c r="R9" s="41">
        <f>D9+F9+H9+J9+L9+N9+P10+P9</f>
        <v>32.385999999999996</v>
      </c>
    </row>
    <row r="10" spans="1:18" ht="14.25" customHeight="1">
      <c r="A10" s="64">
        <v>21180</v>
      </c>
      <c r="B10" s="40" t="s">
        <v>533</v>
      </c>
      <c r="C10" s="41">
        <v>1</v>
      </c>
      <c r="D10" s="41">
        <v>1</v>
      </c>
      <c r="E10" s="41">
        <v>3</v>
      </c>
      <c r="F10" s="41">
        <v>2.2000000000000002</v>
      </c>
      <c r="G10" s="41">
        <v>1</v>
      </c>
      <c r="H10" s="41">
        <v>1</v>
      </c>
      <c r="I10" s="41">
        <v>1</v>
      </c>
      <c r="J10" s="41">
        <v>0.16700000000000001</v>
      </c>
      <c r="K10" s="41"/>
      <c r="L10" s="41"/>
      <c r="M10" s="41">
        <v>5</v>
      </c>
      <c r="N10" s="41">
        <v>3.5960000000000001</v>
      </c>
      <c r="O10" s="41"/>
      <c r="P10" s="84"/>
      <c r="Q10" s="41">
        <f t="shared" si="1"/>
        <v>11</v>
      </c>
      <c r="R10" s="41">
        <f>D10+F10+H10+J10+L10+N10+P11</f>
        <v>7.9630000000000001</v>
      </c>
    </row>
    <row r="11" spans="1:18" ht="14.25" customHeight="1">
      <c r="A11" s="64">
        <v>21230</v>
      </c>
      <c r="B11" s="40" t="s">
        <v>609</v>
      </c>
      <c r="C11" s="41">
        <v>4</v>
      </c>
      <c r="D11" s="41">
        <v>3.3170000000000002</v>
      </c>
      <c r="E11" s="41">
        <v>4</v>
      </c>
      <c r="F11" s="41">
        <v>1.7669999999999999</v>
      </c>
      <c r="G11" s="41">
        <v>4</v>
      </c>
      <c r="H11" s="41">
        <v>3.9830000000000001</v>
      </c>
      <c r="I11" s="41">
        <v>1</v>
      </c>
      <c r="J11" s="41">
        <v>0.2</v>
      </c>
      <c r="K11" s="41"/>
      <c r="L11" s="41"/>
      <c r="M11" s="41">
        <v>3</v>
      </c>
      <c r="N11" s="41">
        <v>2</v>
      </c>
      <c r="O11" s="41"/>
      <c r="P11" s="41"/>
      <c r="Q11" s="41">
        <f t="shared" si="1"/>
        <v>16</v>
      </c>
      <c r="R11" s="41">
        <f t="shared" ref="R11:R27" si="2">D11+F11+H11+J11+L11+N11+P11</f>
        <v>11.266999999999999</v>
      </c>
    </row>
    <row r="12" spans="1:18" ht="14.25" customHeight="1">
      <c r="A12" s="64">
        <v>21250</v>
      </c>
      <c r="B12" s="40" t="s">
        <v>502</v>
      </c>
      <c r="C12" s="41">
        <v>4</v>
      </c>
      <c r="D12" s="41">
        <v>3.2330000000000001</v>
      </c>
      <c r="E12" s="41">
        <v>9</v>
      </c>
      <c r="F12" s="41">
        <v>4.4480000000000004</v>
      </c>
      <c r="G12" s="41">
        <v>3</v>
      </c>
      <c r="H12" s="41">
        <v>2.3279999999999998</v>
      </c>
      <c r="I12" s="41">
        <v>3</v>
      </c>
      <c r="J12" s="41">
        <v>0.68400000000000005</v>
      </c>
      <c r="K12" s="41">
        <v>1</v>
      </c>
      <c r="L12" s="41">
        <v>0.2</v>
      </c>
      <c r="M12" s="41">
        <v>8</v>
      </c>
      <c r="N12" s="41">
        <v>7.5449999999999999</v>
      </c>
      <c r="O12" s="41">
        <v>4</v>
      </c>
      <c r="P12" s="41">
        <v>3.8069999999999999</v>
      </c>
      <c r="Q12" s="41">
        <f t="shared" si="1"/>
        <v>32</v>
      </c>
      <c r="R12" s="41">
        <f t="shared" si="2"/>
        <v>22.244999999999997</v>
      </c>
    </row>
    <row r="13" spans="1:18" ht="15" customHeight="1">
      <c r="A13" s="64">
        <v>21260</v>
      </c>
      <c r="B13" s="40" t="s">
        <v>643</v>
      </c>
      <c r="C13" s="41">
        <v>5</v>
      </c>
      <c r="D13" s="41">
        <v>4.6500000000000004</v>
      </c>
      <c r="E13" s="41">
        <v>4</v>
      </c>
      <c r="F13" s="41">
        <v>2.7509999999999999</v>
      </c>
      <c r="G13" s="41">
        <v>4</v>
      </c>
      <c r="H13" s="41">
        <v>4.3570000000000002</v>
      </c>
      <c r="I13" s="41">
        <v>6</v>
      </c>
      <c r="J13" s="41">
        <v>3.65</v>
      </c>
      <c r="K13" s="41"/>
      <c r="L13" s="41"/>
      <c r="M13" s="41">
        <v>7</v>
      </c>
      <c r="N13" s="41">
        <v>6.68</v>
      </c>
      <c r="O13" s="41">
        <v>2</v>
      </c>
      <c r="P13" s="41">
        <v>3.121</v>
      </c>
      <c r="Q13" s="41">
        <f t="shared" si="1"/>
        <v>28</v>
      </c>
      <c r="R13" s="41">
        <f t="shared" si="2"/>
        <v>25.209</v>
      </c>
    </row>
    <row r="14" spans="1:18" ht="14.25" customHeight="1">
      <c r="A14" s="64">
        <v>21270</v>
      </c>
      <c r="B14" s="40" t="s">
        <v>4096</v>
      </c>
      <c r="C14" s="41"/>
      <c r="D14" s="41"/>
      <c r="E14" s="41"/>
      <c r="F14" s="41"/>
      <c r="G14" s="41">
        <v>1</v>
      </c>
      <c r="H14" s="41">
        <v>0.2</v>
      </c>
      <c r="I14" s="41"/>
      <c r="J14" s="41"/>
      <c r="K14" s="41"/>
      <c r="L14" s="41"/>
      <c r="M14" s="41"/>
      <c r="N14" s="41"/>
      <c r="O14" s="41"/>
      <c r="P14" s="41"/>
      <c r="Q14" s="41">
        <f t="shared" si="1"/>
        <v>1</v>
      </c>
      <c r="R14" s="41">
        <f t="shared" si="2"/>
        <v>0.2</v>
      </c>
    </row>
    <row r="15" spans="1:18" ht="14.25" customHeight="1">
      <c r="A15" s="64">
        <v>21300</v>
      </c>
      <c r="B15" s="40" t="s">
        <v>4097</v>
      </c>
      <c r="C15" s="41"/>
      <c r="D15" s="41"/>
      <c r="E15" s="41"/>
      <c r="F15" s="41"/>
      <c r="G15" s="41"/>
      <c r="H15" s="41"/>
      <c r="I15" s="41"/>
      <c r="J15" s="41"/>
      <c r="K15" s="41"/>
      <c r="L15" s="41"/>
      <c r="M15" s="41">
        <v>1</v>
      </c>
      <c r="N15" s="41">
        <v>1</v>
      </c>
      <c r="O15" s="41">
        <v>1</v>
      </c>
      <c r="P15" s="41">
        <v>1.302</v>
      </c>
      <c r="Q15" s="41">
        <f t="shared" si="1"/>
        <v>2</v>
      </c>
      <c r="R15" s="41">
        <f t="shared" si="2"/>
        <v>2.302</v>
      </c>
    </row>
    <row r="16" spans="1:18" ht="14.25" customHeight="1">
      <c r="A16" s="64">
        <v>21310</v>
      </c>
      <c r="B16" s="134" t="s">
        <v>470</v>
      </c>
      <c r="C16" s="41"/>
      <c r="D16" s="41"/>
      <c r="E16" s="41">
        <v>2</v>
      </c>
      <c r="F16" s="41">
        <v>1.5</v>
      </c>
      <c r="G16" s="41">
        <v>8</v>
      </c>
      <c r="H16" s="41">
        <v>6.05</v>
      </c>
      <c r="I16" s="41">
        <v>2</v>
      </c>
      <c r="J16" s="41">
        <v>0.33400000000000002</v>
      </c>
      <c r="K16" s="41"/>
      <c r="L16" s="41"/>
      <c r="M16" s="41">
        <v>5</v>
      </c>
      <c r="N16" s="41">
        <v>6.25</v>
      </c>
      <c r="O16" s="41">
        <v>6</v>
      </c>
      <c r="P16" s="41">
        <v>4.4619999999999997</v>
      </c>
      <c r="Q16" s="41">
        <f t="shared" si="1"/>
        <v>23</v>
      </c>
      <c r="R16" s="41">
        <f t="shared" si="2"/>
        <v>18.596</v>
      </c>
    </row>
    <row r="17" spans="1:18" ht="13.5" customHeight="1">
      <c r="A17" s="64">
        <v>21320</v>
      </c>
      <c r="B17" s="134" t="s">
        <v>437</v>
      </c>
      <c r="C17" s="41">
        <v>2</v>
      </c>
      <c r="D17" s="41">
        <v>1.534</v>
      </c>
      <c r="E17" s="41">
        <v>4</v>
      </c>
      <c r="F17" s="41">
        <v>3.2170000000000001</v>
      </c>
      <c r="G17" s="41">
        <v>5</v>
      </c>
      <c r="H17" s="41">
        <v>5.1879999999999997</v>
      </c>
      <c r="I17" s="41">
        <v>2</v>
      </c>
      <c r="J17" s="41">
        <v>2</v>
      </c>
      <c r="K17" s="41"/>
      <c r="L17" s="41"/>
      <c r="M17" s="41">
        <v>6</v>
      </c>
      <c r="N17" s="41">
        <v>6.4089999999999998</v>
      </c>
      <c r="O17" s="41">
        <v>2</v>
      </c>
      <c r="P17" s="41">
        <v>2.5590000000000002</v>
      </c>
      <c r="Q17" s="41">
        <f t="shared" si="1"/>
        <v>21</v>
      </c>
      <c r="R17" s="41">
        <f t="shared" si="2"/>
        <v>20.907</v>
      </c>
    </row>
    <row r="18" spans="1:18" ht="14.25" customHeight="1">
      <c r="A18" s="64">
        <v>21340</v>
      </c>
      <c r="B18" s="40" t="s">
        <v>640</v>
      </c>
      <c r="C18" s="41"/>
      <c r="D18" s="41"/>
      <c r="E18" s="41">
        <v>2</v>
      </c>
      <c r="F18" s="41">
        <v>1.859</v>
      </c>
      <c r="G18" s="41">
        <v>2</v>
      </c>
      <c r="H18" s="41">
        <v>1.2</v>
      </c>
      <c r="I18" s="41">
        <v>1</v>
      </c>
      <c r="J18" s="41">
        <v>0.33300000000000002</v>
      </c>
      <c r="K18" s="41">
        <v>1</v>
      </c>
      <c r="L18" s="41">
        <v>0.2</v>
      </c>
      <c r="M18" s="41">
        <v>2</v>
      </c>
      <c r="N18" s="41">
        <v>0.4</v>
      </c>
      <c r="O18" s="41"/>
      <c r="P18" s="41"/>
      <c r="Q18" s="41">
        <f t="shared" si="1"/>
        <v>8</v>
      </c>
      <c r="R18" s="41">
        <f t="shared" si="2"/>
        <v>3.9920000000000004</v>
      </c>
    </row>
    <row r="19" spans="1:18" ht="14.25" customHeight="1">
      <c r="A19" s="64">
        <v>21350</v>
      </c>
      <c r="B19" s="40" t="s">
        <v>713</v>
      </c>
      <c r="C19" s="41"/>
      <c r="D19" s="41"/>
      <c r="E19" s="41">
        <v>3</v>
      </c>
      <c r="F19" s="41">
        <v>3</v>
      </c>
      <c r="G19" s="41">
        <v>6</v>
      </c>
      <c r="H19" s="41">
        <v>4.9000000000000004</v>
      </c>
      <c r="I19" s="41">
        <v>5</v>
      </c>
      <c r="J19" s="41">
        <v>2.375</v>
      </c>
      <c r="K19" s="41"/>
      <c r="L19" s="41"/>
      <c r="M19" s="41"/>
      <c r="N19" s="41"/>
      <c r="O19" s="41"/>
      <c r="P19" s="41"/>
      <c r="Q19" s="41">
        <f t="shared" si="1"/>
        <v>14</v>
      </c>
      <c r="R19" s="41">
        <f t="shared" si="2"/>
        <v>10.275</v>
      </c>
    </row>
    <row r="20" spans="1:18" ht="14.25" customHeight="1">
      <c r="A20" s="64">
        <v>21360</v>
      </c>
      <c r="B20" s="40" t="s">
        <v>402</v>
      </c>
      <c r="C20" s="41">
        <v>1</v>
      </c>
      <c r="D20" s="41">
        <v>1</v>
      </c>
      <c r="E20" s="41">
        <v>1</v>
      </c>
      <c r="F20" s="41">
        <v>1</v>
      </c>
      <c r="G20" s="41">
        <v>4</v>
      </c>
      <c r="H20" s="41">
        <v>4</v>
      </c>
      <c r="I20" s="41"/>
      <c r="J20" s="41"/>
      <c r="K20" s="41"/>
      <c r="L20" s="41"/>
      <c r="M20" s="41"/>
      <c r="N20" s="41"/>
      <c r="O20" s="41"/>
      <c r="P20" s="41"/>
      <c r="Q20" s="41">
        <f t="shared" si="1"/>
        <v>6</v>
      </c>
      <c r="R20" s="41">
        <f t="shared" si="2"/>
        <v>6</v>
      </c>
    </row>
    <row r="21" spans="1:18" ht="14.25" customHeight="1">
      <c r="A21" s="64">
        <v>21370</v>
      </c>
      <c r="B21" s="134" t="s">
        <v>376</v>
      </c>
      <c r="C21" s="41"/>
      <c r="D21" s="41"/>
      <c r="E21" s="41">
        <v>3</v>
      </c>
      <c r="F21" s="41">
        <v>2.2999999999999998</v>
      </c>
      <c r="G21" s="41">
        <v>8</v>
      </c>
      <c r="H21" s="41">
        <v>7.391</v>
      </c>
      <c r="I21" s="41">
        <v>4</v>
      </c>
      <c r="J21" s="41">
        <v>2.7330000000000001</v>
      </c>
      <c r="K21" s="41"/>
      <c r="L21" s="41"/>
      <c r="M21" s="41">
        <v>5</v>
      </c>
      <c r="N21" s="41">
        <v>4.492</v>
      </c>
      <c r="O21" s="41">
        <v>5</v>
      </c>
      <c r="P21" s="41">
        <v>2.2109999999999999</v>
      </c>
      <c r="Q21" s="41">
        <f t="shared" si="1"/>
        <v>25</v>
      </c>
      <c r="R21" s="41">
        <f t="shared" si="2"/>
        <v>19.126999999999999</v>
      </c>
    </row>
    <row r="22" spans="1:18" ht="14.25" customHeight="1">
      <c r="A22" s="64">
        <v>21380</v>
      </c>
      <c r="B22" s="40" t="s">
        <v>901</v>
      </c>
      <c r="C22" s="41">
        <v>1</v>
      </c>
      <c r="D22" s="41">
        <v>1</v>
      </c>
      <c r="E22" s="41"/>
      <c r="F22" s="41"/>
      <c r="G22" s="41">
        <v>3</v>
      </c>
      <c r="H22" s="41">
        <v>1.8</v>
      </c>
      <c r="I22" s="41"/>
      <c r="J22" s="41"/>
      <c r="K22" s="41"/>
      <c r="L22" s="41"/>
      <c r="M22" s="41"/>
      <c r="N22" s="41"/>
      <c r="O22" s="41">
        <v>1</v>
      </c>
      <c r="P22" s="84">
        <v>0.57399999999999995</v>
      </c>
      <c r="Q22" s="41">
        <f t="shared" si="1"/>
        <v>5</v>
      </c>
      <c r="R22" s="41">
        <f t="shared" si="2"/>
        <v>3.3739999999999997</v>
      </c>
    </row>
    <row r="23" spans="1:18" ht="14.25" customHeight="1">
      <c r="A23" s="64">
        <v>21390</v>
      </c>
      <c r="B23" s="40" t="s">
        <v>4098</v>
      </c>
      <c r="C23" s="41"/>
      <c r="D23" s="41"/>
      <c r="E23" s="41"/>
      <c r="F23" s="41"/>
      <c r="G23" s="41"/>
      <c r="H23" s="41"/>
      <c r="I23" s="41"/>
      <c r="J23" s="41"/>
      <c r="K23" s="41"/>
      <c r="L23" s="41"/>
      <c r="M23" s="41"/>
      <c r="N23" s="41"/>
      <c r="O23" s="41"/>
      <c r="P23" s="41"/>
      <c r="Q23" s="41">
        <f t="shared" si="1"/>
        <v>0</v>
      </c>
      <c r="R23" s="41">
        <f t="shared" si="2"/>
        <v>0</v>
      </c>
    </row>
    <row r="24" spans="1:18" ht="14.25" customHeight="1">
      <c r="A24" s="64">
        <v>21700</v>
      </c>
      <c r="B24" s="90" t="s">
        <v>4099</v>
      </c>
      <c r="C24" s="41"/>
      <c r="D24" s="41"/>
      <c r="E24" s="41"/>
      <c r="F24" s="41"/>
      <c r="G24" s="41"/>
      <c r="H24" s="41"/>
      <c r="I24" s="41"/>
      <c r="J24" s="41"/>
      <c r="K24" s="41"/>
      <c r="L24" s="41"/>
      <c r="M24" s="41"/>
      <c r="N24" s="41"/>
      <c r="O24" s="41"/>
      <c r="P24" s="41"/>
      <c r="Q24" s="41">
        <f t="shared" si="1"/>
        <v>0</v>
      </c>
      <c r="R24" s="41">
        <f t="shared" si="2"/>
        <v>0</v>
      </c>
    </row>
    <row r="25" spans="1:18" ht="14.25" customHeight="1">
      <c r="A25" s="64">
        <v>21400</v>
      </c>
      <c r="B25" s="40" t="s">
        <v>858</v>
      </c>
      <c r="C25" s="41"/>
      <c r="D25" s="41"/>
      <c r="E25" s="41">
        <v>1</v>
      </c>
      <c r="F25" s="41">
        <v>1</v>
      </c>
      <c r="G25" s="41">
        <v>1</v>
      </c>
      <c r="H25" s="41">
        <v>1</v>
      </c>
      <c r="I25" s="41">
        <v>1</v>
      </c>
      <c r="J25" s="41">
        <v>1</v>
      </c>
      <c r="K25" s="41"/>
      <c r="L25" s="41"/>
      <c r="M25" s="41"/>
      <c r="N25" s="41"/>
      <c r="O25" s="41"/>
      <c r="P25" s="41"/>
      <c r="Q25" s="41">
        <f t="shared" si="1"/>
        <v>3</v>
      </c>
      <c r="R25" s="41">
        <f t="shared" si="2"/>
        <v>3</v>
      </c>
    </row>
    <row r="26" spans="1:18" ht="14.25" customHeight="1">
      <c r="A26" s="64">
        <v>21190</v>
      </c>
      <c r="B26" s="40" t="s">
        <v>4144</v>
      </c>
      <c r="C26" s="93"/>
      <c r="D26" s="93"/>
      <c r="E26" s="93"/>
      <c r="F26" s="93"/>
      <c r="G26" s="93"/>
      <c r="H26" s="93"/>
      <c r="I26" s="93"/>
      <c r="J26" s="93"/>
      <c r="K26" s="93"/>
      <c r="L26" s="93"/>
      <c r="M26" s="93">
        <v>4</v>
      </c>
      <c r="N26" s="93">
        <v>1.083</v>
      </c>
      <c r="O26" s="93"/>
      <c r="P26" s="93"/>
      <c r="Q26" s="41">
        <f t="shared" si="1"/>
        <v>4</v>
      </c>
      <c r="R26" s="41">
        <f t="shared" si="2"/>
        <v>1.083</v>
      </c>
    </row>
    <row r="27" spans="1:18" ht="14.25" customHeight="1">
      <c r="A27" s="91">
        <v>21900</v>
      </c>
      <c r="B27" s="92" t="s">
        <v>4076</v>
      </c>
      <c r="C27" s="93"/>
      <c r="D27" s="93"/>
      <c r="E27" s="93"/>
      <c r="F27" s="93"/>
      <c r="G27" s="93"/>
      <c r="H27" s="93"/>
      <c r="I27" s="93"/>
      <c r="J27" s="93"/>
      <c r="K27" s="93"/>
      <c r="L27" s="93"/>
      <c r="M27" s="93"/>
      <c r="N27" s="93"/>
      <c r="O27" s="93">
        <v>3</v>
      </c>
      <c r="P27" s="93">
        <v>4.8289999999999997</v>
      </c>
      <c r="Q27" s="41">
        <f t="shared" si="1"/>
        <v>3</v>
      </c>
      <c r="R27" s="41">
        <f t="shared" si="2"/>
        <v>4.8289999999999997</v>
      </c>
    </row>
    <row r="28" spans="1:18" ht="14.25" customHeight="1">
      <c r="A28" s="70" t="s">
        <v>9</v>
      </c>
      <c r="B28" s="38"/>
      <c r="C28" s="39">
        <f>SUM(C5:C27)</f>
        <v>32</v>
      </c>
      <c r="D28" s="39">
        <f t="shared" ref="D28:P28" si="3">SUM(D5:D27)</f>
        <v>26.592999999999996</v>
      </c>
      <c r="E28" s="39">
        <f t="shared" si="3"/>
        <v>50</v>
      </c>
      <c r="F28" s="39">
        <f t="shared" si="3"/>
        <v>38.021999999999998</v>
      </c>
      <c r="G28" s="39">
        <f t="shared" si="3"/>
        <v>77</v>
      </c>
      <c r="H28" s="39">
        <f t="shared" si="3"/>
        <v>70.269000000000005</v>
      </c>
      <c r="I28" s="39">
        <f t="shared" si="3"/>
        <v>29</v>
      </c>
      <c r="J28" s="39">
        <f t="shared" si="3"/>
        <v>14.875999999999999</v>
      </c>
      <c r="K28" s="39">
        <f t="shared" si="3"/>
        <v>2</v>
      </c>
      <c r="L28" s="39">
        <f t="shared" si="3"/>
        <v>0.4</v>
      </c>
      <c r="M28" s="39">
        <f t="shared" si="3"/>
        <v>75</v>
      </c>
      <c r="N28" s="39">
        <f t="shared" si="3"/>
        <v>67.875</v>
      </c>
      <c r="O28" s="39">
        <f t="shared" si="3"/>
        <v>42</v>
      </c>
      <c r="P28" s="39">
        <f t="shared" si="3"/>
        <v>40.068999999999996</v>
      </c>
      <c r="Q28" s="41">
        <f>SUM(Q5:Q27)</f>
        <v>307</v>
      </c>
      <c r="R28" s="41">
        <f>SUM(R5:R27)</f>
        <v>258.10399999999998</v>
      </c>
    </row>
    <row r="33" spans="2:4" ht="15" customHeight="1">
      <c r="B33" s="88" t="s">
        <v>4090</v>
      </c>
      <c r="C33" t="s">
        <v>4094</v>
      </c>
      <c r="D33" t="s">
        <v>4095</v>
      </c>
    </row>
    <row r="34" spans="2:4" ht="15" customHeight="1">
      <c r="B34" s="40" t="s">
        <v>300</v>
      </c>
      <c r="C34">
        <v>11</v>
      </c>
      <c r="D34">
        <v>10.541</v>
      </c>
    </row>
    <row r="35" spans="2:4" ht="15" customHeight="1">
      <c r="B35" s="40" t="s">
        <v>1334</v>
      </c>
      <c r="C35">
        <v>10</v>
      </c>
      <c r="D35">
        <v>8.8000000000000007</v>
      </c>
    </row>
    <row r="36" spans="2:4" ht="15" customHeight="1">
      <c r="B36" s="40" t="s">
        <v>558</v>
      </c>
      <c r="C36">
        <v>29</v>
      </c>
      <c r="D36">
        <v>23.585000000000001</v>
      </c>
    </row>
    <row r="37" spans="2:4" ht="15" customHeight="1">
      <c r="B37" s="40" t="s">
        <v>266</v>
      </c>
      <c r="C37">
        <v>23</v>
      </c>
      <c r="D37">
        <v>22.422999999999998</v>
      </c>
    </row>
    <row r="38" spans="2:4" ht="15" customHeight="1">
      <c r="B38" s="134" t="s">
        <v>220</v>
      </c>
      <c r="C38">
        <v>32</v>
      </c>
      <c r="D38">
        <v>32.385999999999996</v>
      </c>
    </row>
    <row r="39" spans="2:4" ht="15" customHeight="1">
      <c r="B39" s="40" t="s">
        <v>533</v>
      </c>
      <c r="C39">
        <v>11</v>
      </c>
      <c r="D39">
        <v>7.9630000000000001</v>
      </c>
    </row>
    <row r="40" spans="2:4" ht="15" customHeight="1">
      <c r="B40" s="40" t="s">
        <v>609</v>
      </c>
      <c r="C40">
        <v>16</v>
      </c>
      <c r="D40">
        <v>11.266999999999999</v>
      </c>
    </row>
    <row r="41" spans="2:4" ht="15" customHeight="1">
      <c r="B41" s="40" t="s">
        <v>502</v>
      </c>
      <c r="C41">
        <v>32</v>
      </c>
      <c r="D41">
        <v>22.244999999999997</v>
      </c>
    </row>
    <row r="42" spans="2:4" ht="15" customHeight="1">
      <c r="B42" s="40" t="s">
        <v>643</v>
      </c>
      <c r="C42">
        <v>28</v>
      </c>
      <c r="D42">
        <v>25.209</v>
      </c>
    </row>
    <row r="43" spans="2:4" ht="15" customHeight="1">
      <c r="B43" s="40" t="s">
        <v>4096</v>
      </c>
      <c r="C43">
        <v>1</v>
      </c>
      <c r="D43">
        <v>0.2</v>
      </c>
    </row>
    <row r="44" spans="2:4" ht="15" customHeight="1">
      <c r="B44" s="40" t="s">
        <v>4097</v>
      </c>
      <c r="C44">
        <v>2</v>
      </c>
      <c r="D44">
        <v>2.302</v>
      </c>
    </row>
    <row r="45" spans="2:4" ht="15" customHeight="1">
      <c r="B45" s="134" t="s">
        <v>470</v>
      </c>
      <c r="C45">
        <v>23</v>
      </c>
      <c r="D45">
        <v>18.596</v>
      </c>
    </row>
    <row r="46" spans="2:4" ht="15" customHeight="1">
      <c r="B46" s="134" t="s">
        <v>437</v>
      </c>
      <c r="C46">
        <v>21</v>
      </c>
      <c r="D46">
        <v>20.907</v>
      </c>
    </row>
    <row r="47" spans="2:4" ht="15" customHeight="1">
      <c r="B47" s="40" t="s">
        <v>640</v>
      </c>
      <c r="C47">
        <v>8</v>
      </c>
      <c r="D47">
        <v>3.9920000000000004</v>
      </c>
    </row>
    <row r="48" spans="2:4" ht="15" customHeight="1">
      <c r="B48" s="40" t="s">
        <v>713</v>
      </c>
      <c r="C48">
        <v>14</v>
      </c>
      <c r="D48">
        <v>10.275</v>
      </c>
    </row>
    <row r="49" spans="2:4" ht="15" customHeight="1">
      <c r="B49" s="40" t="s">
        <v>402</v>
      </c>
      <c r="C49">
        <v>6</v>
      </c>
      <c r="D49">
        <v>6</v>
      </c>
    </row>
    <row r="50" spans="2:4" ht="15" customHeight="1">
      <c r="B50" s="134" t="s">
        <v>376</v>
      </c>
      <c r="C50">
        <v>25</v>
      </c>
      <c r="D50">
        <v>19.126999999999999</v>
      </c>
    </row>
    <row r="51" spans="2:4" ht="15" customHeight="1">
      <c r="B51" s="40" t="s">
        <v>901</v>
      </c>
      <c r="C51">
        <v>5</v>
      </c>
      <c r="D51">
        <v>3.3739999999999997</v>
      </c>
    </row>
    <row r="52" spans="2:4" ht="15" customHeight="1">
      <c r="B52" s="40" t="s">
        <v>4098</v>
      </c>
      <c r="C52">
        <v>0</v>
      </c>
      <c r="D52">
        <v>0</v>
      </c>
    </row>
    <row r="53" spans="2:4" ht="15" customHeight="1">
      <c r="B53" s="90" t="s">
        <v>4099</v>
      </c>
      <c r="C53">
        <v>0</v>
      </c>
      <c r="D53">
        <v>0</v>
      </c>
    </row>
    <row r="54" spans="2:4" ht="15" customHeight="1">
      <c r="B54" s="40" t="s">
        <v>858</v>
      </c>
      <c r="C54">
        <v>3</v>
      </c>
      <c r="D54">
        <v>3</v>
      </c>
    </row>
    <row r="55" spans="2:4" ht="15" customHeight="1">
      <c r="B55" s="40" t="s">
        <v>4144</v>
      </c>
      <c r="C55">
        <v>4</v>
      </c>
      <c r="D55">
        <v>1.083</v>
      </c>
    </row>
    <row r="56" spans="2:4" ht="15" customHeight="1">
      <c r="B56" s="92" t="s">
        <v>4076</v>
      </c>
      <c r="C56">
        <v>3</v>
      </c>
      <c r="D56">
        <v>4.8289999999999997</v>
      </c>
    </row>
  </sheetData>
  <mergeCells count="8">
    <mergeCell ref="O3:P3"/>
    <mergeCell ref="Q3:R3"/>
    <mergeCell ref="C3:D3"/>
    <mergeCell ref="E3:F3"/>
    <mergeCell ref="G3:H3"/>
    <mergeCell ref="I3:J3"/>
    <mergeCell ref="K3:L3"/>
    <mergeCell ref="M3:N3"/>
  </mergeCells>
  <pageMargins left="0.7" right="0.7" top="0.78740157499999996" bottom="0.78740157499999996" header="0" footer="0"/>
  <pageSetup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6A48F-AC54-4FE8-B911-A296B04F6FF7}">
  <sheetPr>
    <tabColor rgb="FF0070C0"/>
  </sheetPr>
  <dimension ref="A1:K29"/>
  <sheetViews>
    <sheetView workbookViewId="0"/>
  </sheetViews>
  <sheetFormatPr defaultColWidth="12.58203125" defaultRowHeight="15" customHeight="1"/>
  <cols>
    <col min="1" max="1" width="28.33203125" customWidth="1"/>
    <col min="2" max="2" width="14.58203125" customWidth="1"/>
    <col min="3" max="3" width="19.08203125" customWidth="1"/>
    <col min="4" max="4" width="14.58203125" customWidth="1"/>
    <col min="5" max="21" width="7.58203125" customWidth="1"/>
  </cols>
  <sheetData>
    <row r="1" spans="1:11" ht="14.25" customHeight="1">
      <c r="A1" s="1" t="s">
        <v>4192</v>
      </c>
      <c r="I1" s="25"/>
    </row>
    <row r="2" spans="1:11" ht="14.25" customHeight="1">
      <c r="A2" s="1"/>
      <c r="H2" s="25"/>
      <c r="I2" s="25"/>
      <c r="J2" s="25"/>
    </row>
    <row r="3" spans="1:11" ht="27.75" customHeight="1">
      <c r="A3" s="225" t="s">
        <v>4154</v>
      </c>
      <c r="B3" s="226" t="s">
        <v>4155</v>
      </c>
      <c r="C3" s="226" t="s">
        <v>4156</v>
      </c>
      <c r="D3" s="227" t="s">
        <v>4157</v>
      </c>
      <c r="H3" s="25"/>
      <c r="I3" s="24"/>
      <c r="J3" s="25"/>
    </row>
    <row r="4" spans="1:11" ht="14.25" customHeight="1">
      <c r="A4" s="2" t="s">
        <v>4146</v>
      </c>
      <c r="B4" s="14">
        <v>32</v>
      </c>
      <c r="C4" s="215">
        <v>7.8</v>
      </c>
      <c r="D4" s="215">
        <f>B4/3.07</f>
        <v>10.423452768729643</v>
      </c>
      <c r="H4" s="25"/>
      <c r="I4" s="24"/>
      <c r="J4" s="25"/>
    </row>
    <row r="5" spans="1:11" ht="14.25" customHeight="1">
      <c r="A5" s="2" t="s">
        <v>4147</v>
      </c>
      <c r="B5" s="7">
        <v>50</v>
      </c>
      <c r="C5" s="215">
        <v>12.135922330097088</v>
      </c>
      <c r="D5" s="215">
        <f t="shared" ref="D5:D10" si="0">B5/3.07</f>
        <v>16.286644951140065</v>
      </c>
      <c r="H5" s="25"/>
      <c r="I5" s="24"/>
      <c r="J5" s="25"/>
    </row>
    <row r="6" spans="1:11" ht="14.25" customHeight="1">
      <c r="A6" s="2" t="s">
        <v>4148</v>
      </c>
      <c r="B6" s="14">
        <v>77</v>
      </c>
      <c r="C6" s="215">
        <v>18.689320388349515</v>
      </c>
      <c r="D6" s="215">
        <f t="shared" si="0"/>
        <v>25.081433224755703</v>
      </c>
      <c r="H6" s="25"/>
      <c r="I6" s="24"/>
      <c r="J6" s="25"/>
    </row>
    <row r="7" spans="1:11" ht="14.25" customHeight="1">
      <c r="A7" s="2" t="s">
        <v>4149</v>
      </c>
      <c r="B7" s="14">
        <v>29</v>
      </c>
      <c r="C7" s="215">
        <v>7.0388349514563107</v>
      </c>
      <c r="D7" s="215">
        <f t="shared" si="0"/>
        <v>9.4462540716612384</v>
      </c>
      <c r="H7" s="25"/>
      <c r="I7" s="24"/>
      <c r="J7" s="25"/>
    </row>
    <row r="8" spans="1:11" ht="14.25" customHeight="1">
      <c r="A8" s="2" t="s">
        <v>4150</v>
      </c>
      <c r="B8" s="14">
        <v>2</v>
      </c>
      <c r="C8" s="215">
        <v>0.48543689320388345</v>
      </c>
      <c r="D8" s="215">
        <f t="shared" si="0"/>
        <v>0.65146579804560267</v>
      </c>
      <c r="H8" s="25"/>
      <c r="I8" s="24"/>
      <c r="J8" s="25"/>
    </row>
    <row r="9" spans="1:11" ht="14.25" customHeight="1">
      <c r="A9" s="2" t="s">
        <v>4151</v>
      </c>
      <c r="B9" s="14">
        <v>75</v>
      </c>
      <c r="C9" s="215">
        <v>18.203883495145632</v>
      </c>
      <c r="D9" s="215">
        <f t="shared" si="0"/>
        <v>24.4299674267101</v>
      </c>
      <c r="H9" s="25"/>
      <c r="I9" s="24"/>
      <c r="J9" s="25"/>
    </row>
    <row r="10" spans="1:11" ht="14.25" customHeight="1">
      <c r="A10" s="2" t="s">
        <v>4152</v>
      </c>
      <c r="B10" s="14">
        <v>42</v>
      </c>
      <c r="C10" s="215">
        <v>10.194174757281553</v>
      </c>
      <c r="D10" s="215">
        <f t="shared" si="0"/>
        <v>13.680781758957655</v>
      </c>
      <c r="H10" s="25"/>
      <c r="I10" s="25"/>
      <c r="J10" s="25"/>
    </row>
    <row r="11" spans="1:11" ht="14.25" customHeight="1">
      <c r="A11" s="3" t="s">
        <v>4158</v>
      </c>
      <c r="B11" s="8">
        <v>307</v>
      </c>
      <c r="C11" s="216">
        <v>74.5</v>
      </c>
      <c r="D11" s="216">
        <v>100</v>
      </c>
      <c r="H11" s="25"/>
      <c r="I11" s="25"/>
      <c r="J11" s="25"/>
    </row>
    <row r="12" spans="1:11" ht="14.25" customHeight="1">
      <c r="A12" s="2" t="s">
        <v>4159</v>
      </c>
      <c r="B12" s="14">
        <v>105</v>
      </c>
      <c r="C12" s="215">
        <v>25.485436893203882</v>
      </c>
      <c r="D12" s="215" t="s">
        <v>185</v>
      </c>
      <c r="I12" s="25"/>
    </row>
    <row r="13" spans="1:11" ht="14.25" customHeight="1">
      <c r="A13" s="3" t="s">
        <v>4160</v>
      </c>
      <c r="B13" s="8">
        <v>412</v>
      </c>
      <c r="C13" s="216">
        <v>100</v>
      </c>
      <c r="D13" s="215" t="s">
        <v>185</v>
      </c>
      <c r="K13" t="s">
        <v>4161</v>
      </c>
    </row>
    <row r="21" spans="1:4" ht="15" customHeight="1">
      <c r="A21" s="3" t="s">
        <v>4154</v>
      </c>
      <c r="B21" s="8"/>
      <c r="C21" s="8"/>
      <c r="D21" s="8"/>
    </row>
    <row r="22" spans="1:4" ht="15" customHeight="1">
      <c r="A22" s="2" t="s">
        <v>4146</v>
      </c>
      <c r="B22" s="224">
        <v>7.8E-2</v>
      </c>
      <c r="C22" s="32"/>
    </row>
    <row r="23" spans="1:4" ht="15" customHeight="1">
      <c r="A23" s="2" t="s">
        <v>4147</v>
      </c>
      <c r="B23" s="224">
        <v>0.121359223300971</v>
      </c>
      <c r="C23" s="32"/>
    </row>
    <row r="24" spans="1:4" ht="15" customHeight="1">
      <c r="A24" s="2" t="s">
        <v>4148</v>
      </c>
      <c r="B24" s="224">
        <v>0.18689320388349501</v>
      </c>
      <c r="C24" s="32"/>
    </row>
    <row r="25" spans="1:4" ht="15" customHeight="1">
      <c r="A25" s="2" t="s">
        <v>4149</v>
      </c>
      <c r="B25" s="224">
        <v>7.0388349514563103E-2</v>
      </c>
      <c r="C25" s="32"/>
    </row>
    <row r="26" spans="1:4" ht="15" customHeight="1">
      <c r="A26" s="2" t="s">
        <v>4150</v>
      </c>
      <c r="B26" s="224">
        <v>4.8543689320388302E-3</v>
      </c>
      <c r="C26" s="32"/>
    </row>
    <row r="27" spans="1:4" ht="15" customHeight="1">
      <c r="A27" s="2" t="s">
        <v>4151</v>
      </c>
      <c r="B27" s="224">
        <v>0.18203883495145601</v>
      </c>
      <c r="C27" s="32"/>
    </row>
    <row r="28" spans="1:4" ht="15" customHeight="1">
      <c r="A28" s="2" t="s">
        <v>4152</v>
      </c>
      <c r="B28" s="224">
        <v>0.101941747572816</v>
      </c>
      <c r="C28" s="32"/>
    </row>
    <row r="29" spans="1:4" ht="15" customHeight="1">
      <c r="A29" s="2" t="s">
        <v>4159</v>
      </c>
      <c r="B29" s="224">
        <v>0.254854368932039</v>
      </c>
      <c r="C29" s="32"/>
    </row>
  </sheetData>
  <pageMargins left="0.7" right="0.7" top="0.78740157499999996" bottom="0.78740157499999996"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35033-6B15-4871-8192-172A04BE1C80}">
  <sheetPr>
    <tabColor rgb="FF00B0F0"/>
  </sheetPr>
  <dimension ref="A1:V41"/>
  <sheetViews>
    <sheetView tabSelected="1" zoomScaleNormal="100" workbookViewId="0">
      <selection activeCell="C24" sqref="C24"/>
    </sheetView>
  </sheetViews>
  <sheetFormatPr defaultColWidth="12.58203125" defaultRowHeight="15" customHeight="1"/>
  <cols>
    <col min="1" max="1" width="20.08203125" customWidth="1"/>
    <col min="2" max="12" width="7.9140625" customWidth="1"/>
    <col min="13" max="13" width="11.5" customWidth="1"/>
    <col min="14" max="24" width="7.58203125" customWidth="1"/>
  </cols>
  <sheetData>
    <row r="1" spans="1:17" ht="14.25" customHeight="1">
      <c r="A1" s="5" t="s">
        <v>4238</v>
      </c>
      <c r="B1" s="1"/>
      <c r="C1" s="6"/>
      <c r="D1" s="6"/>
      <c r="O1" s="25"/>
      <c r="P1" s="25"/>
    </row>
    <row r="2" spans="1:17" ht="14.25" customHeight="1">
      <c r="M2" s="383"/>
      <c r="N2" s="25"/>
      <c r="O2" s="25"/>
      <c r="P2" s="25"/>
      <c r="Q2" s="25"/>
    </row>
    <row r="3" spans="1:17" ht="30" customHeight="1">
      <c r="A3" s="59" t="s">
        <v>1</v>
      </c>
      <c r="B3" s="459" t="s">
        <v>2</v>
      </c>
      <c r="C3" s="460"/>
      <c r="D3" s="461"/>
      <c r="E3" s="459" t="s">
        <v>3</v>
      </c>
      <c r="F3" s="460"/>
      <c r="G3" s="461"/>
      <c r="H3" s="462" t="s">
        <v>4</v>
      </c>
      <c r="I3" s="463"/>
      <c r="J3" s="464"/>
      <c r="K3" s="459" t="s">
        <v>5</v>
      </c>
      <c r="L3" s="461"/>
      <c r="M3" s="56" t="s">
        <v>6</v>
      </c>
      <c r="N3" s="25"/>
      <c r="O3" s="465"/>
      <c r="P3" s="465"/>
      <c r="Q3" s="25"/>
    </row>
    <row r="4" spans="1:17" ht="14.25" customHeight="1">
      <c r="A4" s="53"/>
      <c r="B4" s="54" t="s">
        <v>7</v>
      </c>
      <c r="C4" s="54" t="s">
        <v>8</v>
      </c>
      <c r="D4" s="54" t="s">
        <v>9</v>
      </c>
      <c r="E4" s="54" t="s">
        <v>7</v>
      </c>
      <c r="F4" s="54" t="s">
        <v>8</v>
      </c>
      <c r="G4" s="54" t="s">
        <v>9</v>
      </c>
      <c r="H4" s="280" t="s">
        <v>7</v>
      </c>
      <c r="I4" s="280" t="s">
        <v>8</v>
      </c>
      <c r="J4" s="280" t="s">
        <v>9</v>
      </c>
      <c r="K4" s="54" t="s">
        <v>7</v>
      </c>
      <c r="L4" s="54" t="s">
        <v>8</v>
      </c>
      <c r="M4" s="384"/>
      <c r="N4" s="25"/>
      <c r="O4" s="281"/>
      <c r="P4" s="281"/>
      <c r="Q4" s="25"/>
    </row>
    <row r="5" spans="1:17" ht="14.25" customHeight="1">
      <c r="A5" s="51" t="s">
        <v>10</v>
      </c>
      <c r="B5" s="286"/>
      <c r="C5" s="286"/>
      <c r="D5" s="286"/>
      <c r="E5" s="286"/>
      <c r="F5" s="286"/>
      <c r="G5" s="286"/>
      <c r="H5" s="82"/>
      <c r="I5" s="82"/>
      <c r="J5" s="82"/>
      <c r="K5" s="286"/>
      <c r="L5" s="286"/>
      <c r="M5" s="287"/>
      <c r="N5" s="25"/>
      <c r="O5" s="282"/>
      <c r="P5" s="282"/>
      <c r="Q5" s="25"/>
    </row>
    <row r="6" spans="1:17" ht="14.25" customHeight="1">
      <c r="A6" s="31">
        <v>1</v>
      </c>
      <c r="B6" s="82">
        <v>801</v>
      </c>
      <c r="C6" s="82">
        <v>69</v>
      </c>
      <c r="D6" s="82">
        <f>B6+C6</f>
        <v>870</v>
      </c>
      <c r="E6" s="82">
        <v>386</v>
      </c>
      <c r="F6" s="82">
        <v>31</v>
      </c>
      <c r="G6" s="82">
        <f>E6+F6</f>
        <v>417</v>
      </c>
      <c r="H6" s="82">
        <v>41</v>
      </c>
      <c r="I6" s="82">
        <v>7</v>
      </c>
      <c r="J6" s="82">
        <f>H6+I6</f>
        <v>48</v>
      </c>
      <c r="K6" s="82">
        <f>B6+E6+H6</f>
        <v>1228</v>
      </c>
      <c r="L6" s="82">
        <f>C6+F6+I6</f>
        <v>107</v>
      </c>
      <c r="M6" s="122">
        <f>K6+L6</f>
        <v>1335</v>
      </c>
      <c r="N6" s="25"/>
      <c r="O6" s="282"/>
      <c r="P6" s="282"/>
      <c r="Q6" s="25"/>
    </row>
    <row r="7" spans="1:17" ht="14.25" customHeight="1">
      <c r="A7" s="31">
        <v>2</v>
      </c>
      <c r="B7" s="82">
        <v>390</v>
      </c>
      <c r="C7" s="82">
        <v>28</v>
      </c>
      <c r="D7" s="82">
        <f t="shared" ref="D7:D17" si="0">B7+C7</f>
        <v>418</v>
      </c>
      <c r="E7" s="82">
        <v>330</v>
      </c>
      <c r="F7" s="82">
        <v>39</v>
      </c>
      <c r="G7" s="82">
        <f>E7+F7</f>
        <v>369</v>
      </c>
      <c r="H7" s="82">
        <v>32</v>
      </c>
      <c r="I7" s="82">
        <v>9</v>
      </c>
      <c r="J7" s="82">
        <f t="shared" ref="J7:J17" si="1">H7+I7</f>
        <v>41</v>
      </c>
      <c r="K7" s="82">
        <f>B7+E7+H7</f>
        <v>752</v>
      </c>
      <c r="L7" s="82">
        <f t="shared" ref="L7:L16" si="2">C7+F7+I7</f>
        <v>76</v>
      </c>
      <c r="M7" s="122">
        <f t="shared" ref="M7:M17" si="3">K7+L7</f>
        <v>828</v>
      </c>
      <c r="N7" s="25"/>
      <c r="O7" s="282"/>
      <c r="P7" s="282"/>
      <c r="Q7" s="25"/>
    </row>
    <row r="8" spans="1:17" ht="14.25" customHeight="1">
      <c r="A8" s="31">
        <v>3</v>
      </c>
      <c r="B8" s="82">
        <v>482</v>
      </c>
      <c r="C8" s="82">
        <v>42</v>
      </c>
      <c r="D8" s="82">
        <f t="shared" si="0"/>
        <v>524</v>
      </c>
      <c r="E8" s="82"/>
      <c r="F8" s="82"/>
      <c r="G8" s="82"/>
      <c r="H8" s="82">
        <v>15</v>
      </c>
      <c r="I8" s="82">
        <v>12</v>
      </c>
      <c r="J8" s="82">
        <f t="shared" si="1"/>
        <v>27</v>
      </c>
      <c r="K8" s="82">
        <f t="shared" ref="K8:K16" si="4">B8+E8+H8</f>
        <v>497</v>
      </c>
      <c r="L8" s="82">
        <f t="shared" si="2"/>
        <v>54</v>
      </c>
      <c r="M8" s="122">
        <f t="shared" si="3"/>
        <v>551</v>
      </c>
      <c r="N8" s="25"/>
      <c r="O8" s="282"/>
      <c r="P8" s="282"/>
      <c r="Q8" s="25"/>
    </row>
    <row r="9" spans="1:17" ht="14.25" customHeight="1">
      <c r="A9" s="31">
        <v>4</v>
      </c>
      <c r="B9" s="82"/>
      <c r="C9" s="82"/>
      <c r="D9" s="82"/>
      <c r="E9" s="82"/>
      <c r="F9" s="82"/>
      <c r="G9" s="82"/>
      <c r="H9" s="82">
        <v>23</v>
      </c>
      <c r="I9" s="82">
        <v>19</v>
      </c>
      <c r="J9" s="82">
        <f t="shared" si="1"/>
        <v>42</v>
      </c>
      <c r="K9" s="82">
        <f t="shared" si="4"/>
        <v>23</v>
      </c>
      <c r="L9" s="82">
        <f t="shared" si="2"/>
        <v>19</v>
      </c>
      <c r="M9" s="122">
        <f t="shared" si="3"/>
        <v>42</v>
      </c>
      <c r="N9" s="25"/>
      <c r="O9" s="282"/>
      <c r="P9" s="282"/>
      <c r="Q9" s="25"/>
    </row>
    <row r="10" spans="1:17" ht="14.25" customHeight="1">
      <c r="A10" s="58" t="s">
        <v>9</v>
      </c>
      <c r="B10" s="83">
        <f>SUM(B6:B9)</f>
        <v>1673</v>
      </c>
      <c r="C10" s="83">
        <f>SUM(C6:C9)</f>
        <v>139</v>
      </c>
      <c r="D10" s="83">
        <f t="shared" si="0"/>
        <v>1812</v>
      </c>
      <c r="E10" s="83">
        <f>SUM(E6:E9)</f>
        <v>716</v>
      </c>
      <c r="F10" s="83">
        <f>SUM(F6:F9)</f>
        <v>70</v>
      </c>
      <c r="G10" s="83">
        <f t="shared" ref="G10:G17" si="5">E10+F10</f>
        <v>786</v>
      </c>
      <c r="H10" s="83">
        <f>SUM(H6:H9)</f>
        <v>111</v>
      </c>
      <c r="I10" s="83">
        <f>SUM(I6:I9)</f>
        <v>47</v>
      </c>
      <c r="J10" s="83">
        <f t="shared" si="1"/>
        <v>158</v>
      </c>
      <c r="K10" s="83">
        <f t="shared" si="4"/>
        <v>2500</v>
      </c>
      <c r="L10" s="83">
        <f t="shared" si="2"/>
        <v>256</v>
      </c>
      <c r="M10" s="122">
        <f t="shared" si="3"/>
        <v>2756</v>
      </c>
      <c r="N10" s="25"/>
      <c r="O10" s="283"/>
      <c r="P10" s="283"/>
      <c r="Q10" s="25"/>
    </row>
    <row r="11" spans="1:17" ht="14.25" customHeight="1">
      <c r="A11" s="58" t="s">
        <v>11</v>
      </c>
      <c r="B11" s="82"/>
      <c r="C11" s="82"/>
      <c r="D11" s="82"/>
      <c r="E11" s="82"/>
      <c r="F11" s="82"/>
      <c r="G11" s="82"/>
      <c r="H11" s="82"/>
      <c r="I11" s="82"/>
      <c r="J11" s="82"/>
      <c r="K11" s="82">
        <f t="shared" si="4"/>
        <v>0</v>
      </c>
      <c r="L11" s="82">
        <f t="shared" si="2"/>
        <v>0</v>
      </c>
      <c r="M11" s="122">
        <f t="shared" si="3"/>
        <v>0</v>
      </c>
      <c r="N11" s="25"/>
      <c r="O11" s="282"/>
      <c r="P11" s="282"/>
      <c r="Q11" s="25"/>
    </row>
    <row r="12" spans="1:17" ht="14.25" customHeight="1">
      <c r="A12" s="31">
        <v>1</v>
      </c>
      <c r="B12" s="82">
        <v>325</v>
      </c>
      <c r="C12" s="82">
        <v>16</v>
      </c>
      <c r="D12" s="82">
        <f>B12+C12</f>
        <v>341</v>
      </c>
      <c r="E12" s="82">
        <v>123</v>
      </c>
      <c r="F12" s="82">
        <v>1</v>
      </c>
      <c r="G12" s="82">
        <f t="shared" si="5"/>
        <v>124</v>
      </c>
      <c r="H12" s="82">
        <v>9</v>
      </c>
      <c r="I12" s="82"/>
      <c r="J12" s="82">
        <f t="shared" si="1"/>
        <v>9</v>
      </c>
      <c r="K12" s="82">
        <f t="shared" si="4"/>
        <v>457</v>
      </c>
      <c r="L12" s="82">
        <f t="shared" si="2"/>
        <v>17</v>
      </c>
      <c r="M12" s="122">
        <f t="shared" si="3"/>
        <v>474</v>
      </c>
      <c r="N12" s="25"/>
      <c r="O12" s="282"/>
      <c r="P12" s="282"/>
      <c r="Q12" s="25"/>
    </row>
    <row r="13" spans="1:17" ht="14.25" customHeight="1">
      <c r="A13" s="31">
        <v>2</v>
      </c>
      <c r="B13" s="82">
        <v>98</v>
      </c>
      <c r="C13" s="82">
        <v>1</v>
      </c>
      <c r="D13" s="82">
        <f>B13+C13</f>
        <v>99</v>
      </c>
      <c r="E13" s="82">
        <v>141</v>
      </c>
      <c r="F13" s="82">
        <v>3</v>
      </c>
      <c r="G13" s="82">
        <f t="shared" si="5"/>
        <v>144</v>
      </c>
      <c r="H13" s="82">
        <v>9</v>
      </c>
      <c r="I13" s="82">
        <v>1</v>
      </c>
      <c r="J13" s="82">
        <f t="shared" si="1"/>
        <v>10</v>
      </c>
      <c r="K13" s="82">
        <f t="shared" si="4"/>
        <v>248</v>
      </c>
      <c r="L13" s="82">
        <f t="shared" si="2"/>
        <v>5</v>
      </c>
      <c r="M13" s="122">
        <f t="shared" si="3"/>
        <v>253</v>
      </c>
      <c r="N13" s="25"/>
      <c r="O13" s="282"/>
      <c r="P13" s="282"/>
      <c r="Q13" s="25"/>
    </row>
    <row r="14" spans="1:17" ht="14.25" customHeight="1">
      <c r="A14" s="31">
        <v>3</v>
      </c>
      <c r="B14" s="82">
        <v>156</v>
      </c>
      <c r="C14" s="82">
        <v>6</v>
      </c>
      <c r="D14" s="82">
        <f>B14+C14</f>
        <v>162</v>
      </c>
      <c r="E14" s="82"/>
      <c r="F14" s="82"/>
      <c r="G14" s="82"/>
      <c r="H14" s="82">
        <v>8</v>
      </c>
      <c r="I14" s="82"/>
      <c r="J14" s="82">
        <f t="shared" si="1"/>
        <v>8</v>
      </c>
      <c r="K14" s="82">
        <f t="shared" si="4"/>
        <v>164</v>
      </c>
      <c r="L14" s="82">
        <f t="shared" si="2"/>
        <v>6</v>
      </c>
      <c r="M14" s="122">
        <f t="shared" si="3"/>
        <v>170</v>
      </c>
      <c r="N14" s="25"/>
      <c r="O14" s="282"/>
      <c r="P14" s="282"/>
      <c r="Q14" s="25"/>
    </row>
    <row r="15" spans="1:17" ht="14.25" customHeight="1">
      <c r="A15" s="31">
        <v>4</v>
      </c>
      <c r="B15" s="82"/>
      <c r="C15" s="82"/>
      <c r="D15" s="82"/>
      <c r="E15" s="82"/>
      <c r="F15" s="82"/>
      <c r="G15" s="82"/>
      <c r="H15" s="82">
        <v>6</v>
      </c>
      <c r="I15" s="82">
        <v>1</v>
      </c>
      <c r="J15" s="82">
        <f t="shared" si="1"/>
        <v>7</v>
      </c>
      <c r="K15" s="82">
        <f t="shared" si="4"/>
        <v>6</v>
      </c>
      <c r="L15" s="82">
        <f t="shared" si="2"/>
        <v>1</v>
      </c>
      <c r="M15" s="122">
        <f t="shared" si="3"/>
        <v>7</v>
      </c>
      <c r="N15" s="25"/>
      <c r="O15" s="282"/>
      <c r="P15" s="282"/>
      <c r="Q15" s="25"/>
    </row>
    <row r="16" spans="1:17" ht="14.25" customHeight="1">
      <c r="A16" s="51" t="s">
        <v>9</v>
      </c>
      <c r="B16" s="83">
        <f>SUM(B12:B15)</f>
        <v>579</v>
      </c>
      <c r="C16" s="83">
        <f>SUM(C12:C15)</f>
        <v>23</v>
      </c>
      <c r="D16" s="83">
        <f>B16+C16</f>
        <v>602</v>
      </c>
      <c r="E16" s="83">
        <f>SUM(E12:E15)</f>
        <v>264</v>
      </c>
      <c r="F16" s="83">
        <f>SUM(F12:F15)</f>
        <v>4</v>
      </c>
      <c r="G16" s="83">
        <f t="shared" si="5"/>
        <v>268</v>
      </c>
      <c r="H16" s="83">
        <f>SUM(H12:H15)</f>
        <v>32</v>
      </c>
      <c r="I16" s="83">
        <f>SUM(I12:I15)</f>
        <v>2</v>
      </c>
      <c r="J16" s="83">
        <f t="shared" si="1"/>
        <v>34</v>
      </c>
      <c r="K16" s="83">
        <f t="shared" si="4"/>
        <v>875</v>
      </c>
      <c r="L16" s="83">
        <f t="shared" si="2"/>
        <v>29</v>
      </c>
      <c r="M16" s="122">
        <f t="shared" si="3"/>
        <v>904</v>
      </c>
      <c r="N16" s="25"/>
      <c r="O16" s="283"/>
      <c r="P16" s="283"/>
      <c r="Q16" s="25"/>
    </row>
    <row r="17" spans="1:22" s="52" customFormat="1" ht="43.5">
      <c r="A17" s="55" t="s">
        <v>12</v>
      </c>
      <c r="B17" s="122">
        <f>B10+B16</f>
        <v>2252</v>
      </c>
      <c r="C17" s="122">
        <f>C10+C16</f>
        <v>162</v>
      </c>
      <c r="D17" s="83">
        <f t="shared" si="0"/>
        <v>2414</v>
      </c>
      <c r="E17" s="83">
        <f>E10+E16</f>
        <v>980</v>
      </c>
      <c r="F17" s="83">
        <f>F10+F16</f>
        <v>74</v>
      </c>
      <c r="G17" s="83">
        <f t="shared" si="5"/>
        <v>1054</v>
      </c>
      <c r="H17" s="122">
        <f>H10+H16</f>
        <v>143</v>
      </c>
      <c r="I17" s="122">
        <f>I10+I16</f>
        <v>49</v>
      </c>
      <c r="J17" s="83">
        <f t="shared" si="1"/>
        <v>192</v>
      </c>
      <c r="K17" s="83">
        <f>B17+E17+H17</f>
        <v>3375</v>
      </c>
      <c r="L17" s="83">
        <f>C17+F17+I17</f>
        <v>285</v>
      </c>
      <c r="M17" s="122">
        <f t="shared" si="3"/>
        <v>3660</v>
      </c>
      <c r="N17" s="385"/>
      <c r="O17" s="284"/>
      <c r="P17" s="284"/>
      <c r="Q17" s="385"/>
      <c r="R17" s="386"/>
      <c r="S17" s="386"/>
      <c r="T17" s="386"/>
      <c r="U17" s="386"/>
      <c r="V17" s="386"/>
    </row>
    <row r="18" spans="1:22" ht="18" customHeight="1">
      <c r="A18" s="288"/>
      <c r="B18" s="288"/>
      <c r="C18" s="288"/>
      <c r="D18" s="288"/>
      <c r="E18" s="288"/>
      <c r="F18" s="288"/>
      <c r="G18" s="288"/>
      <c r="H18" s="288"/>
      <c r="I18" s="288"/>
      <c r="J18" s="290"/>
      <c r="K18" s="288"/>
      <c r="N18" s="25"/>
      <c r="O18" s="25"/>
      <c r="P18" s="25"/>
      <c r="Q18" s="25"/>
    </row>
    <row r="19" spans="1:22" ht="14">
      <c r="A19" s="288"/>
      <c r="B19" s="288"/>
      <c r="C19" s="288"/>
      <c r="D19" s="288"/>
      <c r="E19" s="288"/>
      <c r="F19" s="288"/>
      <c r="G19" s="288"/>
      <c r="H19" s="288"/>
      <c r="I19" s="288"/>
      <c r="J19" s="288"/>
      <c r="K19" s="288"/>
      <c r="N19" s="25"/>
      <c r="O19" s="25"/>
      <c r="P19" s="25"/>
      <c r="Q19" s="25"/>
    </row>
    <row r="20" spans="1:22" ht="14">
      <c r="A20" s="288"/>
      <c r="B20" s="288"/>
      <c r="C20" s="288"/>
      <c r="D20" s="288"/>
      <c r="E20" s="288"/>
      <c r="F20" s="289"/>
      <c r="G20" s="289"/>
      <c r="H20" s="289"/>
      <c r="I20" s="288"/>
      <c r="J20" s="288"/>
      <c r="K20" s="288"/>
      <c r="O20" s="25"/>
      <c r="P20" s="25"/>
    </row>
    <row r="21" spans="1:22" ht="15" customHeight="1">
      <c r="A21" s="288"/>
      <c r="B21" s="288"/>
      <c r="C21" s="288"/>
      <c r="D21" s="288"/>
      <c r="E21" s="288"/>
      <c r="F21" s="289"/>
      <c r="G21" s="289"/>
      <c r="H21" s="289"/>
      <c r="I21" s="288"/>
      <c r="J21" s="288"/>
      <c r="K21" s="288"/>
    </row>
    <row r="22" spans="1:22" ht="15" customHeight="1">
      <c r="A22" s="288"/>
      <c r="B22" s="288"/>
      <c r="C22" s="288"/>
      <c r="D22" s="288"/>
      <c r="E22" s="288"/>
      <c r="F22" s="289"/>
      <c r="G22" s="289"/>
      <c r="H22" s="289"/>
      <c r="I22" s="288"/>
      <c r="J22" s="288"/>
      <c r="K22" s="288"/>
    </row>
    <row r="23" spans="1:22" ht="15" customHeight="1">
      <c r="A23" s="288"/>
      <c r="B23" s="288"/>
      <c r="C23" s="288"/>
      <c r="D23" s="288"/>
      <c r="E23" s="288"/>
      <c r="F23" s="288"/>
    </row>
    <row r="24" spans="1:22" ht="15" customHeight="1">
      <c r="A24" s="288"/>
      <c r="B24" s="288"/>
      <c r="C24" s="288"/>
      <c r="D24" s="288"/>
      <c r="E24" s="288"/>
      <c r="F24" s="288"/>
    </row>
    <row r="25" spans="1:22" ht="15" customHeight="1">
      <c r="A25" s="288"/>
      <c r="B25" s="288"/>
      <c r="C25" s="288"/>
      <c r="D25" s="288"/>
      <c r="E25" s="288"/>
      <c r="F25" s="288"/>
    </row>
    <row r="26" spans="1:22" ht="15" customHeight="1">
      <c r="A26" s="288"/>
      <c r="B26" s="288"/>
      <c r="C26" s="288"/>
      <c r="D26" s="288"/>
      <c r="E26" s="288"/>
      <c r="F26" s="288"/>
    </row>
    <row r="27" spans="1:22" ht="15" customHeight="1">
      <c r="A27" s="288"/>
      <c r="B27" s="289"/>
      <c r="C27" s="289"/>
      <c r="D27" s="288"/>
      <c r="E27" s="288"/>
      <c r="F27" s="288"/>
    </row>
    <row r="28" spans="1:22" ht="15" customHeight="1">
      <c r="A28" s="288"/>
      <c r="B28" s="289"/>
      <c r="C28" s="289"/>
      <c r="D28" s="288"/>
      <c r="E28" s="288"/>
      <c r="F28" s="288"/>
    </row>
    <row r="29" spans="1:22" ht="15" customHeight="1">
      <c r="A29" s="288"/>
      <c r="B29" s="289"/>
      <c r="C29" s="289"/>
      <c r="D29" s="288"/>
      <c r="E29" s="288"/>
      <c r="F29" s="288"/>
    </row>
    <row r="38" spans="1:3" ht="15" customHeight="1">
      <c r="A38" s="288"/>
      <c r="B38" s="288"/>
      <c r="C38" s="288"/>
    </row>
    <row r="39" spans="1:3" ht="15" customHeight="1">
      <c r="A39" s="288"/>
      <c r="B39" s="289"/>
      <c r="C39" s="289"/>
    </row>
    <row r="40" spans="1:3" ht="15" customHeight="1">
      <c r="A40" s="288"/>
      <c r="B40" s="289"/>
      <c r="C40" s="289"/>
    </row>
    <row r="41" spans="1:3" ht="15" customHeight="1">
      <c r="A41" s="288"/>
      <c r="B41" s="289"/>
      <c r="C41" s="289"/>
    </row>
  </sheetData>
  <mergeCells count="5">
    <mergeCell ref="B3:D3"/>
    <mergeCell ref="E3:G3"/>
    <mergeCell ref="H3:J3"/>
    <mergeCell ref="K3:L3"/>
    <mergeCell ref="O3:P3"/>
  </mergeCells>
  <pageMargins left="0.7" right="0.7" top="0.78740157499999996" bottom="0.78740157499999996" header="0" footer="0"/>
  <pageSetup paperSize="9" orientation="landscape" r:id="rId1"/>
  <ignoredErrors>
    <ignoredError sqref="D10 G10 D16:D17 G16:G17" formula="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12"/>
  <sheetViews>
    <sheetView workbookViewId="0">
      <selection activeCell="Q23" sqref="Q23"/>
    </sheetView>
  </sheetViews>
  <sheetFormatPr defaultColWidth="12.58203125" defaultRowHeight="14"/>
  <cols>
    <col min="1" max="1" width="10.58203125" customWidth="1"/>
    <col min="2" max="15" width="7.58203125" customWidth="1"/>
    <col min="16" max="16" width="9.58203125" customWidth="1"/>
    <col min="17" max="17" width="9" customWidth="1"/>
    <col min="18" max="20" width="7.58203125" customWidth="1"/>
    <col min="21" max="21" width="7.58203125" style="48" customWidth="1"/>
    <col min="22" max="22" width="9" customWidth="1"/>
    <col min="23" max="25" width="7.58203125" customWidth="1"/>
    <col min="26" max="26" width="8.58203125" customWidth="1"/>
    <col min="27" max="32" width="7.58203125" customWidth="1"/>
  </cols>
  <sheetData>
    <row r="1" spans="1:21" ht="14.5">
      <c r="A1" s="1" t="s">
        <v>4193</v>
      </c>
      <c r="M1" s="7"/>
      <c r="N1" s="7"/>
      <c r="O1" s="7"/>
      <c r="R1" s="7"/>
      <c r="S1" s="7"/>
      <c r="T1" s="7"/>
    </row>
    <row r="2" spans="1:21" ht="14.5">
      <c r="A2" s="1"/>
      <c r="M2" s="7"/>
      <c r="N2" s="7"/>
      <c r="O2" s="7"/>
      <c r="R2" s="7"/>
      <c r="S2" s="7"/>
      <c r="T2" s="7"/>
    </row>
    <row r="3" spans="1:21" ht="27.75" customHeight="1">
      <c r="A3" s="25"/>
      <c r="B3" s="493" t="s">
        <v>4194</v>
      </c>
      <c r="C3" s="494"/>
      <c r="D3" s="494"/>
      <c r="E3" s="494"/>
      <c r="F3" s="494"/>
      <c r="G3" s="494"/>
      <c r="H3" s="494"/>
      <c r="I3" s="494"/>
      <c r="J3" s="494"/>
      <c r="K3" s="494"/>
      <c r="L3" s="494"/>
      <c r="M3" s="495"/>
      <c r="N3" s="496" t="s">
        <v>4195</v>
      </c>
      <c r="O3" s="497"/>
      <c r="R3" s="24"/>
      <c r="S3" s="24"/>
      <c r="T3" s="24"/>
      <c r="U3" s="74"/>
    </row>
    <row r="4" spans="1:21" ht="45" customHeight="1">
      <c r="A4" s="51" t="s">
        <v>4163</v>
      </c>
      <c r="B4" s="490" t="s">
        <v>4146</v>
      </c>
      <c r="C4" s="492"/>
      <c r="D4" s="490" t="s">
        <v>4147</v>
      </c>
      <c r="E4" s="492"/>
      <c r="F4" s="490" t="s">
        <v>4148</v>
      </c>
      <c r="G4" s="492"/>
      <c r="H4" s="490" t="s">
        <v>4149</v>
      </c>
      <c r="I4" s="492"/>
      <c r="J4" s="490" t="s">
        <v>4150</v>
      </c>
      <c r="K4" s="492"/>
      <c r="L4" s="490" t="s">
        <v>4151</v>
      </c>
      <c r="M4" s="491"/>
      <c r="N4" s="490" t="s">
        <v>4152</v>
      </c>
      <c r="O4" s="492"/>
      <c r="P4" s="488" t="s">
        <v>4196</v>
      </c>
      <c r="Q4" s="489"/>
      <c r="R4" s="490" t="s">
        <v>4197</v>
      </c>
      <c r="S4" s="492"/>
      <c r="T4" s="490" t="s">
        <v>4164</v>
      </c>
      <c r="U4" s="490"/>
    </row>
    <row r="5" spans="1:21" ht="14.5">
      <c r="A5" s="75"/>
      <c r="B5" s="34" t="s">
        <v>4165</v>
      </c>
      <c r="C5" s="34" t="s">
        <v>4166</v>
      </c>
      <c r="D5" s="34" t="s">
        <v>4165</v>
      </c>
      <c r="E5" s="34" t="s">
        <v>4166</v>
      </c>
      <c r="F5" s="34" t="s">
        <v>4165</v>
      </c>
      <c r="G5" s="34" t="s">
        <v>4166</v>
      </c>
      <c r="H5" s="34" t="s">
        <v>4165</v>
      </c>
      <c r="I5" s="34" t="s">
        <v>4166</v>
      </c>
      <c r="J5" s="34" t="s">
        <v>4165</v>
      </c>
      <c r="K5" s="34" t="s">
        <v>4166</v>
      </c>
      <c r="L5" s="34" t="s">
        <v>4165</v>
      </c>
      <c r="M5" s="60" t="s">
        <v>4166</v>
      </c>
      <c r="N5" s="60" t="s">
        <v>4165</v>
      </c>
      <c r="O5" s="60" t="s">
        <v>4166</v>
      </c>
      <c r="P5" s="57" t="s">
        <v>4165</v>
      </c>
      <c r="Q5" s="62" t="s">
        <v>4166</v>
      </c>
      <c r="R5" s="60" t="s">
        <v>4165</v>
      </c>
      <c r="S5" s="60" t="s">
        <v>4166</v>
      </c>
      <c r="T5" s="60" t="s">
        <v>4165</v>
      </c>
      <c r="U5" s="60" t="s">
        <v>4166</v>
      </c>
    </row>
    <row r="6" spans="1:21" ht="14.5">
      <c r="A6" s="49" t="s">
        <v>4167</v>
      </c>
      <c r="B6" s="28"/>
      <c r="C6" s="28"/>
      <c r="D6" s="28"/>
      <c r="E6" s="28"/>
      <c r="F6" s="28"/>
      <c r="G6" s="28"/>
      <c r="H6" s="28">
        <v>5</v>
      </c>
      <c r="I6" s="28">
        <v>5</v>
      </c>
      <c r="J6" s="28"/>
      <c r="K6" s="28"/>
      <c r="L6" s="28">
        <v>6</v>
      </c>
      <c r="M6" s="28">
        <v>5</v>
      </c>
      <c r="N6" s="28">
        <v>14</v>
      </c>
      <c r="O6" s="28">
        <v>8</v>
      </c>
      <c r="P6" s="57">
        <f t="shared" ref="P6:Q12" si="0">T6-R6</f>
        <v>25</v>
      </c>
      <c r="Q6" s="384">
        <f t="shared" si="0"/>
        <v>18</v>
      </c>
      <c r="R6" s="63">
        <v>15</v>
      </c>
      <c r="S6" s="28">
        <v>8</v>
      </c>
      <c r="T6" s="63">
        <f>H6+L6+N6+R6</f>
        <v>40</v>
      </c>
      <c r="U6" s="28">
        <f>I6+M6+O6+S6</f>
        <v>26</v>
      </c>
    </row>
    <row r="7" spans="1:21" ht="14.5">
      <c r="A7" s="49" t="s">
        <v>4168</v>
      </c>
      <c r="B7" s="28"/>
      <c r="C7" s="28"/>
      <c r="D7" s="28">
        <v>2</v>
      </c>
      <c r="E7" s="28">
        <v>1</v>
      </c>
      <c r="F7" s="28">
        <v>25</v>
      </c>
      <c r="G7" s="28">
        <v>17</v>
      </c>
      <c r="H7" s="28">
        <v>8</v>
      </c>
      <c r="I7" s="28">
        <v>3</v>
      </c>
      <c r="J7" s="28"/>
      <c r="K7" s="28"/>
      <c r="L7" s="28">
        <v>36</v>
      </c>
      <c r="M7" s="28">
        <v>10</v>
      </c>
      <c r="N7" s="28">
        <v>12</v>
      </c>
      <c r="O7" s="28">
        <v>4</v>
      </c>
      <c r="P7" s="57">
        <f t="shared" si="0"/>
        <v>83</v>
      </c>
      <c r="Q7" s="384">
        <f t="shared" si="0"/>
        <v>35</v>
      </c>
      <c r="R7" s="63">
        <v>25</v>
      </c>
      <c r="S7" s="28">
        <v>13</v>
      </c>
      <c r="T7" s="63">
        <f>H7+L7+N7+R7+F7+D7</f>
        <v>108</v>
      </c>
      <c r="U7" s="28">
        <f>I7+M7+O7+S7+G7+E7</f>
        <v>48</v>
      </c>
    </row>
    <row r="8" spans="1:21" ht="14.5">
      <c r="A8" s="49" t="s">
        <v>4169</v>
      </c>
      <c r="B8" s="28">
        <v>4</v>
      </c>
      <c r="C8" s="28">
        <v>2</v>
      </c>
      <c r="D8" s="28">
        <v>28</v>
      </c>
      <c r="E8" s="28">
        <v>5</v>
      </c>
      <c r="F8" s="28">
        <v>38</v>
      </c>
      <c r="G8" s="28">
        <v>13</v>
      </c>
      <c r="H8" s="28">
        <v>5</v>
      </c>
      <c r="I8" s="28">
        <v>2</v>
      </c>
      <c r="J8" s="28">
        <v>1</v>
      </c>
      <c r="K8" s="28"/>
      <c r="L8" s="28">
        <v>20</v>
      </c>
      <c r="M8" s="28">
        <v>13</v>
      </c>
      <c r="N8" s="28">
        <v>6</v>
      </c>
      <c r="O8" s="28">
        <v>3</v>
      </c>
      <c r="P8" s="57">
        <f t="shared" si="0"/>
        <v>102</v>
      </c>
      <c r="Q8" s="384">
        <f t="shared" si="0"/>
        <v>38</v>
      </c>
      <c r="R8" s="63">
        <v>25</v>
      </c>
      <c r="S8" s="28">
        <v>15</v>
      </c>
      <c r="T8" s="63">
        <f>H8+L8+N8+R8+B8+D8+J8+F8</f>
        <v>127</v>
      </c>
      <c r="U8" s="28">
        <f>I8+M8+O8+S8+C8+E8+G8+K8</f>
        <v>53</v>
      </c>
    </row>
    <row r="9" spans="1:21" ht="14.5">
      <c r="A9" s="49" t="s">
        <v>4170</v>
      </c>
      <c r="B9" s="28">
        <v>13</v>
      </c>
      <c r="C9" s="28">
        <v>6</v>
      </c>
      <c r="D9" s="28">
        <v>7</v>
      </c>
      <c r="E9" s="28">
        <v>1</v>
      </c>
      <c r="F9" s="28">
        <v>6</v>
      </c>
      <c r="G9" s="82">
        <v>4</v>
      </c>
      <c r="H9" s="82">
        <v>5</v>
      </c>
      <c r="I9" s="82">
        <v>2</v>
      </c>
      <c r="J9" s="28"/>
      <c r="K9" s="28"/>
      <c r="L9" s="28">
        <v>6</v>
      </c>
      <c r="M9" s="28">
        <v>2</v>
      </c>
      <c r="N9" s="28">
        <v>2</v>
      </c>
      <c r="O9" s="28">
        <v>1</v>
      </c>
      <c r="P9" s="57">
        <f t="shared" si="0"/>
        <v>39</v>
      </c>
      <c r="Q9" s="384">
        <f t="shared" si="0"/>
        <v>16</v>
      </c>
      <c r="R9" s="63">
        <v>21</v>
      </c>
      <c r="S9" s="28">
        <v>17</v>
      </c>
      <c r="T9" s="63">
        <f t="shared" ref="T9:T11" si="1">H9+L9+N9+R9+B9+D9+J9+F9</f>
        <v>60</v>
      </c>
      <c r="U9" s="28">
        <f t="shared" ref="U9:U11" si="2">I9+M9+O9+S9+C9+E9+G9+K9</f>
        <v>33</v>
      </c>
    </row>
    <row r="10" spans="1:21" ht="14.5">
      <c r="A10" s="49" t="s">
        <v>4171</v>
      </c>
      <c r="B10" s="28">
        <v>11</v>
      </c>
      <c r="C10" s="28">
        <v>2</v>
      </c>
      <c r="D10" s="28">
        <v>4</v>
      </c>
      <c r="E10" s="28"/>
      <c r="F10" s="28">
        <v>8</v>
      </c>
      <c r="G10" s="28">
        <v>1</v>
      </c>
      <c r="H10" s="28">
        <v>2</v>
      </c>
      <c r="I10" s="28">
        <v>1</v>
      </c>
      <c r="J10" s="28">
        <v>1</v>
      </c>
      <c r="K10" s="28"/>
      <c r="L10" s="28">
        <v>4</v>
      </c>
      <c r="M10" s="28">
        <v>2</v>
      </c>
      <c r="N10" s="28">
        <v>1</v>
      </c>
      <c r="O10" s="28">
        <v>1</v>
      </c>
      <c r="P10" s="57">
        <f t="shared" si="0"/>
        <v>31</v>
      </c>
      <c r="Q10" s="384">
        <f t="shared" si="0"/>
        <v>7</v>
      </c>
      <c r="R10" s="63">
        <v>15</v>
      </c>
      <c r="S10" s="28">
        <v>12</v>
      </c>
      <c r="T10" s="63">
        <f t="shared" si="1"/>
        <v>46</v>
      </c>
      <c r="U10" s="28">
        <f t="shared" si="2"/>
        <v>19</v>
      </c>
    </row>
    <row r="11" spans="1:21" ht="14.5">
      <c r="A11" s="49" t="s">
        <v>4172</v>
      </c>
      <c r="B11" s="28">
        <v>6</v>
      </c>
      <c r="C11" s="28"/>
      <c r="D11" s="28">
        <v>4</v>
      </c>
      <c r="E11" s="28"/>
      <c r="F11" s="28"/>
      <c r="G11" s="28"/>
      <c r="H11" s="85">
        <v>1</v>
      </c>
      <c r="I11" s="28"/>
      <c r="J11" s="28"/>
      <c r="K11" s="28"/>
      <c r="L11" s="85">
        <v>1</v>
      </c>
      <c r="M11" s="28"/>
      <c r="N11" s="28"/>
      <c r="O11" s="28"/>
      <c r="P11" s="57">
        <f t="shared" si="0"/>
        <v>12</v>
      </c>
      <c r="Q11" s="384">
        <f t="shared" si="0"/>
        <v>0</v>
      </c>
      <c r="R11" s="63">
        <v>3</v>
      </c>
      <c r="S11" s="28">
        <v>1</v>
      </c>
      <c r="T11" s="63">
        <f t="shared" si="1"/>
        <v>15</v>
      </c>
      <c r="U11" s="28">
        <f t="shared" si="2"/>
        <v>1</v>
      </c>
    </row>
    <row r="12" spans="1:21" ht="14.5">
      <c r="A12" s="51" t="s">
        <v>9</v>
      </c>
      <c r="B12" s="63">
        <f>B6+B7+B8+B9+B10+B11</f>
        <v>34</v>
      </c>
      <c r="C12" s="63">
        <f t="shared" ref="C12:U12" si="3">C6+C7+C8+C9+C10+C11</f>
        <v>10</v>
      </c>
      <c r="D12" s="63">
        <f t="shared" si="3"/>
        <v>45</v>
      </c>
      <c r="E12" s="63">
        <f t="shared" si="3"/>
        <v>7</v>
      </c>
      <c r="F12" s="63">
        <f t="shared" si="3"/>
        <v>77</v>
      </c>
      <c r="G12" s="63">
        <f t="shared" si="3"/>
        <v>35</v>
      </c>
      <c r="H12" s="63">
        <f t="shared" si="3"/>
        <v>26</v>
      </c>
      <c r="I12" s="63">
        <f t="shared" si="3"/>
        <v>13</v>
      </c>
      <c r="J12" s="63">
        <f t="shared" si="3"/>
        <v>2</v>
      </c>
      <c r="K12" s="63">
        <f t="shared" si="3"/>
        <v>0</v>
      </c>
      <c r="L12" s="63">
        <f t="shared" si="3"/>
        <v>73</v>
      </c>
      <c r="M12" s="63">
        <f t="shared" si="3"/>
        <v>32</v>
      </c>
      <c r="N12" s="63">
        <f t="shared" si="3"/>
        <v>35</v>
      </c>
      <c r="O12" s="63">
        <f t="shared" si="3"/>
        <v>17</v>
      </c>
      <c r="P12" s="57">
        <f t="shared" si="0"/>
        <v>292</v>
      </c>
      <c r="Q12" s="62">
        <f t="shared" si="0"/>
        <v>114</v>
      </c>
      <c r="R12" s="63">
        <f t="shared" si="3"/>
        <v>104</v>
      </c>
      <c r="S12" s="63">
        <f t="shared" si="3"/>
        <v>66</v>
      </c>
      <c r="T12" s="63">
        <f t="shared" si="3"/>
        <v>396</v>
      </c>
      <c r="U12" s="63">
        <f t="shared" si="3"/>
        <v>180</v>
      </c>
    </row>
  </sheetData>
  <mergeCells count="12">
    <mergeCell ref="B3:M3"/>
    <mergeCell ref="N3:O3"/>
    <mergeCell ref="B4:C4"/>
    <mergeCell ref="D4:E4"/>
    <mergeCell ref="F4:G4"/>
    <mergeCell ref="H4:I4"/>
    <mergeCell ref="J4:K4"/>
    <mergeCell ref="P4:Q4"/>
    <mergeCell ref="T4:U4"/>
    <mergeCell ref="L4:M4"/>
    <mergeCell ref="N4:O4"/>
    <mergeCell ref="R4:S4"/>
  </mergeCells>
  <pageMargins left="0.7" right="0.7" top="0.78740157499999996" bottom="0.78740157499999996" header="0" footer="0"/>
  <pageSetup orientation="landscape"/>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0D71-89FB-4957-8B8E-A60C5D1A5A77}">
  <sheetPr>
    <tabColor rgb="FF0070C0"/>
    <pageSetUpPr fitToPage="1"/>
  </sheetPr>
  <dimension ref="A1:S43"/>
  <sheetViews>
    <sheetView workbookViewId="0"/>
  </sheetViews>
  <sheetFormatPr defaultColWidth="12.58203125" defaultRowHeight="14"/>
  <cols>
    <col min="1" max="1" width="17.08203125" customWidth="1"/>
    <col min="2" max="18" width="7.58203125" customWidth="1"/>
    <col min="19" max="19" width="7.58203125" style="48" customWidth="1"/>
    <col min="20" max="20" width="9" customWidth="1"/>
    <col min="21" max="23" width="7.58203125" customWidth="1"/>
    <col min="24" max="24" width="8.58203125" customWidth="1"/>
    <col min="25" max="30" width="7.58203125" customWidth="1"/>
  </cols>
  <sheetData>
    <row r="1" spans="1:19" ht="14.5">
      <c r="A1" s="1" t="s">
        <v>4198</v>
      </c>
      <c r="M1" s="7"/>
      <c r="N1" s="24"/>
      <c r="O1" s="24"/>
      <c r="P1" s="24"/>
      <c r="Q1" s="7"/>
      <c r="R1" s="7"/>
    </row>
    <row r="2" spans="1:19" ht="14.5">
      <c r="A2" s="30"/>
      <c r="B2" s="25"/>
      <c r="C2" s="25"/>
      <c r="D2" s="25"/>
      <c r="E2" s="25"/>
      <c r="F2" s="25"/>
      <c r="G2" s="25"/>
      <c r="H2" s="25"/>
      <c r="I2" s="25"/>
      <c r="J2" s="25"/>
      <c r="K2" s="25"/>
      <c r="L2" s="25"/>
      <c r="M2" s="24"/>
      <c r="N2" s="24"/>
      <c r="O2" s="24"/>
      <c r="P2" s="24"/>
      <c r="Q2" s="24"/>
      <c r="R2" s="24"/>
      <c r="S2" s="74"/>
    </row>
    <row r="3" spans="1:19" ht="45" customHeight="1">
      <c r="A3" s="228" t="s">
        <v>4163</v>
      </c>
      <c r="B3" s="485" t="s">
        <v>4146</v>
      </c>
      <c r="C3" s="486"/>
      <c r="D3" s="485" t="s">
        <v>4147</v>
      </c>
      <c r="E3" s="486"/>
      <c r="F3" s="485" t="s">
        <v>4148</v>
      </c>
      <c r="G3" s="486"/>
      <c r="H3" s="485" t="s">
        <v>4149</v>
      </c>
      <c r="I3" s="486"/>
      <c r="J3" s="485" t="s">
        <v>4150</v>
      </c>
      <c r="K3" s="486"/>
      <c r="L3" s="485" t="s">
        <v>4151</v>
      </c>
      <c r="M3" s="487"/>
      <c r="N3" s="485" t="s">
        <v>4152</v>
      </c>
      <c r="O3" s="486"/>
      <c r="P3" s="485" t="s">
        <v>4159</v>
      </c>
      <c r="Q3" s="486"/>
      <c r="R3" s="485" t="s">
        <v>4164</v>
      </c>
      <c r="S3" s="485"/>
    </row>
    <row r="4" spans="1:19" ht="14.5">
      <c r="A4" s="75"/>
      <c r="B4" s="34" t="s">
        <v>4165</v>
      </c>
      <c r="C4" s="34" t="s">
        <v>4166</v>
      </c>
      <c r="D4" s="34" t="s">
        <v>4165</v>
      </c>
      <c r="E4" s="34" t="s">
        <v>4166</v>
      </c>
      <c r="F4" s="34" t="s">
        <v>4165</v>
      </c>
      <c r="G4" s="34" t="s">
        <v>4166</v>
      </c>
      <c r="H4" s="34" t="s">
        <v>4165</v>
      </c>
      <c r="I4" s="34" t="s">
        <v>4166</v>
      </c>
      <c r="J4" s="34" t="s">
        <v>4165</v>
      </c>
      <c r="K4" s="34" t="s">
        <v>4166</v>
      </c>
      <c r="L4" s="34" t="s">
        <v>4165</v>
      </c>
      <c r="M4" s="60" t="s">
        <v>4166</v>
      </c>
      <c r="N4" s="60" t="s">
        <v>4165</v>
      </c>
      <c r="O4" s="60" t="s">
        <v>4166</v>
      </c>
      <c r="P4" s="60" t="s">
        <v>4165</v>
      </c>
      <c r="Q4" s="60" t="s">
        <v>4166</v>
      </c>
      <c r="R4" s="60" t="s">
        <v>4165</v>
      </c>
      <c r="S4" s="60" t="s">
        <v>4166</v>
      </c>
    </row>
    <row r="5" spans="1:19" ht="14.5">
      <c r="A5" s="49" t="s">
        <v>4167</v>
      </c>
      <c r="B5" s="28"/>
      <c r="C5" s="28"/>
      <c r="D5" s="28"/>
      <c r="E5" s="28"/>
      <c r="F5" s="28">
        <v>2</v>
      </c>
      <c r="G5" s="28">
        <v>2</v>
      </c>
      <c r="H5" s="28">
        <v>2</v>
      </c>
      <c r="I5" s="28">
        <v>2</v>
      </c>
      <c r="J5" s="28"/>
      <c r="K5" s="28"/>
      <c r="L5" s="28">
        <v>8</v>
      </c>
      <c r="M5" s="28">
        <v>7</v>
      </c>
      <c r="N5" s="28">
        <v>14</v>
      </c>
      <c r="O5" s="28">
        <v>9</v>
      </c>
      <c r="P5" s="63">
        <v>15</v>
      </c>
      <c r="Q5" s="28">
        <v>6</v>
      </c>
      <c r="R5" s="63">
        <f t="shared" ref="R5:R10" si="0">B5+D5++H5+J5+L5+P5+N5+F5</f>
        <v>41</v>
      </c>
      <c r="S5" s="28">
        <f t="shared" ref="S5:S10" si="1">C5+E5+G5+I5+Q5+O5+M5</f>
        <v>26</v>
      </c>
    </row>
    <row r="6" spans="1:19" ht="14.5">
      <c r="A6" s="49" t="s">
        <v>4168</v>
      </c>
      <c r="B6" s="28"/>
      <c r="C6" s="28"/>
      <c r="D6" s="28">
        <v>3</v>
      </c>
      <c r="E6" s="28">
        <v>3</v>
      </c>
      <c r="F6" s="28">
        <v>17</v>
      </c>
      <c r="G6" s="28">
        <v>11</v>
      </c>
      <c r="H6" s="28">
        <v>11</v>
      </c>
      <c r="I6" s="28">
        <v>6</v>
      </c>
      <c r="J6" s="28"/>
      <c r="K6" s="28"/>
      <c r="L6" s="28">
        <v>32</v>
      </c>
      <c r="M6" s="28">
        <v>10</v>
      </c>
      <c r="N6" s="28">
        <v>16</v>
      </c>
      <c r="O6" s="28">
        <v>6</v>
      </c>
      <c r="P6" s="63">
        <v>23</v>
      </c>
      <c r="Q6" s="28">
        <v>12</v>
      </c>
      <c r="R6" s="63">
        <f t="shared" si="0"/>
        <v>102</v>
      </c>
      <c r="S6" s="28">
        <f t="shared" si="1"/>
        <v>48</v>
      </c>
    </row>
    <row r="7" spans="1:19" ht="14.5">
      <c r="A7" s="49" t="s">
        <v>4169</v>
      </c>
      <c r="B7" s="28">
        <v>5</v>
      </c>
      <c r="C7" s="28">
        <v>2</v>
      </c>
      <c r="D7" s="28">
        <v>28</v>
      </c>
      <c r="E7" s="28">
        <v>6</v>
      </c>
      <c r="F7" s="28">
        <v>42</v>
      </c>
      <c r="G7" s="28">
        <v>21</v>
      </c>
      <c r="H7" s="28">
        <v>8</v>
      </c>
      <c r="I7" s="28">
        <v>4</v>
      </c>
      <c r="J7" s="28">
        <v>1</v>
      </c>
      <c r="K7" s="28"/>
      <c r="L7" s="28">
        <v>21</v>
      </c>
      <c r="M7" s="28">
        <v>12</v>
      </c>
      <c r="N7" s="28">
        <v>8</v>
      </c>
      <c r="O7" s="28">
        <v>3</v>
      </c>
      <c r="P7" s="63">
        <v>26</v>
      </c>
      <c r="Q7" s="28">
        <v>15</v>
      </c>
      <c r="R7" s="63">
        <f t="shared" si="0"/>
        <v>139</v>
      </c>
      <c r="S7" s="28">
        <f t="shared" si="1"/>
        <v>63</v>
      </c>
    </row>
    <row r="8" spans="1:19" ht="14.5">
      <c r="A8" s="49" t="s">
        <v>4170</v>
      </c>
      <c r="B8" s="28">
        <v>11</v>
      </c>
      <c r="C8" s="28">
        <v>5</v>
      </c>
      <c r="D8" s="28">
        <v>11</v>
      </c>
      <c r="E8" s="28">
        <v>1</v>
      </c>
      <c r="F8" s="28">
        <v>8</v>
      </c>
      <c r="G8" s="82">
        <v>2</v>
      </c>
      <c r="H8" s="82">
        <v>5</v>
      </c>
      <c r="I8" s="82">
        <v>3</v>
      </c>
      <c r="J8" s="28"/>
      <c r="K8" s="28"/>
      <c r="L8" s="28">
        <v>8</v>
      </c>
      <c r="M8" s="28">
        <v>3</v>
      </c>
      <c r="N8" s="28">
        <v>3</v>
      </c>
      <c r="O8" s="28">
        <v>2</v>
      </c>
      <c r="P8" s="63">
        <v>22</v>
      </c>
      <c r="Q8" s="28">
        <v>16</v>
      </c>
      <c r="R8" s="63">
        <f t="shared" si="0"/>
        <v>68</v>
      </c>
      <c r="S8" s="28">
        <f t="shared" si="1"/>
        <v>32</v>
      </c>
    </row>
    <row r="9" spans="1:19" ht="14.5">
      <c r="A9" s="49" t="s">
        <v>4171</v>
      </c>
      <c r="B9" s="28">
        <v>10</v>
      </c>
      <c r="C9" s="28">
        <v>3</v>
      </c>
      <c r="D9" s="28">
        <v>3</v>
      </c>
      <c r="E9" s="28"/>
      <c r="F9" s="28">
        <v>8</v>
      </c>
      <c r="G9" s="28">
        <v>2</v>
      </c>
      <c r="H9" s="28">
        <v>3</v>
      </c>
      <c r="I9" s="28">
        <v>1</v>
      </c>
      <c r="J9" s="28">
        <v>1</v>
      </c>
      <c r="K9" s="28"/>
      <c r="L9" s="28">
        <v>5</v>
      </c>
      <c r="M9" s="28">
        <v>2</v>
      </c>
      <c r="N9" s="28"/>
      <c r="O9" s="28"/>
      <c r="P9" s="63">
        <v>17</v>
      </c>
      <c r="Q9" s="28">
        <v>12</v>
      </c>
      <c r="R9" s="63">
        <f t="shared" si="0"/>
        <v>47</v>
      </c>
      <c r="S9" s="28">
        <f t="shared" si="1"/>
        <v>20</v>
      </c>
    </row>
    <row r="10" spans="1:19" ht="14.5">
      <c r="A10" s="49" t="s">
        <v>4172</v>
      </c>
      <c r="B10" s="28">
        <v>6</v>
      </c>
      <c r="C10" s="28"/>
      <c r="D10" s="28">
        <v>5</v>
      </c>
      <c r="E10" s="28"/>
      <c r="F10" s="28"/>
      <c r="G10" s="28"/>
      <c r="H10" s="85"/>
      <c r="I10" s="28"/>
      <c r="J10" s="28"/>
      <c r="K10" s="28"/>
      <c r="L10" s="85">
        <v>1</v>
      </c>
      <c r="M10" s="28"/>
      <c r="N10" s="28">
        <v>1</v>
      </c>
      <c r="O10" s="28">
        <v>1</v>
      </c>
      <c r="P10" s="63">
        <v>2</v>
      </c>
      <c r="Q10" s="28">
        <v>1</v>
      </c>
      <c r="R10" s="63">
        <f t="shared" si="0"/>
        <v>15</v>
      </c>
      <c r="S10" s="28">
        <f t="shared" si="1"/>
        <v>2</v>
      </c>
    </row>
    <row r="11" spans="1:19" ht="14.5">
      <c r="A11" s="51" t="s">
        <v>9</v>
      </c>
      <c r="B11" s="63">
        <f>B5+B6+B7+B8+B9+B10</f>
        <v>32</v>
      </c>
      <c r="C11" s="63">
        <f t="shared" ref="C11:S11" si="2">C5+C6+C7+C8+C9+C10</f>
        <v>10</v>
      </c>
      <c r="D11" s="63">
        <f t="shared" si="2"/>
        <v>50</v>
      </c>
      <c r="E11" s="63">
        <f t="shared" si="2"/>
        <v>10</v>
      </c>
      <c r="F11" s="63">
        <f t="shared" si="2"/>
        <v>77</v>
      </c>
      <c r="G11" s="63">
        <f t="shared" si="2"/>
        <v>38</v>
      </c>
      <c r="H11" s="63">
        <f t="shared" si="2"/>
        <v>29</v>
      </c>
      <c r="I11" s="63">
        <f t="shared" si="2"/>
        <v>16</v>
      </c>
      <c r="J11" s="63">
        <f t="shared" si="2"/>
        <v>2</v>
      </c>
      <c r="K11" s="63">
        <f t="shared" si="2"/>
        <v>0</v>
      </c>
      <c r="L11" s="63">
        <f t="shared" si="2"/>
        <v>75</v>
      </c>
      <c r="M11" s="63">
        <f t="shared" si="2"/>
        <v>34</v>
      </c>
      <c r="N11" s="63">
        <f t="shared" si="2"/>
        <v>42</v>
      </c>
      <c r="O11" s="63">
        <f t="shared" si="2"/>
        <v>21</v>
      </c>
      <c r="P11" s="63">
        <f t="shared" si="2"/>
        <v>105</v>
      </c>
      <c r="Q11" s="63">
        <f t="shared" si="2"/>
        <v>62</v>
      </c>
      <c r="R11" s="63">
        <f t="shared" si="2"/>
        <v>412</v>
      </c>
      <c r="S11" s="63">
        <f t="shared" si="2"/>
        <v>191</v>
      </c>
    </row>
    <row r="18" spans="1:8">
      <c r="B18" t="s">
        <v>4173</v>
      </c>
      <c r="C18" t="s">
        <v>4174</v>
      </c>
      <c r="E18" t="s">
        <v>4166</v>
      </c>
    </row>
    <row r="19" spans="1:8" ht="14.5">
      <c r="A19" s="49" t="s">
        <v>4167</v>
      </c>
      <c r="B19" s="63">
        <f>R5-P5</f>
        <v>26</v>
      </c>
      <c r="C19">
        <f>B19-E19</f>
        <v>6</v>
      </c>
      <c r="D19">
        <f>C19/2.65</f>
        <v>2.2641509433962264</v>
      </c>
      <c r="E19">
        <f>S5-Q5</f>
        <v>20</v>
      </c>
      <c r="F19">
        <f>E19/2.65</f>
        <v>7.5471698113207548</v>
      </c>
      <c r="H19">
        <f>B19/3.07</f>
        <v>8.4690553745928341</v>
      </c>
    </row>
    <row r="20" spans="1:8" ht="14.5">
      <c r="A20" s="49" t="s">
        <v>4168</v>
      </c>
      <c r="B20" s="63">
        <f t="shared" ref="B20:B24" si="3">R6-P6</f>
        <v>79</v>
      </c>
      <c r="C20">
        <f t="shared" ref="C20:C25" si="4">B20-E20</f>
        <v>43</v>
      </c>
      <c r="D20">
        <f t="shared" ref="D20:D25" si="5">C20/2.65</f>
        <v>16.226415094339622</v>
      </c>
      <c r="E20">
        <f t="shared" ref="E20:E25" si="6">S6-Q6</f>
        <v>36</v>
      </c>
      <c r="F20">
        <f t="shared" ref="F20:F24" si="7">E20/4.12</f>
        <v>8.7378640776699026</v>
      </c>
      <c r="H20">
        <f t="shared" ref="H20:H25" si="8">B20/3.07</f>
        <v>25.732899022801305</v>
      </c>
    </row>
    <row r="21" spans="1:8" ht="14.5">
      <c r="A21" s="49" t="s">
        <v>4169</v>
      </c>
      <c r="B21" s="63">
        <f t="shared" si="3"/>
        <v>113</v>
      </c>
      <c r="C21">
        <f t="shared" si="4"/>
        <v>65</v>
      </c>
      <c r="D21">
        <f t="shared" si="5"/>
        <v>24.528301886792455</v>
      </c>
      <c r="E21">
        <f t="shared" si="6"/>
        <v>48</v>
      </c>
      <c r="F21">
        <f t="shared" si="7"/>
        <v>11.650485436893204</v>
      </c>
      <c r="H21">
        <f t="shared" si="8"/>
        <v>36.807817589576551</v>
      </c>
    </row>
    <row r="22" spans="1:8" ht="14.5">
      <c r="A22" s="49" t="s">
        <v>4170</v>
      </c>
      <c r="B22" s="63">
        <f t="shared" si="3"/>
        <v>46</v>
      </c>
      <c r="C22">
        <f t="shared" si="4"/>
        <v>30</v>
      </c>
      <c r="D22">
        <f t="shared" si="5"/>
        <v>11.320754716981133</v>
      </c>
      <c r="E22">
        <f t="shared" si="6"/>
        <v>16</v>
      </c>
      <c r="F22">
        <f t="shared" si="7"/>
        <v>3.883495145631068</v>
      </c>
      <c r="H22">
        <f t="shared" si="8"/>
        <v>14.983713355048861</v>
      </c>
    </row>
    <row r="23" spans="1:8" ht="14.5">
      <c r="A23" s="49" t="s">
        <v>4171</v>
      </c>
      <c r="B23" s="63">
        <f t="shared" si="3"/>
        <v>30</v>
      </c>
      <c r="C23">
        <f t="shared" si="4"/>
        <v>22</v>
      </c>
      <c r="D23">
        <f t="shared" si="5"/>
        <v>8.3018867924528301</v>
      </c>
      <c r="E23">
        <f t="shared" si="6"/>
        <v>8</v>
      </c>
      <c r="F23">
        <f t="shared" si="7"/>
        <v>1.941747572815534</v>
      </c>
      <c r="H23">
        <f t="shared" si="8"/>
        <v>9.7719869706840399</v>
      </c>
    </row>
    <row r="24" spans="1:8" ht="14.5">
      <c r="A24" s="49" t="s">
        <v>4172</v>
      </c>
      <c r="B24" s="63">
        <f t="shared" si="3"/>
        <v>13</v>
      </c>
      <c r="C24">
        <f t="shared" si="4"/>
        <v>12</v>
      </c>
      <c r="D24">
        <f t="shared" si="5"/>
        <v>4.5283018867924527</v>
      </c>
      <c r="E24">
        <f t="shared" si="6"/>
        <v>1</v>
      </c>
      <c r="F24">
        <f t="shared" si="7"/>
        <v>0.24271844660194175</v>
      </c>
      <c r="H24">
        <f t="shared" si="8"/>
        <v>4.234527687296417</v>
      </c>
    </row>
    <row r="25" spans="1:8" ht="14.5">
      <c r="A25" t="s">
        <v>9</v>
      </c>
      <c r="B25" s="63">
        <f>R11-P11</f>
        <v>307</v>
      </c>
      <c r="C25">
        <f t="shared" si="4"/>
        <v>178</v>
      </c>
      <c r="D25">
        <f t="shared" si="5"/>
        <v>67.169811320754718</v>
      </c>
      <c r="E25">
        <f t="shared" si="6"/>
        <v>129</v>
      </c>
      <c r="F25">
        <f>SUM(F19:F24)</f>
        <v>34.003480490932404</v>
      </c>
      <c r="H25">
        <f t="shared" si="8"/>
        <v>100</v>
      </c>
    </row>
    <row r="29" spans="1:8">
      <c r="B29" t="s">
        <v>4175</v>
      </c>
    </row>
    <row r="30" spans="1:8" ht="14.5">
      <c r="A30" t="s">
        <v>4167</v>
      </c>
      <c r="B30" s="63">
        <v>26</v>
      </c>
      <c r="C30" s="214">
        <v>8.4690553745928341</v>
      </c>
      <c r="E30" s="214"/>
      <c r="F30" s="214"/>
      <c r="G30" s="214"/>
    </row>
    <row r="31" spans="1:8" ht="14.5">
      <c r="A31" t="s">
        <v>4168</v>
      </c>
      <c r="B31" s="63">
        <v>79</v>
      </c>
      <c r="C31" s="214">
        <v>25.732899022801305</v>
      </c>
      <c r="E31" s="214"/>
      <c r="F31" s="214"/>
      <c r="G31" s="214"/>
    </row>
    <row r="32" spans="1:8" ht="14.5">
      <c r="A32" t="s">
        <v>4169</v>
      </c>
      <c r="B32" s="63">
        <v>113</v>
      </c>
      <c r="C32" s="214">
        <v>36.807817589576551</v>
      </c>
      <c r="E32" s="214"/>
      <c r="F32" s="214"/>
      <c r="G32" s="214"/>
    </row>
    <row r="33" spans="1:7" ht="14.5">
      <c r="A33" t="s">
        <v>4170</v>
      </c>
      <c r="B33" s="63">
        <v>46</v>
      </c>
      <c r="C33" s="214">
        <v>14.983713355048861</v>
      </c>
      <c r="E33" s="214"/>
      <c r="F33" s="214"/>
      <c r="G33" s="214"/>
    </row>
    <row r="34" spans="1:7" ht="14.5">
      <c r="A34" t="s">
        <v>4171</v>
      </c>
      <c r="B34" s="63">
        <v>30</v>
      </c>
      <c r="C34" s="214">
        <v>9.7719869706840399</v>
      </c>
      <c r="E34" s="214"/>
      <c r="F34" s="214"/>
      <c r="G34" s="214"/>
    </row>
    <row r="35" spans="1:7" ht="14.5">
      <c r="A35" t="s">
        <v>4172</v>
      </c>
      <c r="B35" s="63">
        <v>13</v>
      </c>
      <c r="C35" s="214">
        <v>4.234527687296417</v>
      </c>
      <c r="E35" s="214"/>
      <c r="F35" s="214"/>
      <c r="G35" s="214"/>
    </row>
    <row r="37" spans="1:7">
      <c r="B37" t="s">
        <v>4176</v>
      </c>
      <c r="C37" t="s">
        <v>4177</v>
      </c>
    </row>
    <row r="38" spans="1:7">
      <c r="A38" t="s">
        <v>4178</v>
      </c>
      <c r="B38" s="214">
        <v>6</v>
      </c>
      <c r="C38" s="214">
        <v>20</v>
      </c>
    </row>
    <row r="39" spans="1:7">
      <c r="A39" t="s">
        <v>4179</v>
      </c>
      <c r="B39" s="214">
        <v>43</v>
      </c>
      <c r="C39" s="214">
        <v>36</v>
      </c>
    </row>
    <row r="40" spans="1:7">
      <c r="A40" t="s">
        <v>4180</v>
      </c>
      <c r="B40" s="214">
        <v>65</v>
      </c>
      <c r="C40" s="214">
        <v>48</v>
      </c>
    </row>
    <row r="41" spans="1:7">
      <c r="A41" t="s">
        <v>4181</v>
      </c>
      <c r="B41" s="214">
        <v>30</v>
      </c>
      <c r="C41" s="214">
        <v>16</v>
      </c>
    </row>
    <row r="42" spans="1:7">
      <c r="A42" t="s">
        <v>4182</v>
      </c>
      <c r="B42" s="214">
        <v>22</v>
      </c>
      <c r="C42" s="214">
        <v>8</v>
      </c>
    </row>
    <row r="43" spans="1:7">
      <c r="A43" t="s">
        <v>4183</v>
      </c>
      <c r="B43" s="214">
        <v>12</v>
      </c>
      <c r="C43" s="214">
        <v>1</v>
      </c>
    </row>
  </sheetData>
  <mergeCells count="9">
    <mergeCell ref="P3:Q3"/>
    <mergeCell ref="R3:S3"/>
    <mergeCell ref="B3:C3"/>
    <mergeCell ref="D3:E3"/>
    <mergeCell ref="F3:G3"/>
    <mergeCell ref="H3:I3"/>
    <mergeCell ref="J3:K3"/>
    <mergeCell ref="L3:M3"/>
    <mergeCell ref="N3:O3"/>
  </mergeCells>
  <pageMargins left="0.7" right="0.7" top="0.78740157499999996" bottom="0.78740157499999996"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A911F-AF33-45D1-8B4D-CDF0BDD21141}">
  <sheetPr>
    <tabColor rgb="FFFFFF00"/>
  </sheetPr>
  <dimension ref="A1:G28"/>
  <sheetViews>
    <sheetView workbookViewId="0">
      <selection activeCell="E20" sqref="E20"/>
    </sheetView>
  </sheetViews>
  <sheetFormatPr defaultColWidth="12.58203125" defaultRowHeight="15" customHeight="1"/>
  <cols>
    <col min="1" max="1" width="25.58203125" customWidth="1"/>
    <col min="2" max="7" width="12.83203125" customWidth="1"/>
    <col min="8" max="25" width="7.58203125" customWidth="1"/>
  </cols>
  <sheetData>
    <row r="1" spans="1:7" ht="14.25" customHeight="1">
      <c r="A1" s="1" t="s">
        <v>50</v>
      </c>
    </row>
    <row r="2" spans="1:7" ht="14.25" customHeight="1"/>
    <row r="3" spans="1:7" ht="29">
      <c r="A3" s="49"/>
      <c r="B3" s="50" t="s">
        <v>27</v>
      </c>
      <c r="C3" s="459" t="s">
        <v>28</v>
      </c>
      <c r="D3" s="461"/>
      <c r="E3" s="459" t="s">
        <v>29</v>
      </c>
      <c r="F3" s="461"/>
      <c r="G3" s="50" t="s">
        <v>30</v>
      </c>
    </row>
    <row r="4" spans="1:7" ht="14.25" customHeight="1">
      <c r="A4" s="49"/>
      <c r="B4" s="50"/>
      <c r="C4" s="50" t="s">
        <v>31</v>
      </c>
      <c r="D4" s="50" t="s">
        <v>32</v>
      </c>
      <c r="E4" s="50" t="s">
        <v>31</v>
      </c>
      <c r="F4" s="50" t="s">
        <v>32</v>
      </c>
      <c r="G4" s="50"/>
    </row>
    <row r="5" spans="1:7" ht="14.25" customHeight="1">
      <c r="A5" s="51" t="s">
        <v>33</v>
      </c>
      <c r="B5" s="49"/>
      <c r="C5" s="28"/>
      <c r="D5" s="28"/>
      <c r="E5" s="28"/>
      <c r="F5" s="28"/>
      <c r="G5" s="28"/>
    </row>
    <row r="6" spans="1:7" ht="14.25" customHeight="1">
      <c r="A6" s="35" t="s">
        <v>34</v>
      </c>
      <c r="B6" s="82">
        <v>2511</v>
      </c>
      <c r="C6" s="82">
        <v>1544</v>
      </c>
      <c r="D6" s="82">
        <v>888</v>
      </c>
      <c r="E6" s="82">
        <v>36</v>
      </c>
      <c r="F6" s="82">
        <v>22</v>
      </c>
      <c r="G6" s="83">
        <f>D6+F6</f>
        <v>910</v>
      </c>
    </row>
    <row r="7" spans="1:7" ht="14.25" customHeight="1">
      <c r="A7" s="35" t="s">
        <v>35</v>
      </c>
      <c r="B7" s="82">
        <v>691</v>
      </c>
      <c r="C7" s="82">
        <v>501</v>
      </c>
      <c r="D7" s="82">
        <v>370</v>
      </c>
      <c r="E7" s="82">
        <v>0</v>
      </c>
      <c r="F7" s="82">
        <v>0</v>
      </c>
      <c r="G7" s="83">
        <f t="shared" ref="G7:G12" si="0">D7+F7</f>
        <v>370</v>
      </c>
    </row>
    <row r="8" spans="1:7" ht="14.25" customHeight="1">
      <c r="A8" s="35" t="s">
        <v>9</v>
      </c>
      <c r="B8" s="82">
        <f>SUM(B6:B7)</f>
        <v>3202</v>
      </c>
      <c r="C8" s="82">
        <f>SUM(C6:C7)</f>
        <v>2045</v>
      </c>
      <c r="D8" s="82">
        <f>SUM(D6:D7)</f>
        <v>1258</v>
      </c>
      <c r="E8" s="82">
        <f>SUM(E6:E7)</f>
        <v>36</v>
      </c>
      <c r="F8" s="82">
        <f>SUM(F6:F7)</f>
        <v>22</v>
      </c>
      <c r="G8" s="83">
        <f t="shared" si="0"/>
        <v>1280</v>
      </c>
    </row>
    <row r="9" spans="1:7" ht="14.25" customHeight="1">
      <c r="A9" s="33" t="s">
        <v>36</v>
      </c>
      <c r="B9" s="28"/>
      <c r="C9" s="28"/>
      <c r="D9" s="28"/>
      <c r="E9" s="28"/>
      <c r="F9" s="28"/>
      <c r="G9" s="83"/>
    </row>
    <row r="10" spans="1:7" ht="14.25" customHeight="1">
      <c r="A10" s="35" t="s">
        <v>34</v>
      </c>
      <c r="B10" s="82">
        <v>867</v>
      </c>
      <c r="C10" s="82">
        <v>587</v>
      </c>
      <c r="D10" s="82">
        <v>385</v>
      </c>
      <c r="E10" s="82">
        <v>13</v>
      </c>
      <c r="F10" s="82">
        <v>10</v>
      </c>
      <c r="G10" s="83">
        <f t="shared" si="0"/>
        <v>395</v>
      </c>
    </row>
    <row r="11" spans="1:7" ht="14.25" customHeight="1">
      <c r="A11" s="35" t="s">
        <v>35</v>
      </c>
      <c r="B11" s="82">
        <v>259</v>
      </c>
      <c r="C11" s="82">
        <v>166</v>
      </c>
      <c r="D11" s="82">
        <v>148</v>
      </c>
      <c r="E11" s="82">
        <v>8</v>
      </c>
      <c r="F11" s="82">
        <v>7</v>
      </c>
      <c r="G11" s="83">
        <f t="shared" si="0"/>
        <v>155</v>
      </c>
    </row>
    <row r="12" spans="1:7" ht="14.25" customHeight="1">
      <c r="A12" s="35" t="s">
        <v>9</v>
      </c>
      <c r="B12" s="82">
        <f>SUM(B10:B11)</f>
        <v>1126</v>
      </c>
      <c r="C12" s="82">
        <f>SUM(C10:C11)</f>
        <v>753</v>
      </c>
      <c r="D12" s="82">
        <f>SUM(D10:D11)</f>
        <v>533</v>
      </c>
      <c r="E12" s="82">
        <f>SUM(E10:E11)</f>
        <v>21</v>
      </c>
      <c r="F12" s="82">
        <f>SUM(F10:F11)</f>
        <v>17</v>
      </c>
      <c r="G12" s="83">
        <f t="shared" si="0"/>
        <v>550</v>
      </c>
    </row>
    <row r="13" spans="1:7" ht="29">
      <c r="A13" s="77" t="s">
        <v>37</v>
      </c>
      <c r="B13" s="62">
        <f>B8+B12</f>
        <v>4328</v>
      </c>
      <c r="C13" s="62">
        <f>C8+C12</f>
        <v>2798</v>
      </c>
      <c r="D13" s="62">
        <f>D8+D12</f>
        <v>1791</v>
      </c>
      <c r="E13" s="62">
        <f>E8+E12</f>
        <v>57</v>
      </c>
      <c r="F13" s="62">
        <f>F8+F12</f>
        <v>39</v>
      </c>
      <c r="G13" s="83">
        <f>D13+F13</f>
        <v>1830</v>
      </c>
    </row>
    <row r="14" spans="1:7" ht="15.75" customHeight="1"/>
    <row r="20" spans="1:4" ht="15" customHeight="1">
      <c r="B20" t="s">
        <v>39</v>
      </c>
      <c r="C20" t="s">
        <v>31</v>
      </c>
      <c r="D20" t="s">
        <v>32</v>
      </c>
    </row>
    <row r="21" spans="1:4" ht="15" customHeight="1">
      <c r="A21" t="s">
        <v>40</v>
      </c>
      <c r="B21">
        <v>4979</v>
      </c>
      <c r="C21">
        <v>3016</v>
      </c>
      <c r="D21">
        <v>1626</v>
      </c>
    </row>
    <row r="22" spans="1:4" ht="15" customHeight="1">
      <c r="A22" t="s">
        <v>41</v>
      </c>
      <c r="B22">
        <v>1305</v>
      </c>
      <c r="C22">
        <v>1093</v>
      </c>
      <c r="D22">
        <v>647</v>
      </c>
    </row>
    <row r="26" spans="1:4" ht="15" customHeight="1">
      <c r="B26" t="s">
        <v>39</v>
      </c>
      <c r="C26" t="s">
        <v>31</v>
      </c>
      <c r="D26" t="s">
        <v>32</v>
      </c>
    </row>
    <row r="27" spans="1:4" ht="15" customHeight="1">
      <c r="A27" t="s">
        <v>40</v>
      </c>
      <c r="B27" s="222">
        <v>1</v>
      </c>
      <c r="C27" s="222">
        <f>(C21/B21)</f>
        <v>0.60574412532637079</v>
      </c>
      <c r="D27" s="222">
        <f>(D21/B21)</f>
        <v>0.32657160072303676</v>
      </c>
    </row>
    <row r="28" spans="1:4" ht="15" customHeight="1">
      <c r="A28" t="s">
        <v>41</v>
      </c>
      <c r="B28" s="222">
        <v>1</v>
      </c>
      <c r="C28" s="222">
        <f>(C22/B22)</f>
        <v>0.8375478927203065</v>
      </c>
      <c r="D28" s="222">
        <f>(D22/B22)</f>
        <v>0.49578544061302682</v>
      </c>
    </row>
  </sheetData>
  <mergeCells count="2">
    <mergeCell ref="C3:D3"/>
    <mergeCell ref="E3:F3"/>
  </mergeCells>
  <pageMargins left="0.7" right="0.7" top="0.78740157499999996" bottom="0.78740157499999996" header="0" footer="0"/>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BCEEB-ADC9-4AFB-9D54-60C6A763EAA9}">
  <sheetPr>
    <tabColor rgb="FFFFFF00"/>
  </sheetPr>
  <dimension ref="A1:O26"/>
  <sheetViews>
    <sheetView zoomScaleNormal="100" workbookViewId="0">
      <selection activeCell="J13" sqref="J13"/>
    </sheetView>
  </sheetViews>
  <sheetFormatPr defaultColWidth="12.58203125" defaultRowHeight="15" customHeight="1"/>
  <cols>
    <col min="1" max="1" width="26" customWidth="1"/>
    <col min="2" max="3" width="8.83203125" bestFit="1" customWidth="1"/>
    <col min="4" max="6" width="7.58203125" customWidth="1"/>
    <col min="7" max="7" width="8.83203125" style="48" bestFit="1" customWidth="1"/>
    <col min="8" max="9" width="7.58203125" customWidth="1"/>
    <col min="10" max="15" width="9.33203125" bestFit="1" customWidth="1"/>
    <col min="16" max="22" width="7.58203125" customWidth="1"/>
  </cols>
  <sheetData>
    <row r="1" spans="1:7" ht="14.25" customHeight="1">
      <c r="A1" s="1" t="s">
        <v>51</v>
      </c>
      <c r="D1" s="7"/>
      <c r="E1" s="7"/>
    </row>
    <row r="2" spans="1:7" ht="14.25" customHeight="1">
      <c r="D2" s="7"/>
      <c r="E2" s="7"/>
    </row>
    <row r="3" spans="1:7" ht="14.25" customHeight="1">
      <c r="A3" s="51" t="s">
        <v>43</v>
      </c>
      <c r="B3" s="62">
        <v>2017</v>
      </c>
      <c r="C3" s="62">
        <v>2018</v>
      </c>
      <c r="D3" s="62">
        <v>2019</v>
      </c>
      <c r="E3" s="62">
        <v>2020</v>
      </c>
      <c r="F3" s="62">
        <v>2021</v>
      </c>
      <c r="G3" s="62">
        <v>2022</v>
      </c>
    </row>
    <row r="4" spans="1:7" ht="14.25" customHeight="1">
      <c r="A4" s="51"/>
      <c r="B4" s="62">
        <v>2018</v>
      </c>
      <c r="C4" s="62">
        <v>2019</v>
      </c>
      <c r="D4" s="62">
        <v>2020</v>
      </c>
      <c r="E4" s="62">
        <v>2021</v>
      </c>
      <c r="F4" s="62">
        <v>2022</v>
      </c>
      <c r="G4" s="62">
        <v>2023</v>
      </c>
    </row>
    <row r="5" spans="1:7" ht="14.25" customHeight="1">
      <c r="A5" s="49"/>
      <c r="B5" s="387"/>
      <c r="C5" s="387"/>
      <c r="D5" s="384"/>
      <c r="E5" s="384"/>
      <c r="F5" s="384"/>
      <c r="G5" s="384"/>
    </row>
    <row r="6" spans="1:7" ht="14.25" customHeight="1">
      <c r="A6" s="49" t="s">
        <v>44</v>
      </c>
      <c r="B6" s="384">
        <v>1776</v>
      </c>
      <c r="C6" s="384">
        <v>1745</v>
      </c>
      <c r="D6" s="388">
        <v>1987</v>
      </c>
      <c r="E6" s="384">
        <v>2298</v>
      </c>
      <c r="F6" s="384">
        <v>2327</v>
      </c>
      <c r="G6" s="384">
        <v>2353</v>
      </c>
    </row>
    <row r="7" spans="1:7" ht="14.25" customHeight="1">
      <c r="A7" s="49" t="s">
        <v>45</v>
      </c>
      <c r="B7" s="384">
        <v>728</v>
      </c>
      <c r="C7" s="384">
        <v>723</v>
      </c>
      <c r="D7" s="388">
        <v>727</v>
      </c>
      <c r="E7" s="384">
        <v>768</v>
      </c>
      <c r="F7" s="384">
        <v>789</v>
      </c>
      <c r="G7" s="384">
        <v>850</v>
      </c>
    </row>
    <row r="8" spans="1:7" ht="14.25" customHeight="1">
      <c r="A8" s="49" t="s">
        <v>46</v>
      </c>
      <c r="B8" s="384">
        <v>627</v>
      </c>
      <c r="C8" s="384">
        <v>574</v>
      </c>
      <c r="D8" s="388">
        <v>636</v>
      </c>
      <c r="E8" s="384">
        <v>801</v>
      </c>
      <c r="F8" s="384">
        <v>829</v>
      </c>
      <c r="G8" s="384">
        <v>709</v>
      </c>
    </row>
    <row r="9" spans="1:7" ht="14.25" customHeight="1">
      <c r="A9" s="49" t="s">
        <v>47</v>
      </c>
      <c r="B9" s="384">
        <v>311</v>
      </c>
      <c r="C9" s="384">
        <v>317</v>
      </c>
      <c r="D9" s="388">
        <v>317</v>
      </c>
      <c r="E9" s="384">
        <v>363</v>
      </c>
      <c r="F9" s="384">
        <v>307</v>
      </c>
      <c r="G9" s="384">
        <v>300</v>
      </c>
    </row>
    <row r="10" spans="1:7" ht="14.25" customHeight="1">
      <c r="A10" s="49" t="s">
        <v>48</v>
      </c>
      <c r="B10" s="384">
        <v>129</v>
      </c>
      <c r="C10" s="384">
        <v>149</v>
      </c>
      <c r="D10" s="388">
        <v>157</v>
      </c>
      <c r="E10" s="384">
        <v>188</v>
      </c>
      <c r="F10" s="384">
        <v>198</v>
      </c>
      <c r="G10" s="384">
        <v>189</v>
      </c>
    </row>
    <row r="11" spans="1:7" ht="14.25" customHeight="1">
      <c r="A11" s="49" t="s">
        <v>49</v>
      </c>
      <c r="B11" s="384">
        <v>46</v>
      </c>
      <c r="C11" s="384">
        <v>41</v>
      </c>
      <c r="D11" s="388">
        <v>40</v>
      </c>
      <c r="E11" s="384">
        <v>37</v>
      </c>
      <c r="F11" s="384">
        <v>41</v>
      </c>
      <c r="G11" s="384">
        <v>36</v>
      </c>
    </row>
    <row r="12" spans="1:7" ht="14.25" customHeight="1">
      <c r="A12" s="49" t="s">
        <v>9</v>
      </c>
      <c r="B12" s="62">
        <f>SUM(B6:B11)</f>
        <v>3617</v>
      </c>
      <c r="C12" s="62">
        <f>SUM(C6:C11)</f>
        <v>3549</v>
      </c>
      <c r="D12" s="193">
        <f>SUM(D6:D11)</f>
        <v>3864</v>
      </c>
      <c r="E12" s="62">
        <f>SUM(E6:E11)</f>
        <v>4455</v>
      </c>
      <c r="F12" s="62">
        <f>SUM(F6:F11)</f>
        <v>4491</v>
      </c>
      <c r="G12" s="62">
        <v>4437</v>
      </c>
    </row>
    <row r="23" spans="1:15" ht="15" customHeight="1">
      <c r="B23" s="62"/>
      <c r="C23" s="62"/>
      <c r="D23" s="62"/>
      <c r="E23" s="62"/>
      <c r="F23" s="62"/>
      <c r="G23" s="62"/>
      <c r="K23" t="s">
        <v>52</v>
      </c>
      <c r="L23" t="s">
        <v>53</v>
      </c>
      <c r="M23" t="s">
        <v>54</v>
      </c>
      <c r="N23" t="s">
        <v>55</v>
      </c>
      <c r="O23" t="s">
        <v>56</v>
      </c>
    </row>
    <row r="24" spans="1:15" ht="15" customHeight="1">
      <c r="A24" s="49"/>
      <c r="B24" s="384"/>
      <c r="C24" s="384"/>
      <c r="D24" s="384"/>
      <c r="E24" s="384"/>
      <c r="F24" s="384"/>
      <c r="G24" s="384"/>
      <c r="J24" t="s">
        <v>20</v>
      </c>
      <c r="K24">
        <v>2319</v>
      </c>
      <c r="L24">
        <v>2623</v>
      </c>
      <c r="M24">
        <v>3099</v>
      </c>
      <c r="N24">
        <v>3156</v>
      </c>
      <c r="O24">
        <v>3062</v>
      </c>
    </row>
    <row r="25" spans="1:15" ht="15" customHeight="1">
      <c r="A25" s="49"/>
      <c r="B25" s="384"/>
      <c r="C25" s="384"/>
      <c r="D25" s="384"/>
      <c r="E25" s="384"/>
      <c r="F25" s="384"/>
      <c r="G25" s="384"/>
      <c r="J25" t="s">
        <v>21</v>
      </c>
      <c r="K25">
        <v>1040</v>
      </c>
      <c r="L25">
        <v>1044</v>
      </c>
      <c r="M25">
        <v>1131</v>
      </c>
      <c r="N25">
        <v>1096</v>
      </c>
      <c r="O25">
        <v>1150</v>
      </c>
    </row>
    <row r="26" spans="1:15" ht="15" customHeight="1">
      <c r="B26" s="62"/>
      <c r="C26" s="62"/>
      <c r="D26" s="62"/>
      <c r="E26" s="62"/>
      <c r="F26" s="62"/>
      <c r="G26" s="62"/>
      <c r="J26" t="s">
        <v>57</v>
      </c>
      <c r="K26">
        <v>190</v>
      </c>
      <c r="L26">
        <v>197</v>
      </c>
      <c r="M26">
        <v>225</v>
      </c>
      <c r="N26">
        <v>239</v>
      </c>
      <c r="O26">
        <v>225</v>
      </c>
    </row>
  </sheetData>
  <pageMargins left="0.7" right="0.7" top="0.78740157499999996" bottom="0.78740157499999996"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0310b6-e3be-430c-83cc-dfec93fd45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61CB512E646364C860970D57288AD6A" ma:contentTypeVersion="11" ma:contentTypeDescription="Vytvoří nový dokument" ma:contentTypeScope="" ma:versionID="0be00c5075d775dd10369ed9c3edd2b0">
  <xsd:schema xmlns:xsd="http://www.w3.org/2001/XMLSchema" xmlns:xs="http://www.w3.org/2001/XMLSchema" xmlns:p="http://schemas.microsoft.com/office/2006/metadata/properties" xmlns:ns2="f50310b6-e3be-430c-83cc-dfec93fd45d6" targetNamespace="http://schemas.microsoft.com/office/2006/metadata/properties" ma:root="true" ma:fieldsID="27450fcf4ac01fc09f3d450ff3668c9d" ns2:_="">
    <xsd:import namespace="f50310b6-e3be-430c-83cc-dfec93fd45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310b6-e3be-430c-83cc-dfec93fd45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F E E A A B Q S w M E F A A C A A g A i G P L V K 9 a 2 Z q n A A A A 9 w A A A B I A H A B D b 2 5 m a W c v U G F j a 2 F n Z S 5 4 b W w g o h g A K K A U A A A A A A A A A A A A A A A A A A A A A A A A A A A A e 7 9 7 v 4 1 9 R W 6 O Q l l q U X F m f p 6 t k q G e g Z J C c U l i X k p i T n 5 e q q 1 S X r 6 S v R 0 v l 0 1 A Y n J 2 Y n q q A l B 1 X r F V R X G K r V J G S U m B l b 5 + e X m 5 X r m x X n 5 R u r 6 R g Y G h f o S v T 3 B y R m p u o h J c c S Z h x b q Z e S B r k 1 O V 7 G z C I K 6 x M 9 I z N D D V M z Y x 0 j O w 0 Y c J 2 v h m 5 i E U G A E d D J J F E r R x L s 0 p K S 1 K t U s u 1 n W O s t G H c W 3 0 o X 6 w A w B Q S w M E F A A C A A g A i G P L V 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I h j y 1 R G j B K J U Q E A A A s E A A A T A B w A R m 9 y b X V s Y X M v U 2 V j d G l v b j E u b S C i G A A o o B Q A A A A A A A A A A A A A A A A A A A A A A A A A A A D l k s F q A j E Q h u 8 L + w 4 h X n Z h E b O V Q i k e i h T a S y k o F B Q P c Z 2 i N Z t Z k u y i F Z + k J x / A F y h 4 2 v a 9 G t 1 W b b e i 9 N o Q C M w / M / n z Z T R E Z o S S t I q T X b q O 6 + g h V z A g b d 5 P x Z g z 0 i A C j O s Q u z o D h U 8 2 c D 2 J Q F S b q V I g z Q O q c R 9 x 7 P m z 7 h 2 P o U G / S m l v 3 m 2 i N D a p F x Q d K r Q T v 7 1 I u / M V M d O E 2 m 4 2 X U C 1 r b j U j 6 j i J o o 0 l u 1 p A t r b X B j M Z r Q l M E 0 g Y j R Y V w E x M D H z g G y F 0 A q 3 0 p z X q + v C f e X s o F L / r s z 9 n c d 8 M R Q 8 y 5 d E A 3 n O 8 t X 7 A i S m J H 9 V m M l 8 u X N 9 r z B G A z f A B 6 C 0 V 3 p e Q L q f K V d C t C I u u N I N o 1 L o + Q e I s C N I T n C 3 B l a U l H m F N X Z R J h L W w t q v U X a Q 0 c Z c g h I z L v M F M c W f / z C f o I Y S F E Z 9 1 x n J I 4 3 2 Z 7 G y H S n i h T 7 9 j y P 5 d 9 y n 0 f 4 A U E s B A i 0 A F A A C A A g A i G P L V K 9 a 2 Z q n A A A A 9 w A A A B I A A A A A A A A A A A A A A A A A A A A A A E N v b m Z p Z y 9 Q Y W N r Y W d l L n h t b F B L A Q I t A B Q A A g A I A I h j y 1 R T c j g s m w A A A O E A A A A T A A A A A A A A A A A A A A A A A P M A A A B b Q 2 9 u d G V u d F 9 U e X B l c 1 0 u e G 1 s U E s B A i 0 A F A A C A A g A i G P L V E a M E o l R A Q A A C w Q A A B M A A A A A A A A A A A A A A A A A 2 w E A A E Z v c m 1 1 b G F z L 1 N l Y 3 R p b 2 4 x L m 1 Q S w U G A A A A A A M A A w D C A A A A e 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T R c A A A A A A A A r F 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V G F i d W x r Y T E 8 L 0 l 0 Z W 1 Q Y X R o P j w v S X R l b U x v Y 2 F 0 a W 9 u P j x T d G F i b G V F b n R y a W V z P j x F b n R y e S B U e X B l P S J B Z G R l Z F R v R G F 0 Y U 1 v Z G V s I i B W Y W x 1 Z T 0 i b D A i I C 8 + P E V u d H J 5 I F R 5 c G U 9 I k 5 h d m l n Y X R p b 2 5 T d G V w T m F t Z S I g V m F s d W U 9 I n N O Y X Z p Z 2 F j Z S I g L z 4 8 R W 5 0 c n k g V H l w Z T 0 i R m l s b E V u Y W J s Z W Q i I F Z h b H V l P S J s M C I g L z 4 8 R W 5 0 c n k g V H l w Z T 0 i R m l s b E V y c m 9 y Q 2 9 k Z S I g V m F s d W U 9 I n N V b m t u b 3 d u I i A v P j x F b n R y e S B U e X B l P S J G a W x s R X J y b 3 J D b 3 V u d C I g V m F s d W U 9 I m w w I i A v P j x F b n R y e S B U e X B l P S J G a W x s T G F z d F V w Z G F 0 Z W Q i I F Z h b H V l P S J k M j A y M i 0 w N i 0 x M V Q x M D o w N T o w N y 4 0 N T A 2 O D E 2 W i I g L z 4 8 R W 5 0 c n k g V H l w Z T 0 i R m l s b E N v b H V t b l R 5 c G V z I i B W Y W x 1 Z T 0 i c 0 F B Q U F B Q U F B I i A v P j x F b n R y e S B U e X B l P S J G a W x s Q 2 9 s d W 1 u T m F t Z X M i I F Z h b H V l P S J z W y Z x d W 9 0 O 0 N v b H V t b j E m c X V v d D s s J n F 1 b 3 Q 7 Q 2 9 s d W 1 u M i Z x d W 9 0 O y w m c X V v d D t D b 2 x 1 b W 4 z J n F 1 b 3 Q 7 L C Z x d W 9 0 O 0 N v b H V t b j Q m c X V v d D s s J n F 1 b 3 Q 7 Q 2 9 s d W 1 u N S Z x d W 9 0 O y w m c X V v d D t D b 2 x 1 b W 4 2 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2 L C Z x d W 9 0 O 2 t l e U N v b H V t b k 5 h b W V z J n F 1 b 3 Q 7 O l t d L C Z x d W 9 0 O 3 F 1 Z X J 5 U m V s Y X R p b 2 5 z a G l w c y Z x d W 9 0 O z p b X S w m c X V v d D t j b 2 x 1 b W 5 J Z G V u d G l 0 a W V z J n F 1 b 3 Q 7 O l s m c X V v d D t T Z W N 0 a W 9 u M S 9 U Y W J 1 b G t h M S 9 B d X R v U m V t b 3 Z l Z E N v b H V t b n M x L n t D b 2 x 1 b W 4 x L D B 9 J n F 1 b 3 Q 7 L C Z x d W 9 0 O 1 N l Y 3 R p b 2 4 x L 1 R h Y n V s a 2 E x L 0 F 1 d G 9 S Z W 1 v d m V k Q 2 9 s d W 1 u c z E u e 0 N v b H V t b j I s M X 0 m c X V v d D s s J n F 1 b 3 Q 7 U 2 V j d G l v b j E v V G F i d W x r Y T E v Q X V 0 b 1 J l b W 9 2 Z W R D b 2 x 1 b W 5 z M S 5 7 Q 2 9 s d W 1 u M y w y f S Z x d W 9 0 O y w m c X V v d D t T Z W N 0 a W 9 u M S 9 U Y W J 1 b G t h M S 9 B d X R v U m V t b 3 Z l Z E N v b H V t b n M x L n t D b 2 x 1 b W 4 0 L D N 9 J n F 1 b 3 Q 7 L C Z x d W 9 0 O 1 N l Y 3 R p b 2 4 x L 1 R h Y n V s a 2 E x L 0 F 1 d G 9 S Z W 1 v d m V k Q 2 9 s d W 1 u c z E u e 0 N v b H V t b j U s N H 0 m c X V v d D s s J n F 1 b 3 Q 7 U 2 V j d G l v b j E v V G F i d W x r Y T E v Q X V 0 b 1 J l b W 9 2 Z W R D b 2 x 1 b W 5 z M S 5 7 Q 2 9 s d W 1 u N i w 1 f S Z x d W 9 0 O 1 0 s J n F 1 b 3 Q 7 Q 2 9 s d W 1 u Q 2 9 1 b n Q m c X V v d D s 6 N i w m c X V v d D t L Z X l D b 2 x 1 b W 5 O Y W 1 l c y Z x d W 9 0 O z p b X S w m c X V v d D t D b 2 x 1 b W 5 J Z G V u d G l 0 a W V z J n F 1 b 3 Q 7 O l s m c X V v d D t T Z W N 0 a W 9 u M S 9 U Y W J 1 b G t h M S 9 B d X R v U m V t b 3 Z l Z E N v b H V t b n M x L n t D b 2 x 1 b W 4 x L D B 9 J n F 1 b 3 Q 7 L C Z x d W 9 0 O 1 N l Y 3 R p b 2 4 x L 1 R h Y n V s a 2 E x L 0 F 1 d G 9 S Z W 1 v d m V k Q 2 9 s d W 1 u c z E u e 0 N v b H V t b j I s M X 0 m c X V v d D s s J n F 1 b 3 Q 7 U 2 V j d G l v b j E v V G F i d W x r Y T E v Q X V 0 b 1 J l b W 9 2 Z W R D b 2 x 1 b W 5 z M S 5 7 Q 2 9 s d W 1 u M y w y f S Z x d W 9 0 O y w m c X V v d D t T Z W N 0 a W 9 u M S 9 U Y W J 1 b G t h M S 9 B d X R v U m V t b 3 Z l Z E N v b H V t b n M x L n t D b 2 x 1 b W 4 0 L D N 9 J n F 1 b 3 Q 7 L C Z x d W 9 0 O 1 N l Y 3 R p b 2 4 x L 1 R h Y n V s a 2 E x L 0 F 1 d G 9 S Z W 1 v d m V k Q 2 9 s d W 1 u c z E u e 0 N v b H V t b j U s N H 0 m c X V v d D s s J n F 1 b 3 Q 7 U 2 V j d G l v b j E v V G F i d W x r Y T E v Q X V 0 b 1 J l b W 9 2 Z W R D b 2 x 1 b W 5 z M S 5 7 Q 2 9 s d W 1 u N i w 1 f S Z x d W 9 0 O 1 0 s J n F 1 b 3 Q 7 U m V s Y X R p b 2 5 z a G l w S W 5 m b y Z x d W 9 0 O z p b X X 0 i I C 8 + P E V u d H J 5 I F R 5 c G U 9 I k 5 h b W V V c G R h d G V k Q W Z 0 Z X J G a W x s I i B W Y W x 1 Z T 0 i b D A i I C 8 + P E V u d H J 5 I F R 5 c G U 9 I k J 1 Z m Z l c k 5 l e H R S Z W Z y Z X N o I i B W Y W x 1 Z T 0 i b D E i I C 8 + P E V u d H J 5 I F R 5 c G U 9 I k Z p b G x P Y m p l Y 3 R U e X B l I i B W Y W x 1 Z T 0 i c 0 N v b m 5 l Y 3 R p b 2 5 P b m x 5 I i A v P j x F b n R y e S B U e X B l P S J S Z X N 1 b H R U e X B l I i B W Y W x 1 Z T 0 i c 0 V 4 Y 2 V w d G l v b i I g L z 4 8 L 1 N 0 Y W J s Z U V u d H J p Z X M + P C 9 J d G V t P j x J d G V t P j x J d G V t T G 9 j Y X R p b 2 4 + P E l 0 Z W 1 U e X B l P k Z v c m 1 1 b G E 8 L 0 l 0 Z W 1 U e X B l P j x J d G V t U G F 0 a D 5 T Z W N 0 a W 9 u M S 9 U Y W J 1 b G t h M S 9 a Z H J v a j w v S X R l b V B h d G g + P C 9 J d G V t T G 9 j Y X R p b 2 4 + P F N 0 Y W J s Z U V u d H J p Z X M g L z 4 8 L 0 l 0 Z W 0 + P E l 0 Z W 0 + P E l 0 Z W 1 M b 2 N h d G l v b j 4 8 S X R l b V R 5 c G U + R m 9 y b X V s Y T w v S X R l b V R 5 c G U + P E l 0 Z W 1 Q Y X R o P l N l Y 3 R p b 2 4 x L 1 R h Y n V s a 2 E x L 1 p t J U M 0 J T l C b i V D N C U 5 Q m 4 l Q z M l Q k Q l M j B 0 e X A 8 L 0 l 0 Z W 1 Q Y X R o P j w v S X R l b U x v Y 2 F 0 a W 9 u P j x T d G F i b G V F b n R y a W V z I C 8 + P C 9 J d G V t P j x J d G V t P j x J d G V t T G 9 j Y X R p b 2 4 + P E l 0 Z W 1 U e X B l P k Z v c m 1 1 b G E 8 L 0 l 0 Z W 1 U e X B l P j x J d G V t U G F 0 a D 5 T Z W N 0 a W 9 u M S 9 U Y W J 1 b G t h M S 9 a J U M z J U E x a G x h d i V D M y V B R C U y M H N l J T I w e n Y l Q z M l Q k Q l Q z U l Q T F l b m 9 1 J T I w J U M z J U J B c m 9 2 b i V D M y V B R D w v S X R l b V B h d G g + P C 9 J d G V t T G 9 j Y X R p b 2 4 + P F N 0 Y W J s Z U V u d H J p Z X M g L z 4 8 L 0 l 0 Z W 0 + P E l 0 Z W 0 + P E l 0 Z W 1 M b 2 N h d G l v b j 4 8 S X R l b V R 5 c G U + R m 9 y b X V s Y T w v S X R l b V R 5 c G U + P E l 0 Z W 1 Q Y X R o P l N l Y 3 R p b 2 4 x L 1 R h Y n V s a 2 E x L 1 p t J U M 0 J T l C b i V D N C U 5 Q m 4 l Q z M l Q k Q l M j B 0 e X A x P C 9 J d G V t U G F 0 a D 4 8 L 0 l 0 Z W 1 M b 2 N h d G l v b j 4 8 U 3 R h Y m x l R W 5 0 c m l l c y A v P j w v S X R l b T 4 8 S X R l b T 4 8 S X R l b U x v Y 2 F 0 a W 9 u P j x J d G V t V H l w Z T 5 G b 3 J t d W x h P C 9 J d G V t V H l w Z T 4 8 S X R l b V B h d G g + U 2 V j d G l v b j E v V G F i d W x r Y T E v V H J h b n N w b 2 5 v d m F u J U M z J U E x J T I w d G F i d W x r Y T w v S X R l b V B h d G g + P C 9 J d G V t T G 9 j Y X R p b 2 4 + P F N 0 Y W J s Z U V u d H J p Z X M g L z 4 8 L 0 l 0 Z W 0 + P E l 0 Z W 0 + P E l 0 Z W 1 M b 2 N h d G l v b j 4 8 S X R l b V R 5 c G U + Q W x s R m 9 y b X V s Y X M 8 L 0 l 0 Z W 1 U e X B l P j x J d G V t U G F 0 a C A v P j w v S X R l b U x v Y 2 F 0 a W 9 u P j x T d G F i b G V F b n R y a W V z I C 8 + P C 9 J d G V t P j x J d G V t P j x J d G V t T G 9 j Y X R p b 2 4 + P E l 0 Z W 1 U e X B l P k Z v c m 1 1 b G E 8 L 0 l 0 Z W 1 U e X B l P j x J d G V t U G F 0 a D 5 T Z W N 0 a W 9 u M S 9 U Y W J 1 b G t h M 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Y 2 U i I C 8 + P E V u d H J 5 I F R 5 c G U 9 I k Z p b G x l Z E N v b X B s Z X R l U m V z d W x 0 V G 9 X b 3 J r c 2 h l Z X Q i I F Z h b H V l P S J s M S I g L z 4 8 R W 5 0 c n k g V H l w Z T 0 i Q W R k Z W R U b 0 R h d G F N b 2 R l b C I g V m F s d W U 9 I m w w I i A v P j x F b n R y e S B U e X B l P S J G a W x s Q 2 9 1 b n Q i I F Z h b H V l P S J s N C I g L z 4 8 R W 5 0 c n k g V H l w Z T 0 i R m l s b E V y c m 9 y Q 2 9 k Z S I g V m F s d W U 9 I n N V b m t u b 3 d u I i A v P j x F b n R y e S B U e X B l P S J G a W x s R X J y b 3 J D b 3 V u d C I g V m F s d W U 9 I m w w I i A v P j x F b n R y e S B U e X B l P S J G a W x s T G F z d F V w Z G F 0 Z W Q i I F Z h b H V l P S J k M j A y M i 0 w N i 0 x M V Q x M D o x N D o 1 N y 4 1 M z U 3 M j c 0 W i I g L z 4 8 R W 5 0 c n k g V H l w Z T 0 i R m l s b E N v b H V t b l R 5 c G V z I i B W Y W x 1 Z T 0 i c 0 F B Q U F B Q U F B Q U E 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V G F i d W x r Y T E g K D I p L 0 F 1 d G 9 S Z W 1 v d m V k Q 2 9 s d W 1 u c z E u e 0 N v b H V t b j E s M H 0 m c X V v d D s s J n F 1 b 3 Q 7 U 2 V j d G l v b j E v V G F i d W x r Y T E g K D I p L 0 F 1 d G 9 S Z W 1 v d m V k Q 2 9 s d W 1 u c z E u e 0 N v b H V t b j I s M X 0 m c X V v d D s s J n F 1 b 3 Q 7 U 2 V j d G l v b j E v V G F i d W x r Y T E g K D I p L 0 F 1 d G 9 S Z W 1 v d m V k Q 2 9 s d W 1 u c z E u e 0 N v b H V t b j M s M n 0 m c X V v d D s s J n F 1 b 3 Q 7 U 2 V j d G l v b j E v V G F i d W x r Y T E g K D I p L 0 F 1 d G 9 S Z W 1 v d m V k Q 2 9 s d W 1 u c z E u e 0 N v b H V t b j Q s M 3 0 m c X V v d D s s J n F 1 b 3 Q 7 U 2 V j d G l v b j E v V G F i d W x r Y T E g K D I p L 0 F 1 d G 9 S Z W 1 v d m V k Q 2 9 s d W 1 u c z E u e 0 N v b H V t b j U s N H 0 m c X V v d D s s J n F 1 b 3 Q 7 U 2 V j d G l v b j E v V G F i d W x r Y T E g K D I p L 0 F 1 d G 9 S Z W 1 v d m V k Q 2 9 s d W 1 u c z E u e 0 N v b H V t b j Y s N X 0 m c X V v d D s s J n F 1 b 3 Q 7 U 2 V j d G l v b j E v V G F i d W x r Y T E g K D I p L 0 F 1 d G 9 S Z W 1 v d m V k Q 2 9 s d W 1 u c z E u e 0 N v b H V t b j c s N n 0 m c X V v d D t d L C Z x d W 9 0 O 0 N v b H V t b k N v d W 5 0 J n F 1 b 3 Q 7 O j c s J n F 1 b 3 Q 7 S 2 V 5 Q 2 9 s d W 1 u T m F t Z X M m c X V v d D s 6 W 1 0 s J n F 1 b 3 Q 7 Q 2 9 s d W 1 u S W R l b n R p d G l l c y Z x d W 9 0 O z p b J n F 1 b 3 Q 7 U 2 V j d G l v b j E v V G F i d W x r Y T E g K D I p L 0 F 1 d G 9 S Z W 1 v d m V k Q 2 9 s d W 1 u c z E u e 0 N v b H V t b j E s M H 0 m c X V v d D s s J n F 1 b 3 Q 7 U 2 V j d G l v b j E v V G F i d W x r Y T E g K D I p L 0 F 1 d G 9 S Z W 1 v d m V k Q 2 9 s d W 1 u c z E u e 0 N v b H V t b j I s M X 0 m c X V v d D s s J n F 1 b 3 Q 7 U 2 V j d G l v b j E v V G F i d W x r Y T E g K D I p L 0 F 1 d G 9 S Z W 1 v d m V k Q 2 9 s d W 1 u c z E u e 0 N v b H V t b j M s M n 0 m c X V v d D s s J n F 1 b 3 Q 7 U 2 V j d G l v b j E v V G F i d W x r Y T E g K D I p L 0 F 1 d G 9 S Z W 1 v d m V k Q 2 9 s d W 1 u c z E u e 0 N v b H V t b j Q s M 3 0 m c X V v d D s s J n F 1 b 3 Q 7 U 2 V j d G l v b j E v V G F i d W x r Y T E g K D I p L 0 F 1 d G 9 S Z W 1 v d m V k Q 2 9 s d W 1 u c z E u e 0 N v b H V t b j U s N H 0 m c X V v d D s s J n F 1 b 3 Q 7 U 2 V j d G l v b j E v V G F i d W x r Y T E g K D I p L 0 F 1 d G 9 S Z W 1 v d m V k Q 2 9 s d W 1 u c z E u e 0 N v b H V t b j Y s N X 0 m c X V v d D s s J n F 1 b 3 Q 7 U 2 V j d G l v b j E v V G F i d W x r Y T E g K D I p L 0 F 1 d G 9 S Z W 1 v d m V k Q 2 9 s d W 1 u c z E u e 0 N v b H V t b j c s N n 0 m c X V v d D t d L C Z x d W 9 0 O 1 J l b G F 0 a W 9 u c 2 h p c E l u Z m 8 m c X V v d D s 6 W 1 1 9 I i A v P j w v U 3 R h Y m x l R W 5 0 c m l l c z 4 8 L 0 l 0 Z W 0 + P E l 0 Z W 0 + P E l 0 Z W 1 M b 2 N h d G l v b j 4 8 S X R l b V R 5 c G U + R m 9 y b X V s Y T w v S X R l b V R 5 c G U + P E l 0 Z W 1 Q Y X R o P l N l Y 3 R p b 2 4 x L 1 R h Y n V s a 2 E x J T I w K D I p L 1 p k c m 9 q P C 9 J d G V t U G F 0 a D 4 8 L 0 l 0 Z W 1 M b 2 N h d G l v b j 4 8 U 3 R h Y m x l R W 5 0 c m l l c y A v P j w v S X R l b T 4 8 S X R l b T 4 8 S X R l b U x v Y 2 F 0 a W 9 u P j x J d G V t V H l w Z T 5 G b 3 J t d W x h P C 9 J d G V t V H l w Z T 4 8 S X R l b V B h d G g + U 2 V j d G l v b j E v V G F i d W x r Y T E l M j A o M i k v W m 0 l Q z Q l O U J u J U M 0 J T l C b i V D M y V C R C U y M H R 5 c D w v S X R l b V B h d G g + P C 9 J d G V t T G 9 j Y X R p b 2 4 + P F N 0 Y W J s Z U V u d H J p Z X M g L z 4 8 L 0 l 0 Z W 0 + P E l 0 Z W 0 + P E l 0 Z W 1 M b 2 N h d G l v b j 4 8 S X R l b V R 5 c G U + R m 9 y b X V s Y T w v S X R l b V R 5 c G U + P E l 0 Z W 1 Q Y X R o P l N l Y 3 R p b 2 4 x L 1 R h Y n V s a 2 E x J T I w K D I p L 1 R y Y W 5 z c G 9 u b 3 Z h b i V D M y V B M S U y M H R h Y n V s a 2 E 8 L 0 l 0 Z W 1 Q Y X R o P j w v S X R l b U x v Y 2 F 0 a W 9 u P j x T d G F i b G V F b n R y a W V z I C 8 + P C 9 J d G V t P j w v S X R l b X M + P C 9 M b 2 N h b F B h Y 2 t h Z 2 V N Z X R h Z G F 0 Y U Z p b G U + F g A A A F B L B Q Y A A A A A A A A A A A A A A A A A A A A A A A D a A A A A A Q A A A N C M n d 8 B F d E R j H o A w E / C l + s B A A A A N v Z i i C 9 P j E a P 2 y n S 0 O y W a A A A A A A C A A A A A A A D Z g A A w A A A A B A A A A D p o i o A 4 3 e j S G t q V Z 6 l 2 Q u p A A A A A A S A A A C g A A A A E A A A A C q r N J F C Q t o / H C P b 8 / u B L r R Q A A A A a v e N d f t 4 V H a P Q 9 7 X V S H z t i o 0 q 3 b / y 6 l 6 Z d 9 e j 7 G 1 g Q o N 3 J r p / D o k 8 B v F h 0 O 9 y K c 7 L Q Q 5 h i M 1 D R O P z W h w k A c 2 4 / K A Q M e V t t E e M x z g x 5 a f k x I U A A A A D t z q I G l V v f F G x q U w s y O e B V B i C S s = < / D a t a M a s h u p > 
</file>

<file path=customXml/itemProps1.xml><?xml version="1.0" encoding="utf-8"?>
<ds:datastoreItem xmlns:ds="http://schemas.openxmlformats.org/officeDocument/2006/customXml" ds:itemID="{A507A8E7-7DA5-4B7A-8AE3-9552E4BAD59F}">
  <ds:schemaRefs>
    <ds:schemaRef ds:uri="http://schemas.microsoft.com/sharepoint/v3/contenttype/forms"/>
  </ds:schemaRefs>
</ds:datastoreItem>
</file>

<file path=customXml/itemProps2.xml><?xml version="1.0" encoding="utf-8"?>
<ds:datastoreItem xmlns:ds="http://schemas.openxmlformats.org/officeDocument/2006/customXml" ds:itemID="{0F0E98C7-2319-4360-946A-2304071B53B3}">
  <ds:schemaRefs>
    <ds:schemaRef ds:uri="http://schemas.microsoft.com/office/2006/metadata/properties"/>
    <ds:schemaRef ds:uri="http://schemas.microsoft.com/office/infopath/2007/PartnerControls"/>
    <ds:schemaRef ds:uri="f50310b6-e3be-430c-83cc-dfec93fd45d6"/>
  </ds:schemaRefs>
</ds:datastoreItem>
</file>

<file path=customXml/itemProps3.xml><?xml version="1.0" encoding="utf-8"?>
<ds:datastoreItem xmlns:ds="http://schemas.openxmlformats.org/officeDocument/2006/customXml" ds:itemID="{299E5C9D-9A96-4258-AE50-EAF93B163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0310b6-e3be-430c-83cc-dfec93fd4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45F383-8135-4F09-8627-4EC811B32492}">
  <ds:schemaRefs>
    <ds:schemaRef ds:uri="http://schemas.microsoft.com/DataMashup"/>
  </ds:schemaRefs>
</ds:datastoreItem>
</file>

<file path=docMetadata/LabelInfo.xml><?xml version="1.0" encoding="utf-8"?>
<clbl:labelList xmlns:clbl="http://schemas.microsoft.com/office/2020/mipLabelMetadata">
  <clbl:label id="{f26a48e1-fc21-461a-b97f-ac5bd535f341}" enabled="0" method="" siteId="{f26a48e1-fc21-461a-b97f-ac5bd535f34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71</vt:i4>
      </vt:variant>
    </vt:vector>
  </HeadingPairs>
  <TitlesOfParts>
    <vt:vector size="71" baseType="lpstr">
      <vt:lpstr>tab1_23</vt:lpstr>
      <vt:lpstr>tab1_22</vt:lpstr>
      <vt:lpstr>tab1_21</vt:lpstr>
      <vt:lpstr>tab2_21</vt:lpstr>
      <vt:lpstr>tab2_22</vt:lpstr>
      <vt:lpstr>tab3_21</vt:lpstr>
      <vt:lpstr>tab1_24</vt:lpstr>
      <vt:lpstr>tab2_23</vt:lpstr>
      <vt:lpstr>tab3_22</vt:lpstr>
      <vt:lpstr>tab4_21</vt:lpstr>
      <vt:lpstr>tab2_24</vt:lpstr>
      <vt:lpstr>tab3_24</vt:lpstr>
      <vt:lpstr>tab3_23</vt:lpstr>
      <vt:lpstr>tab4_22</vt:lpstr>
      <vt:lpstr>tab_5_21</vt:lpstr>
      <vt:lpstr>tab4_24</vt:lpstr>
      <vt:lpstr>tab4_23</vt:lpstr>
      <vt:lpstr>tab_5_22</vt:lpstr>
      <vt:lpstr>tab6_21</vt:lpstr>
      <vt:lpstr>tab5_24</vt:lpstr>
      <vt:lpstr>tab5_23</vt:lpstr>
      <vt:lpstr>tab6_22</vt:lpstr>
      <vt:lpstr>tab7_21</vt:lpstr>
      <vt:lpstr>tab6_24</vt:lpstr>
      <vt:lpstr>tab6_23</vt:lpstr>
      <vt:lpstr>tab7_22</vt:lpstr>
      <vt:lpstr>tab8_21</vt:lpstr>
      <vt:lpstr>tab8_22</vt:lpstr>
      <vt:lpstr>tab9_21</vt:lpstr>
      <vt:lpstr>tab9_22</vt:lpstr>
      <vt:lpstr>tab10_21</vt:lpstr>
      <vt:lpstr>tab11_21</vt:lpstr>
      <vt:lpstr>tab7_24</vt:lpstr>
      <vt:lpstr>tab7_23</vt:lpstr>
      <vt:lpstr>tab8_24</vt:lpstr>
      <vt:lpstr>tab8_23</vt:lpstr>
      <vt:lpstr>tab9_24</vt:lpstr>
      <vt:lpstr>tab9_23</vt:lpstr>
      <vt:lpstr>tab10_24</vt:lpstr>
      <vt:lpstr>tab10_23</vt:lpstr>
      <vt:lpstr>tab10_22</vt:lpstr>
      <vt:lpstr>tab11_24</vt:lpstr>
      <vt:lpstr>tab12_24</vt:lpstr>
      <vt:lpstr>tab11_23</vt:lpstr>
      <vt:lpstr>tab11_22</vt:lpstr>
      <vt:lpstr>tab12_21</vt:lpstr>
      <vt:lpstr>tab13_24</vt:lpstr>
      <vt:lpstr>tab12_23</vt:lpstr>
      <vt:lpstr>tab12_22</vt:lpstr>
      <vt:lpstr>tab13_21</vt:lpstr>
      <vt:lpstr>tab13_22</vt:lpstr>
      <vt:lpstr>tab14_21</vt:lpstr>
      <vt:lpstr>tab14_24</vt:lpstr>
      <vt:lpstr>tab13_23</vt:lpstr>
      <vt:lpstr>tab13a_21</vt:lpstr>
      <vt:lpstr>tab13a_22</vt:lpstr>
      <vt:lpstr>tab15_24</vt:lpstr>
      <vt:lpstr>tab14_23</vt:lpstr>
      <vt:lpstr>tab16_24</vt:lpstr>
      <vt:lpstr>tab15_23</vt:lpstr>
      <vt:lpstr>tab17_24</vt:lpstr>
      <vt:lpstr>tab16_23</vt:lpstr>
      <vt:lpstr>tab18_24</vt:lpstr>
      <vt:lpstr>tab17_23</vt:lpstr>
      <vt:lpstr>tab14_22</vt:lpstr>
      <vt:lpstr>tab15_21</vt:lpstr>
      <vt:lpstr>tab16_21</vt:lpstr>
      <vt:lpstr>tab15_22</vt:lpstr>
      <vt:lpstr>tab16_22</vt:lpstr>
      <vt:lpstr>tab17_21</vt:lpstr>
      <vt:lpstr>tab17_22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Kalous Lukáš</dc:creator>
  <cp:keywords/>
  <dc:description/>
  <cp:lastModifiedBy>Kupčíková Pavlína</cp:lastModifiedBy>
  <cp:revision/>
  <cp:lastPrinted>2025-05-29T09:00:30Z</cp:lastPrinted>
  <dcterms:created xsi:type="dcterms:W3CDTF">2021-04-22T14:06:20Z</dcterms:created>
  <dcterms:modified xsi:type="dcterms:W3CDTF">2025-06-25T14:04:49Z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0x010100761CB512E646364C860970D57288AD6A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24;#Kupčíková Pavlína;#14;#Lindová Alžběta;#111;#Krejčí Radka;#40;#Rejdal Tomáš;#81;#Makovcová Kateřina;#34;#Brožová Dagmar;#39;#Horáková Marie</vt:lpwstr>
  </property>
</Properties>
</file>